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N:\Finance Share\SFShare\SFC Backup\Overviews and Presentations 2021\"/>
    </mc:Choice>
  </mc:AlternateContent>
  <xr:revisionPtr revIDLastSave="0" documentId="8_{B75EF405-B18F-4A1B-BF33-4CEE818232FB}" xr6:coauthVersionLast="45" xr6:coauthVersionMax="45" xr10:uidLastSave="{00000000-0000-0000-0000-000000000000}"/>
  <bookViews>
    <workbookView xWindow="5625" yWindow="1050" windowWidth="20805" windowHeight="11835" tabRatio="873" xr2:uid="{00000000-000D-0000-FFFF-FFFF00000000}"/>
  </bookViews>
  <sheets>
    <sheet name="Statewide Total" sheetId="17" r:id="rId1"/>
    <sheet name="COURTS" sheetId="2" r:id="rId2"/>
    <sheet name="02-DOA" sheetId="26" r:id="rId3"/>
    <sheet name="05-DEED" sheetId="4" r:id="rId4"/>
    <sheet name="06-DHSS TOP PRIORITY" sheetId="5" r:id="rId5"/>
    <sheet name="06-DHSS PH" sheetId="6" r:id="rId6"/>
    <sheet name="06-DHSS Not PH" sheetId="7" r:id="rId7"/>
    <sheet name="07-DOLWD" sheetId="8" r:id="rId8"/>
    <sheet name="09-DMVA" sheetId="11" r:id="rId9"/>
    <sheet name="09-DMVA SATS-ALMR" sheetId="10" r:id="rId10"/>
    <sheet name="10-DNR" sheetId="12" r:id="rId11"/>
    <sheet name="11-DFG" sheetId="13" r:id="rId12"/>
    <sheet name="12-DPS" sheetId="14" r:id="rId13"/>
    <sheet name="18-DEC" sheetId="18" r:id="rId14"/>
    <sheet name="20-DOC" sheetId="15" r:id="rId15"/>
    <sheet name="25-DOT&amp;PF" sheetId="16" r:id="rId16"/>
    <sheet name="UAA-Main Campus" sheetId="21" r:id="rId17"/>
    <sheet name="UAA Community Campuses" sheetId="22" r:id="rId18"/>
    <sheet name="UAF-Main Campus" sheetId="23" r:id="rId19"/>
    <sheet name="UAF Community Campuses" sheetId="24" r:id="rId20"/>
    <sheet name="UAS Main &amp; Community Campuses" sheetId="25" r:id="rId21"/>
    <sheet name="UA-Statewide" sheetId="20" r:id="rId22"/>
  </sheets>
  <externalReferences>
    <externalReference r:id="rId23"/>
    <externalReference r:id="rId24"/>
  </externalReferences>
  <definedNames>
    <definedName name="_xlnm.Print_Area" localSheetId="1">COURTS!$A$1:$K$45</definedName>
    <definedName name="_xlnm.Print_Area" localSheetId="0">'Statewide Total'!$A$1:$R$34</definedName>
    <definedName name="_xlnm.Print_Titles" localSheetId="2">'02-DOA'!$3:$3</definedName>
    <definedName name="_xlnm.Print_Titles" localSheetId="3">'05-DEED'!$3:$3</definedName>
    <definedName name="_xlnm.Print_Titles" localSheetId="6">'06-DHSS Not PH'!$3:$3</definedName>
    <definedName name="_xlnm.Print_Titles" localSheetId="5">'06-DHSS PH'!$3:$3</definedName>
    <definedName name="_xlnm.Print_Titles" localSheetId="7">'07-DOLWD'!$3:$3</definedName>
    <definedName name="_xlnm.Print_Titles" localSheetId="8">'09-DMVA'!$3:$3</definedName>
    <definedName name="_xlnm.Print_Titles" localSheetId="9">'09-DMVA SATS-ALMR'!$3:$3</definedName>
    <definedName name="_xlnm.Print_Titles" localSheetId="10">'10-DNR'!$3:$3</definedName>
    <definedName name="_xlnm.Print_Titles" localSheetId="11">'11-DFG'!$3:$3</definedName>
    <definedName name="_xlnm.Print_Titles" localSheetId="12">'12-DPS'!$3:$3</definedName>
    <definedName name="_xlnm.Print_Titles" localSheetId="13">'18-DEC'!$3:$3</definedName>
    <definedName name="_xlnm.Print_Titles" localSheetId="14">'20-DOC'!$3:$3</definedName>
    <definedName name="_xlnm.Print_Titles" localSheetId="15">'25-DOT&amp;PF'!$3:$3</definedName>
    <definedName name="_xlnm.Print_Titles" localSheetId="1">COURTS!$1:$2</definedName>
    <definedName name="_xlnm.Print_Titles" localSheetId="0">'Statewide Total'!$5:$7</definedName>
    <definedName name="_xlnm.Print_Titles" localSheetId="17">'UAA Community Campuses'!$3:$3</definedName>
    <definedName name="_xlnm.Print_Titles" localSheetId="16">'UAA-Main Campus'!$3:$3</definedName>
    <definedName name="_xlnm.Print_Titles" localSheetId="19">'UAF Community Campuses'!$3:$3</definedName>
    <definedName name="_xlnm.Print_Titles" localSheetId="18">'UAF-Main Campus'!$3:$3</definedName>
    <definedName name="_xlnm.Print_Titles" localSheetId="20">'UAS Main &amp; Community Campuses'!$3:$3</definedName>
    <definedName name="_xlnm.Print_Titles" localSheetId="21">'UA-Statewide'!$3:$3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9" i="17" l="1"/>
  <c r="H7" i="16"/>
  <c r="H8" i="16" s="1"/>
  <c r="H9" i="16" s="1"/>
  <c r="H10" i="16" s="1"/>
  <c r="H11" i="16" s="1"/>
  <c r="H12" i="16" s="1"/>
  <c r="H13" i="16" s="1"/>
  <c r="H14" i="16" s="1"/>
  <c r="H15" i="16" s="1"/>
  <c r="H16" i="16" s="1"/>
  <c r="H17" i="16" s="1"/>
  <c r="H18" i="16" s="1"/>
  <c r="H19" i="16" s="1"/>
  <c r="H20" i="16" s="1"/>
  <c r="H21" i="16" s="1"/>
  <c r="H22" i="16" s="1"/>
  <c r="H23" i="16" s="1"/>
  <c r="H24" i="16" s="1"/>
  <c r="H25" i="16" s="1"/>
  <c r="H26" i="16" s="1"/>
  <c r="H27" i="16" s="1"/>
  <c r="H28" i="16" s="1"/>
  <c r="H29" i="16" s="1"/>
  <c r="H30" i="16" s="1"/>
  <c r="H31" i="16" s="1"/>
  <c r="H32" i="16" s="1"/>
  <c r="H33" i="16" s="1"/>
  <c r="H34" i="16" s="1"/>
  <c r="H35" i="16" s="1"/>
  <c r="H36" i="16" s="1"/>
  <c r="H37" i="16" s="1"/>
  <c r="H38" i="16" s="1"/>
  <c r="H39" i="16" s="1"/>
  <c r="H40" i="16" s="1"/>
  <c r="H41" i="16" s="1"/>
  <c r="H42" i="16" s="1"/>
  <c r="H43" i="16" s="1"/>
  <c r="H44" i="16" s="1"/>
  <c r="H45" i="16" s="1"/>
  <c r="H46" i="16" s="1"/>
  <c r="H47" i="16" s="1"/>
  <c r="H48" i="16" s="1"/>
  <c r="H49" i="16" s="1"/>
  <c r="H50" i="16" s="1"/>
  <c r="H51" i="16" s="1"/>
  <c r="H52" i="16" s="1"/>
  <c r="H53" i="16" s="1"/>
  <c r="H54" i="16" s="1"/>
  <c r="H55" i="16" s="1"/>
  <c r="H56" i="16" s="1"/>
  <c r="H57" i="16" s="1"/>
  <c r="H58" i="16" s="1"/>
  <c r="H59" i="16" s="1"/>
  <c r="H60" i="16" s="1"/>
  <c r="H61" i="16" s="1"/>
  <c r="H62" i="16" s="1"/>
  <c r="H63" i="16" s="1"/>
  <c r="H64" i="16" s="1"/>
  <c r="H65" i="16" s="1"/>
  <c r="H66" i="16" s="1"/>
  <c r="H67" i="16" s="1"/>
  <c r="H68" i="16" s="1"/>
  <c r="H69" i="16" s="1"/>
  <c r="H70" i="16" s="1"/>
  <c r="H71" i="16" s="1"/>
  <c r="H72" i="16" s="1"/>
  <c r="H73" i="16" s="1"/>
  <c r="H74" i="16" s="1"/>
  <c r="H75" i="16" s="1"/>
  <c r="H76" i="16" s="1"/>
  <c r="H77" i="16" s="1"/>
  <c r="H78" i="16" s="1"/>
  <c r="H79" i="16" s="1"/>
  <c r="H80" i="16" s="1"/>
  <c r="H81" i="16" s="1"/>
  <c r="H82" i="16" s="1"/>
  <c r="H83" i="16" s="1"/>
  <c r="H84" i="16" s="1"/>
  <c r="H85" i="16" s="1"/>
  <c r="H86" i="16" s="1"/>
  <c r="H87" i="16" s="1"/>
  <c r="H88" i="16" s="1"/>
  <c r="H89" i="16" s="1"/>
  <c r="H90" i="16" s="1"/>
  <c r="H91" i="16" s="1"/>
  <c r="H92" i="16" s="1"/>
  <c r="H93" i="16" s="1"/>
  <c r="H94" i="16" s="1"/>
  <c r="H95" i="16" s="1"/>
  <c r="H96" i="16" s="1"/>
  <c r="H97" i="16" s="1"/>
  <c r="H98" i="16" s="1"/>
  <c r="H99" i="16" s="1"/>
  <c r="H100" i="16" s="1"/>
  <c r="H101" i="16" s="1"/>
  <c r="H102" i="16" s="1"/>
  <c r="H103" i="16" s="1"/>
  <c r="H104" i="16" s="1"/>
  <c r="H105" i="16" s="1"/>
  <c r="H106" i="16" s="1"/>
  <c r="H107" i="16" s="1"/>
  <c r="H108" i="16" s="1"/>
  <c r="H109" i="16" s="1"/>
  <c r="H110" i="16" s="1"/>
  <c r="H111" i="16" s="1"/>
  <c r="H112" i="16" s="1"/>
  <c r="H113" i="16" s="1"/>
  <c r="H114" i="16" s="1"/>
  <c r="H115" i="16" s="1"/>
  <c r="H6" i="16"/>
  <c r="H5" i="16"/>
  <c r="H4" i="16"/>
  <c r="F6" i="16"/>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E116" i="16"/>
  <c r="F5" i="16"/>
  <c r="A53" i="16"/>
  <c r="A54" i="16"/>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52" i="16"/>
  <c r="A51" i="16"/>
  <c r="A62" i="26" l="1"/>
  <c r="F17" i="26"/>
  <c r="E15" i="26"/>
  <c r="F7" i="26"/>
  <c r="F8" i="26" s="1"/>
  <c r="F9" i="26" s="1"/>
  <c r="F10" i="26" s="1"/>
  <c r="F11" i="26" s="1"/>
  <c r="F12" i="26" s="1"/>
  <c r="F13" i="26" s="1"/>
  <c r="F14" i="26" s="1"/>
  <c r="F6" i="26"/>
  <c r="F5" i="26"/>
  <c r="F19" i="26"/>
  <c r="F20" i="26" s="1"/>
  <c r="F21" i="26" s="1"/>
  <c r="F22" i="26" s="1"/>
  <c r="F23" i="26" s="1"/>
  <c r="F24" i="26" s="1"/>
  <c r="F25" i="26" s="1"/>
  <c r="F26" i="26" s="1"/>
  <c r="F27" i="26" s="1"/>
  <c r="F28" i="26" s="1"/>
  <c r="F29" i="26" s="1"/>
  <c r="F30" i="26" s="1"/>
  <c r="F31" i="26" s="1"/>
  <c r="F32" i="26" s="1"/>
  <c r="F33" i="26" s="1"/>
  <c r="F34" i="26" s="1"/>
  <c r="F35" i="26" s="1"/>
  <c r="F36" i="26" s="1"/>
  <c r="F37" i="26" s="1"/>
  <c r="F38" i="26" s="1"/>
  <c r="F39" i="26" s="1"/>
  <c r="F40" i="26" s="1"/>
  <c r="F41" i="26" s="1"/>
  <c r="F42" i="26" s="1"/>
  <c r="F43" i="26" s="1"/>
  <c r="F44" i="26" s="1"/>
  <c r="F45" i="26" s="1"/>
  <c r="F46" i="26" s="1"/>
  <c r="F47" i="26" s="1"/>
  <c r="F48" i="26" s="1"/>
  <c r="F49" i="26" s="1"/>
  <c r="F50" i="26" s="1"/>
  <c r="F51" i="26" s="1"/>
  <c r="F52" i="26" s="1"/>
  <c r="F53" i="26" s="1"/>
  <c r="F54" i="26" s="1"/>
  <c r="F55" i="26" s="1"/>
  <c r="F56" i="26" s="1"/>
  <c r="F57" i="26" s="1"/>
  <c r="F58" i="26" s="1"/>
  <c r="F59" i="26" s="1"/>
  <c r="F60" i="26" s="1"/>
  <c r="F61" i="26" s="1"/>
  <c r="F62" i="26" s="1"/>
  <c r="F63" i="26" s="1"/>
  <c r="F64" i="26" s="1"/>
  <c r="F65" i="26" s="1"/>
  <c r="F66" i="26" s="1"/>
  <c r="F67" i="26" s="1"/>
  <c r="F68" i="26" s="1"/>
  <c r="F69" i="26" s="1"/>
  <c r="F70" i="26" s="1"/>
  <c r="F71" i="26" s="1"/>
  <c r="F72" i="26" s="1"/>
  <c r="F73" i="26" s="1"/>
  <c r="F74" i="26" s="1"/>
  <c r="F75" i="26" s="1"/>
  <c r="F76" i="26" s="1"/>
  <c r="F77" i="26" s="1"/>
  <c r="F78" i="26" s="1"/>
  <c r="F79" i="26" s="1"/>
  <c r="F80" i="26" s="1"/>
  <c r="F81" i="26" s="1"/>
  <c r="F82" i="26" s="1"/>
  <c r="F83" i="26" s="1"/>
  <c r="F84" i="26" s="1"/>
  <c r="F85" i="26" s="1"/>
  <c r="F86" i="26" s="1"/>
  <c r="F87" i="26" s="1"/>
  <c r="F88" i="26" s="1"/>
  <c r="F89" i="26" s="1"/>
  <c r="F90" i="26" s="1"/>
  <c r="F91" i="26" s="1"/>
  <c r="F92" i="26" s="1"/>
  <c r="F93" i="26" s="1"/>
  <c r="F94" i="26" s="1"/>
  <c r="F95" i="26" s="1"/>
  <c r="F96" i="26" s="1"/>
  <c r="F97" i="26" s="1"/>
  <c r="F98" i="26" s="1"/>
  <c r="F99" i="26" s="1"/>
  <c r="F100" i="26" s="1"/>
  <c r="F101" i="26" s="1"/>
  <c r="F102" i="26" s="1"/>
  <c r="F103" i="26" s="1"/>
  <c r="F104" i="26" s="1"/>
  <c r="F105" i="26" s="1"/>
  <c r="F106" i="26" s="1"/>
  <c r="F107" i="26" s="1"/>
  <c r="E108" i="26"/>
  <c r="G104" i="15" l="1"/>
  <c r="F4" i="13"/>
  <c r="F5" i="13" s="1"/>
  <c r="F6" i="13" s="1"/>
  <c r="F7" i="13" s="1"/>
  <c r="F8" i="13" s="1"/>
  <c r="F9" i="13" s="1"/>
  <c r="F10" i="13" s="1"/>
  <c r="F11" i="13" s="1"/>
  <c r="F12" i="13" s="1"/>
  <c r="F13" i="13" s="1"/>
  <c r="F14" i="13" s="1"/>
  <c r="F15" i="13" s="1"/>
  <c r="F16" i="13" s="1"/>
  <c r="F17" i="13" s="1"/>
  <c r="F18" i="13" s="1"/>
  <c r="F19" i="13" s="1"/>
  <c r="F20" i="13" s="1"/>
  <c r="F21" i="13" s="1"/>
  <c r="F22" i="13" s="1"/>
  <c r="F23" i="13" s="1"/>
  <c r="F24" i="13" s="1"/>
  <c r="F25" i="13" s="1"/>
  <c r="F26" i="13" s="1"/>
  <c r="F27" i="13" s="1"/>
  <c r="F28" i="13" s="1"/>
  <c r="F29" i="13" s="1"/>
  <c r="F30" i="13" s="1"/>
  <c r="F31" i="13" s="1"/>
  <c r="F32" i="13" s="1"/>
  <c r="F33" i="13" s="1"/>
  <c r="F34" i="13" s="1"/>
  <c r="F35" i="13" s="1"/>
  <c r="F36" i="13" s="1"/>
  <c r="F37" i="13" s="1"/>
  <c r="F38" i="13" s="1"/>
  <c r="F39" i="13" s="1"/>
  <c r="F40" i="13" s="1"/>
  <c r="F41" i="13" s="1"/>
  <c r="F42" i="13" s="1"/>
  <c r="F43" i="13" s="1"/>
  <c r="F44" i="13" s="1"/>
  <c r="F45" i="13" s="1"/>
  <c r="F46" i="13" s="1"/>
  <c r="F47" i="13" s="1"/>
  <c r="F48" i="13" s="1"/>
  <c r="F49" i="13" s="1"/>
  <c r="F50" i="13" s="1"/>
  <c r="F51" i="13" s="1"/>
  <c r="F52" i="13" s="1"/>
  <c r="F53" i="13" s="1"/>
  <c r="F54" i="13" s="1"/>
  <c r="F55" i="13" s="1"/>
  <c r="F56" i="13" s="1"/>
  <c r="F57" i="13" s="1"/>
  <c r="F58" i="13" s="1"/>
  <c r="F59" i="13" s="1"/>
  <c r="F60" i="13" s="1"/>
  <c r="F61" i="13" s="1"/>
  <c r="F62" i="13" s="1"/>
  <c r="F63" i="13" s="1"/>
  <c r="F64" i="13" s="1"/>
  <c r="F65" i="13" s="1"/>
  <c r="F66" i="13" s="1"/>
  <c r="F67" i="13" s="1"/>
  <c r="F68" i="13" s="1"/>
  <c r="F69" i="13" s="1"/>
  <c r="F70" i="13" s="1"/>
  <c r="F71" i="13" s="1"/>
  <c r="F72" i="13" s="1"/>
  <c r="F73" i="13" s="1"/>
  <c r="F74" i="13" s="1"/>
  <c r="F75" i="13" s="1"/>
  <c r="F76" i="13" s="1"/>
  <c r="F77" i="13" s="1"/>
  <c r="F78" i="13" s="1"/>
  <c r="F79" i="13" s="1"/>
  <c r="F80" i="13" s="1"/>
  <c r="F81" i="13" s="1"/>
  <c r="F82" i="13" s="1"/>
  <c r="F83" i="13" s="1"/>
  <c r="F84" i="13" s="1"/>
  <c r="F85" i="13" s="1"/>
  <c r="F86" i="13" s="1"/>
  <c r="F87" i="13" s="1"/>
  <c r="F88" i="13" s="1"/>
  <c r="F89" i="13" s="1"/>
  <c r="F90" i="13" s="1"/>
  <c r="O9" i="17" l="1"/>
  <c r="O17" i="17"/>
  <c r="F14" i="2" l="1"/>
  <c r="F24" i="2" l="1"/>
  <c r="F43" i="2" s="1"/>
  <c r="F19" i="2"/>
  <c r="F42" i="2" s="1"/>
  <c r="E133" i="26" l="1"/>
  <c r="O8" i="17" s="1"/>
  <c r="D68" i="17" s="1"/>
  <c r="E132" i="26" l="1"/>
  <c r="G131" i="26"/>
  <c r="G130" i="26"/>
  <c r="G129" i="26"/>
  <c r="G128" i="26"/>
  <c r="G127" i="26"/>
  <c r="G126" i="26"/>
  <c r="G125" i="26"/>
  <c r="G124" i="26"/>
  <c r="G123" i="26"/>
  <c r="G122" i="26"/>
  <c r="G121" i="26"/>
  <c r="G120" i="26"/>
  <c r="G119" i="26"/>
  <c r="G118" i="26"/>
  <c r="G117" i="26"/>
  <c r="G116" i="26"/>
  <c r="G115" i="26"/>
  <c r="G114" i="26"/>
  <c r="G113" i="26"/>
  <c r="G112" i="26"/>
  <c r="G111" i="26"/>
  <c r="G110" i="26"/>
  <c r="G109" i="26"/>
  <c r="H109" i="26" s="1"/>
  <c r="F109" i="26"/>
  <c r="F110" i="26" s="1"/>
  <c r="F111" i="26" s="1"/>
  <c r="F112" i="26" s="1"/>
  <c r="F113" i="26" s="1"/>
  <c r="F114" i="26" s="1"/>
  <c r="F115" i="26" s="1"/>
  <c r="F116" i="26" s="1"/>
  <c r="F117" i="26" s="1"/>
  <c r="F118" i="26" s="1"/>
  <c r="F119" i="26" s="1"/>
  <c r="F120" i="26" s="1"/>
  <c r="F121" i="26" s="1"/>
  <c r="F122" i="26" s="1"/>
  <c r="F123" i="26" s="1"/>
  <c r="F124" i="26" s="1"/>
  <c r="F125" i="26" s="1"/>
  <c r="F126" i="26" s="1"/>
  <c r="F127" i="26" s="1"/>
  <c r="F128" i="26" s="1"/>
  <c r="F129" i="26" s="1"/>
  <c r="F130" i="26" s="1"/>
  <c r="F131" i="26" s="1"/>
  <c r="A19" i="26"/>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136"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E18" i="26"/>
  <c r="F16" i="26"/>
  <c r="H110" i="26" l="1"/>
  <c r="H111" i="26" s="1"/>
  <c r="H112" i="26" s="1"/>
  <c r="H113" i="26" s="1"/>
  <c r="H114" i="26" s="1"/>
  <c r="H115" i="26" s="1"/>
  <c r="H116" i="26" s="1"/>
  <c r="H117" i="26" s="1"/>
  <c r="H118" i="26" s="1"/>
  <c r="H119" i="26" s="1"/>
  <c r="H120" i="26" s="1"/>
  <c r="H121" i="26" s="1"/>
  <c r="H122" i="26" s="1"/>
  <c r="H123" i="26" s="1"/>
  <c r="H124" i="26" s="1"/>
  <c r="H125" i="26" s="1"/>
  <c r="H126" i="26" s="1"/>
  <c r="H127" i="26" s="1"/>
  <c r="H128" i="26" s="1"/>
  <c r="H129" i="26" s="1"/>
  <c r="H130" i="26" s="1"/>
  <c r="H131" i="26" s="1"/>
  <c r="G132" i="26"/>
  <c r="E14" i="5"/>
  <c r="E135" i="6"/>
  <c r="E198" i="7"/>
  <c r="E136" i="6" s="1"/>
  <c r="E2584" i="21"/>
  <c r="E2586" i="21" s="1"/>
  <c r="E1052" i="22"/>
  <c r="E2587" i="21" s="1"/>
  <c r="E1188" i="23"/>
  <c r="E2588" i="21" s="1"/>
  <c r="E123" i="24"/>
  <c r="E2589" i="21" s="1"/>
  <c r="E90" i="25"/>
  <c r="E2590" i="21" s="1"/>
  <c r="G89" i="25"/>
  <c r="G88" i="25"/>
  <c r="G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G13" i="25"/>
  <c r="G12" i="25"/>
  <c r="G11" i="25"/>
  <c r="G10" i="25"/>
  <c r="G9" i="25"/>
  <c r="G8" i="25"/>
  <c r="G7" i="25"/>
  <c r="G6" i="25"/>
  <c r="G5" i="25"/>
  <c r="H4" i="25"/>
  <c r="G4" i="25"/>
  <c r="F4" i="25"/>
  <c r="F5" i="25" s="1"/>
  <c r="F6" i="25" s="1"/>
  <c r="F7" i="25" s="1"/>
  <c r="F8" i="25" s="1"/>
  <c r="F9" i="25" s="1"/>
  <c r="F10" i="25" s="1"/>
  <c r="F11" i="25" s="1"/>
  <c r="F12" i="25" s="1"/>
  <c r="F13" i="25" s="1"/>
  <c r="F14" i="25" s="1"/>
  <c r="F15" i="25" s="1"/>
  <c r="F16" i="25" s="1"/>
  <c r="F17" i="25" s="1"/>
  <c r="F18" i="25" s="1"/>
  <c r="F19" i="25" s="1"/>
  <c r="F20" i="25" s="1"/>
  <c r="F21" i="25" s="1"/>
  <c r="F22" i="25" s="1"/>
  <c r="F23" i="25" s="1"/>
  <c r="F24" i="25" s="1"/>
  <c r="F25" i="25" s="1"/>
  <c r="F26" i="25" s="1"/>
  <c r="F27" i="25" s="1"/>
  <c r="F28" i="25" s="1"/>
  <c r="F29" i="25" s="1"/>
  <c r="F30" i="25" s="1"/>
  <c r="F31" i="25" s="1"/>
  <c r="F32" i="25" s="1"/>
  <c r="F33" i="25" s="1"/>
  <c r="F34" i="25" s="1"/>
  <c r="F35" i="25" s="1"/>
  <c r="F36" i="25" s="1"/>
  <c r="F37" i="25" s="1"/>
  <c r="F38" i="25" s="1"/>
  <c r="F39" i="25" s="1"/>
  <c r="F40" i="25" s="1"/>
  <c r="F41" i="25" s="1"/>
  <c r="F42" i="25" s="1"/>
  <c r="F43" i="25" s="1"/>
  <c r="F44" i="25" s="1"/>
  <c r="F45" i="25" s="1"/>
  <c r="F46" i="25" s="1"/>
  <c r="F47" i="25" s="1"/>
  <c r="F48" i="25" s="1"/>
  <c r="F49" i="25" s="1"/>
  <c r="F50" i="25" s="1"/>
  <c r="F51" i="25" s="1"/>
  <c r="F52" i="25" s="1"/>
  <c r="F53" i="25" s="1"/>
  <c r="F54" i="25" s="1"/>
  <c r="F55" i="25" s="1"/>
  <c r="F56" i="25" s="1"/>
  <c r="F57" i="25" s="1"/>
  <c r="F58" i="25" s="1"/>
  <c r="F59" i="25" s="1"/>
  <c r="F60" i="25" s="1"/>
  <c r="F61" i="25" s="1"/>
  <c r="F62" i="25" s="1"/>
  <c r="F63" i="25" s="1"/>
  <c r="F64" i="25" s="1"/>
  <c r="F65" i="25" s="1"/>
  <c r="F66" i="25" s="1"/>
  <c r="F67" i="25" s="1"/>
  <c r="F68" i="25" s="1"/>
  <c r="F69" i="25" s="1"/>
  <c r="F70" i="25" s="1"/>
  <c r="F71" i="25" s="1"/>
  <c r="F72" i="25" s="1"/>
  <c r="F73" i="25" s="1"/>
  <c r="F74" i="25" s="1"/>
  <c r="F75" i="25" s="1"/>
  <c r="F76" i="25" s="1"/>
  <c r="F77" i="25" s="1"/>
  <c r="F78" i="25" s="1"/>
  <c r="F79" i="25" s="1"/>
  <c r="F80" i="25" s="1"/>
  <c r="F81" i="25" s="1"/>
  <c r="F82" i="25" s="1"/>
  <c r="F83" i="25" s="1"/>
  <c r="F84" i="25" s="1"/>
  <c r="F85" i="25" s="1"/>
  <c r="F86" i="25" s="1"/>
  <c r="F87" i="25" s="1"/>
  <c r="F88" i="25" s="1"/>
  <c r="F89" i="25" s="1"/>
  <c r="G122" i="24"/>
  <c r="G121" i="24"/>
  <c r="G120" i="24"/>
  <c r="G119" i="24"/>
  <c r="G118" i="24"/>
  <c r="G117" i="24"/>
  <c r="G116" i="24"/>
  <c r="G115" i="24"/>
  <c r="G114" i="24"/>
  <c r="G113" i="24"/>
  <c r="G112" i="24"/>
  <c r="G111" i="24"/>
  <c r="G110" i="24"/>
  <c r="G109" i="24"/>
  <c r="G108" i="24"/>
  <c r="G107" i="24"/>
  <c r="G106" i="24"/>
  <c r="G105" i="24"/>
  <c r="G104" i="24"/>
  <c r="G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G12" i="24"/>
  <c r="G11" i="24"/>
  <c r="G10" i="24"/>
  <c r="G9" i="24"/>
  <c r="G8" i="24"/>
  <c r="G7" i="24"/>
  <c r="G6" i="24"/>
  <c r="G5" i="24"/>
  <c r="F5" i="24"/>
  <c r="F6" i="24" s="1"/>
  <c r="F7" i="24" s="1"/>
  <c r="F8" i="24" s="1"/>
  <c r="F9" i="24" s="1"/>
  <c r="F10" i="24" s="1"/>
  <c r="F11" i="24" s="1"/>
  <c r="F12" i="24" s="1"/>
  <c r="F13" i="24" s="1"/>
  <c r="F14" i="24" s="1"/>
  <c r="F15" i="24" s="1"/>
  <c r="F16" i="24" s="1"/>
  <c r="F17" i="24" s="1"/>
  <c r="F18" i="24" s="1"/>
  <c r="F19" i="24" s="1"/>
  <c r="F20" i="24" s="1"/>
  <c r="F21" i="24" s="1"/>
  <c r="F22" i="24" s="1"/>
  <c r="F23" i="24" s="1"/>
  <c r="F24" i="24" s="1"/>
  <c r="F25" i="24" s="1"/>
  <c r="F26" i="24" s="1"/>
  <c r="F27" i="24" s="1"/>
  <c r="F28" i="24" s="1"/>
  <c r="F29" i="24" s="1"/>
  <c r="F30" i="24" s="1"/>
  <c r="F31" i="24" s="1"/>
  <c r="F32" i="24" s="1"/>
  <c r="F33" i="24" s="1"/>
  <c r="F34" i="24" s="1"/>
  <c r="F35" i="24" s="1"/>
  <c r="F36" i="24" s="1"/>
  <c r="F37" i="24" s="1"/>
  <c r="F38" i="24" s="1"/>
  <c r="F39" i="24" s="1"/>
  <c r="F40" i="24" s="1"/>
  <c r="F41" i="24" s="1"/>
  <c r="F42" i="24" s="1"/>
  <c r="F43" i="24" s="1"/>
  <c r="F44" i="24" s="1"/>
  <c r="F45" i="24" s="1"/>
  <c r="F46" i="24" s="1"/>
  <c r="F47" i="24" s="1"/>
  <c r="F48" i="24" s="1"/>
  <c r="F49" i="24" s="1"/>
  <c r="F50" i="24" s="1"/>
  <c r="F51" i="24" s="1"/>
  <c r="F52" i="24" s="1"/>
  <c r="F53" i="24" s="1"/>
  <c r="F54" i="24" s="1"/>
  <c r="F55" i="24" s="1"/>
  <c r="F56" i="24" s="1"/>
  <c r="F57" i="24" s="1"/>
  <c r="F58" i="24" s="1"/>
  <c r="F59" i="24" s="1"/>
  <c r="F60" i="24" s="1"/>
  <c r="F61" i="24" s="1"/>
  <c r="F62" i="24" s="1"/>
  <c r="F63" i="24" s="1"/>
  <c r="F64" i="24" s="1"/>
  <c r="F65" i="24" s="1"/>
  <c r="F66" i="24" s="1"/>
  <c r="F67" i="24" s="1"/>
  <c r="F68" i="24" s="1"/>
  <c r="F69" i="24" s="1"/>
  <c r="F70" i="24" s="1"/>
  <c r="F71" i="24" s="1"/>
  <c r="F72" i="24" s="1"/>
  <c r="F73" i="24" s="1"/>
  <c r="F74" i="24" s="1"/>
  <c r="F75" i="24" s="1"/>
  <c r="F76" i="24" s="1"/>
  <c r="F77" i="24" s="1"/>
  <c r="F78" i="24" s="1"/>
  <c r="F79" i="24" s="1"/>
  <c r="F80" i="24" s="1"/>
  <c r="F81" i="24" s="1"/>
  <c r="F82" i="24" s="1"/>
  <c r="F83" i="24" s="1"/>
  <c r="F84" i="24" s="1"/>
  <c r="F85" i="24" s="1"/>
  <c r="F86" i="24" s="1"/>
  <c r="F87" i="24" s="1"/>
  <c r="F88" i="24" s="1"/>
  <c r="F89" i="24" s="1"/>
  <c r="F90" i="24" s="1"/>
  <c r="F91" i="24" s="1"/>
  <c r="F92" i="24" s="1"/>
  <c r="F93" i="24" s="1"/>
  <c r="F94" i="24" s="1"/>
  <c r="F95" i="24" s="1"/>
  <c r="F96" i="24" s="1"/>
  <c r="F97" i="24" s="1"/>
  <c r="F98" i="24" s="1"/>
  <c r="F99" i="24" s="1"/>
  <c r="F100" i="24" s="1"/>
  <c r="F101" i="24" s="1"/>
  <c r="F102" i="24" s="1"/>
  <c r="F103" i="24" s="1"/>
  <c r="F104" i="24" s="1"/>
  <c r="F105" i="24" s="1"/>
  <c r="F106" i="24" s="1"/>
  <c r="F107" i="24" s="1"/>
  <c r="F108" i="24" s="1"/>
  <c r="F109" i="24" s="1"/>
  <c r="F110" i="24" s="1"/>
  <c r="F111" i="24" s="1"/>
  <c r="F112" i="24" s="1"/>
  <c r="F113" i="24" s="1"/>
  <c r="F114" i="24" s="1"/>
  <c r="F115" i="24" s="1"/>
  <c r="F116" i="24" s="1"/>
  <c r="F117" i="24" s="1"/>
  <c r="F118" i="24" s="1"/>
  <c r="F119" i="24" s="1"/>
  <c r="F120" i="24" s="1"/>
  <c r="F121" i="24" s="1"/>
  <c r="F122" i="24" s="1"/>
  <c r="G4" i="24"/>
  <c r="H4" i="24" s="1"/>
  <c r="F4" i="24"/>
  <c r="G1187" i="23"/>
  <c r="G1186" i="23"/>
  <c r="G1185" i="23"/>
  <c r="G1184" i="23"/>
  <c r="G1183" i="23"/>
  <c r="G1182" i="23"/>
  <c r="G1181" i="23"/>
  <c r="G1180" i="23"/>
  <c r="G1179" i="23"/>
  <c r="G1178" i="23"/>
  <c r="G1177" i="23"/>
  <c r="G1176" i="23"/>
  <c r="G1175" i="23"/>
  <c r="G1174" i="23"/>
  <c r="G1173" i="23"/>
  <c r="G1172" i="23"/>
  <c r="G1171" i="23"/>
  <c r="G1170" i="23"/>
  <c r="G1169" i="23"/>
  <c r="G1168" i="23"/>
  <c r="G1167" i="23"/>
  <c r="G1166" i="23"/>
  <c r="G1165" i="23"/>
  <c r="G1164" i="23"/>
  <c r="G1163" i="23"/>
  <c r="G1162" i="23"/>
  <c r="G1161" i="23"/>
  <c r="G1160" i="23"/>
  <c r="G1159" i="23"/>
  <c r="G1158" i="23"/>
  <c r="G1157" i="23"/>
  <c r="G1156" i="23"/>
  <c r="G1155" i="23"/>
  <c r="G1154" i="23"/>
  <c r="G1153" i="23"/>
  <c r="G1152" i="23"/>
  <c r="G1151" i="23"/>
  <c r="G1150" i="23"/>
  <c r="G1149" i="23"/>
  <c r="G1148" i="23"/>
  <c r="G1147" i="23"/>
  <c r="G1146" i="23"/>
  <c r="G1145" i="23"/>
  <c r="G1144" i="23"/>
  <c r="G1143" i="23"/>
  <c r="G1142" i="23"/>
  <c r="G1141" i="23"/>
  <c r="G1140" i="23"/>
  <c r="G1139" i="23"/>
  <c r="G1138" i="23"/>
  <c r="G1137" i="23"/>
  <c r="G1136" i="23"/>
  <c r="G1135" i="23"/>
  <c r="G1134" i="23"/>
  <c r="G1133" i="23"/>
  <c r="G1132" i="23"/>
  <c r="G1131" i="23"/>
  <c r="G1130" i="23"/>
  <c r="G1129" i="23"/>
  <c r="G1128" i="23"/>
  <c r="G1127" i="23"/>
  <c r="G1126" i="23"/>
  <c r="G1125" i="23"/>
  <c r="G1124" i="23"/>
  <c r="G1123" i="23"/>
  <c r="G1122" i="23"/>
  <c r="G1121" i="23"/>
  <c r="G1120" i="23"/>
  <c r="G1119" i="23"/>
  <c r="G1118" i="23"/>
  <c r="G1117" i="23"/>
  <c r="G1116" i="23"/>
  <c r="G1115" i="23"/>
  <c r="G1114" i="23"/>
  <c r="G1113" i="23"/>
  <c r="G1112" i="23"/>
  <c r="G1111" i="23"/>
  <c r="G1110" i="23"/>
  <c r="G1109" i="23"/>
  <c r="G1108" i="23"/>
  <c r="G1107" i="23"/>
  <c r="G1106" i="23"/>
  <c r="G1105" i="23"/>
  <c r="G1104" i="23"/>
  <c r="G1103" i="23"/>
  <c r="G1102" i="23"/>
  <c r="G1101" i="23"/>
  <c r="G1100" i="23"/>
  <c r="G1099" i="23"/>
  <c r="G1098" i="23"/>
  <c r="G1097" i="23"/>
  <c r="G1096" i="23"/>
  <c r="G1095" i="23"/>
  <c r="G1094" i="23"/>
  <c r="G1093" i="23"/>
  <c r="G1092" i="23"/>
  <c r="G1091" i="23"/>
  <c r="G1090" i="23"/>
  <c r="G1089" i="23"/>
  <c r="G1088" i="23"/>
  <c r="G1087" i="23"/>
  <c r="G1086" i="23"/>
  <c r="G1085" i="23"/>
  <c r="G1084" i="23"/>
  <c r="G1083" i="23"/>
  <c r="G1082" i="23"/>
  <c r="G1081" i="23"/>
  <c r="G1080" i="23"/>
  <c r="G1079" i="23"/>
  <c r="G1078" i="23"/>
  <c r="G1077" i="23"/>
  <c r="G1076" i="23"/>
  <c r="G1075" i="23"/>
  <c r="G1074" i="23"/>
  <c r="G1073" i="23"/>
  <c r="G1072" i="23"/>
  <c r="G1071" i="23"/>
  <c r="G1070" i="23"/>
  <c r="G1069" i="23"/>
  <c r="G1068" i="23"/>
  <c r="G1067" i="23"/>
  <c r="G1066" i="23"/>
  <c r="G1065" i="23"/>
  <c r="G1064" i="23"/>
  <c r="G1063" i="23"/>
  <c r="G1062" i="23"/>
  <c r="G1061" i="23"/>
  <c r="G1060" i="23"/>
  <c r="G1059" i="23"/>
  <c r="G1058" i="23"/>
  <c r="G1057" i="23"/>
  <c r="G1056" i="23"/>
  <c r="G1055" i="23"/>
  <c r="G1054" i="23"/>
  <c r="G1053" i="23"/>
  <c r="G1052" i="23"/>
  <c r="G1051" i="23"/>
  <c r="G1050" i="23"/>
  <c r="G1049" i="23"/>
  <c r="G1048" i="23"/>
  <c r="G1047" i="23"/>
  <c r="G1046" i="23"/>
  <c r="G1045" i="23"/>
  <c r="G1044" i="23"/>
  <c r="G1043" i="23"/>
  <c r="G1042" i="23"/>
  <c r="G1041" i="23"/>
  <c r="G1040" i="23"/>
  <c r="G1039" i="23"/>
  <c r="G1038" i="23"/>
  <c r="G1037" i="23"/>
  <c r="G1036" i="23"/>
  <c r="G1035" i="23"/>
  <c r="G1034" i="23"/>
  <c r="G1033" i="23"/>
  <c r="G1032" i="23"/>
  <c r="G1031" i="23"/>
  <c r="G1030" i="23"/>
  <c r="G1029" i="23"/>
  <c r="G1028" i="23"/>
  <c r="G1027" i="23"/>
  <c r="G1026" i="23"/>
  <c r="G1025" i="23"/>
  <c r="G1024" i="23"/>
  <c r="G1023" i="23"/>
  <c r="G1022" i="23"/>
  <c r="G1021" i="23"/>
  <c r="G1020" i="23"/>
  <c r="G1019" i="23"/>
  <c r="G1018" i="23"/>
  <c r="G1017" i="23"/>
  <c r="G1016" i="23"/>
  <c r="G1015" i="23"/>
  <c r="G1014" i="23"/>
  <c r="G1013" i="23"/>
  <c r="G1012" i="23"/>
  <c r="G1011" i="23"/>
  <c r="G1010" i="23"/>
  <c r="G1009" i="23"/>
  <c r="G1008" i="23"/>
  <c r="G1007" i="23"/>
  <c r="G1006" i="23"/>
  <c r="G1005" i="23"/>
  <c r="G1004" i="23"/>
  <c r="G1003" i="23"/>
  <c r="G1002" i="23"/>
  <c r="G1001" i="23"/>
  <c r="G1000" i="23"/>
  <c r="G999" i="23"/>
  <c r="G998" i="23"/>
  <c r="G997" i="23"/>
  <c r="G996" i="23"/>
  <c r="G995" i="23"/>
  <c r="G994" i="23"/>
  <c r="G993" i="23"/>
  <c r="G992" i="23"/>
  <c r="G991" i="23"/>
  <c r="G990" i="23"/>
  <c r="G989" i="23"/>
  <c r="G988" i="23"/>
  <c r="G987" i="23"/>
  <c r="G986" i="23"/>
  <c r="G985" i="23"/>
  <c r="G984" i="23"/>
  <c r="G983" i="23"/>
  <c r="G982" i="23"/>
  <c r="G981" i="23"/>
  <c r="G980" i="23"/>
  <c r="G979" i="23"/>
  <c r="G978" i="23"/>
  <c r="G977" i="23"/>
  <c r="G976" i="23"/>
  <c r="G975" i="23"/>
  <c r="G974" i="23"/>
  <c r="G973" i="23"/>
  <c r="G972" i="23"/>
  <c r="G971" i="23"/>
  <c r="G970" i="23"/>
  <c r="G969" i="23"/>
  <c r="G968" i="23"/>
  <c r="G967" i="23"/>
  <c r="G966" i="23"/>
  <c r="G965" i="23"/>
  <c r="G964" i="23"/>
  <c r="G963" i="23"/>
  <c r="G962" i="23"/>
  <c r="G961" i="23"/>
  <c r="G960" i="23"/>
  <c r="G959" i="23"/>
  <c r="G958" i="23"/>
  <c r="G957" i="23"/>
  <c r="G956" i="23"/>
  <c r="G955" i="23"/>
  <c r="G954" i="23"/>
  <c r="G953" i="23"/>
  <c r="G952" i="23"/>
  <c r="G951" i="23"/>
  <c r="G950" i="23"/>
  <c r="G949" i="23"/>
  <c r="G948" i="23"/>
  <c r="G947" i="23"/>
  <c r="G946" i="23"/>
  <c r="G945" i="23"/>
  <c r="G944" i="23"/>
  <c r="G943" i="23"/>
  <c r="G942" i="23"/>
  <c r="G941" i="23"/>
  <c r="G940" i="23"/>
  <c r="G939" i="23"/>
  <c r="G938" i="23"/>
  <c r="G937" i="23"/>
  <c r="G936" i="23"/>
  <c r="G935" i="23"/>
  <c r="G934" i="23"/>
  <c r="G933" i="23"/>
  <c r="G932" i="23"/>
  <c r="G931" i="23"/>
  <c r="G930" i="23"/>
  <c r="G929" i="23"/>
  <c r="G928" i="23"/>
  <c r="G927" i="23"/>
  <c r="G926" i="23"/>
  <c r="G925" i="23"/>
  <c r="G924" i="23"/>
  <c r="G923" i="23"/>
  <c r="G922" i="23"/>
  <c r="G921" i="23"/>
  <c r="G920" i="23"/>
  <c r="G919" i="23"/>
  <c r="G918" i="23"/>
  <c r="G917" i="23"/>
  <c r="G916" i="23"/>
  <c r="G915" i="23"/>
  <c r="G914" i="23"/>
  <c r="G913" i="23"/>
  <c r="G912" i="23"/>
  <c r="G911" i="23"/>
  <c r="G910" i="23"/>
  <c r="G909" i="23"/>
  <c r="G908" i="23"/>
  <c r="G907" i="23"/>
  <c r="G906" i="23"/>
  <c r="G905" i="23"/>
  <c r="G904" i="23"/>
  <c r="G903" i="23"/>
  <c r="G902" i="23"/>
  <c r="G901" i="23"/>
  <c r="G900" i="23"/>
  <c r="G899" i="23"/>
  <c r="G898" i="23"/>
  <c r="G897" i="23"/>
  <c r="G896" i="23"/>
  <c r="G895" i="23"/>
  <c r="G894" i="23"/>
  <c r="G893" i="23"/>
  <c r="G892" i="23"/>
  <c r="G891" i="23"/>
  <c r="G890" i="23"/>
  <c r="G889" i="23"/>
  <c r="G888" i="23"/>
  <c r="G887" i="23"/>
  <c r="G886" i="23"/>
  <c r="G885" i="23"/>
  <c r="G884" i="23"/>
  <c r="G883" i="23"/>
  <c r="G882" i="23"/>
  <c r="G881" i="23"/>
  <c r="G880" i="23"/>
  <c r="G879" i="23"/>
  <c r="G878" i="23"/>
  <c r="G877" i="23"/>
  <c r="G876" i="23"/>
  <c r="G875" i="23"/>
  <c r="G874" i="23"/>
  <c r="G873" i="23"/>
  <c r="G872" i="23"/>
  <c r="G871" i="23"/>
  <c r="G870" i="23"/>
  <c r="G869" i="23"/>
  <c r="G868" i="23"/>
  <c r="G867" i="23"/>
  <c r="G866" i="23"/>
  <c r="G865" i="23"/>
  <c r="G864" i="23"/>
  <c r="G863" i="23"/>
  <c r="G862" i="23"/>
  <c r="G861" i="23"/>
  <c r="G860" i="23"/>
  <c r="G859" i="23"/>
  <c r="G858" i="23"/>
  <c r="G857" i="23"/>
  <c r="G856" i="23"/>
  <c r="G855" i="23"/>
  <c r="G854" i="23"/>
  <c r="G853" i="23"/>
  <c r="G852" i="23"/>
  <c r="G851" i="23"/>
  <c r="G850" i="23"/>
  <c r="G849" i="23"/>
  <c r="G848" i="23"/>
  <c r="G847" i="23"/>
  <c r="G846" i="23"/>
  <c r="G845" i="23"/>
  <c r="G844" i="23"/>
  <c r="G843" i="23"/>
  <c r="G842" i="23"/>
  <c r="G841" i="23"/>
  <c r="G840" i="23"/>
  <c r="G839" i="23"/>
  <c r="G838" i="23"/>
  <c r="G837" i="23"/>
  <c r="G836" i="23"/>
  <c r="G835" i="23"/>
  <c r="G834" i="23"/>
  <c r="G833" i="23"/>
  <c r="G832" i="23"/>
  <c r="G831" i="23"/>
  <c r="G830" i="23"/>
  <c r="G829" i="23"/>
  <c r="G828" i="23"/>
  <c r="G827" i="23"/>
  <c r="G826" i="23"/>
  <c r="G825" i="23"/>
  <c r="G824" i="23"/>
  <c r="G823" i="23"/>
  <c r="G822" i="23"/>
  <c r="G821" i="23"/>
  <c r="G820" i="23"/>
  <c r="G819" i="23"/>
  <c r="G818" i="23"/>
  <c r="G817" i="23"/>
  <c r="G816" i="23"/>
  <c r="G815" i="23"/>
  <c r="G814" i="23"/>
  <c r="G813" i="23"/>
  <c r="G812" i="23"/>
  <c r="G811" i="23"/>
  <c r="G810" i="23"/>
  <c r="G809" i="23"/>
  <c r="G808" i="23"/>
  <c r="G807" i="23"/>
  <c r="G806" i="23"/>
  <c r="G805" i="23"/>
  <c r="G804" i="23"/>
  <c r="G803" i="23"/>
  <c r="G802" i="23"/>
  <c r="G801" i="23"/>
  <c r="G800" i="23"/>
  <c r="G799" i="23"/>
  <c r="G798" i="23"/>
  <c r="G797" i="23"/>
  <c r="G796" i="23"/>
  <c r="G795" i="23"/>
  <c r="G794" i="23"/>
  <c r="G793" i="23"/>
  <c r="G792" i="23"/>
  <c r="G791" i="23"/>
  <c r="G790" i="23"/>
  <c r="G789" i="23"/>
  <c r="G788" i="23"/>
  <c r="G787" i="23"/>
  <c r="G786" i="23"/>
  <c r="G785" i="23"/>
  <c r="G784" i="23"/>
  <c r="G783" i="23"/>
  <c r="G782" i="23"/>
  <c r="G781" i="23"/>
  <c r="G780" i="23"/>
  <c r="G779" i="23"/>
  <c r="G778" i="23"/>
  <c r="G777" i="23"/>
  <c r="G776" i="23"/>
  <c r="G775" i="23"/>
  <c r="G774" i="23"/>
  <c r="G773" i="23"/>
  <c r="G772" i="23"/>
  <c r="G771" i="23"/>
  <c r="G770" i="23"/>
  <c r="G769" i="23"/>
  <c r="G768" i="23"/>
  <c r="G767" i="23"/>
  <c r="G766" i="23"/>
  <c r="G765" i="23"/>
  <c r="G764" i="23"/>
  <c r="G763" i="23"/>
  <c r="G762" i="23"/>
  <c r="G761" i="23"/>
  <c r="G760" i="23"/>
  <c r="G759" i="23"/>
  <c r="G758" i="23"/>
  <c r="G757" i="23"/>
  <c r="G756" i="23"/>
  <c r="G755" i="23"/>
  <c r="G754" i="23"/>
  <c r="G753" i="23"/>
  <c r="G752" i="23"/>
  <c r="G751" i="23"/>
  <c r="G750" i="23"/>
  <c r="G749" i="23"/>
  <c r="G748" i="23"/>
  <c r="G747" i="23"/>
  <c r="G746" i="23"/>
  <c r="G745" i="23"/>
  <c r="G744" i="23"/>
  <c r="G743" i="23"/>
  <c r="G742" i="23"/>
  <c r="G741" i="23"/>
  <c r="G740" i="23"/>
  <c r="G739" i="23"/>
  <c r="G738" i="23"/>
  <c r="G737" i="23"/>
  <c r="G736" i="23"/>
  <c r="G735" i="23"/>
  <c r="G734" i="23"/>
  <c r="G733" i="23"/>
  <c r="G732" i="23"/>
  <c r="G731" i="23"/>
  <c r="G730" i="23"/>
  <c r="G729" i="23"/>
  <c r="G728" i="23"/>
  <c r="G727" i="23"/>
  <c r="G726" i="23"/>
  <c r="G725" i="23"/>
  <c r="G724" i="23"/>
  <c r="G723" i="23"/>
  <c r="G722" i="23"/>
  <c r="G721" i="23"/>
  <c r="G720" i="23"/>
  <c r="G719" i="23"/>
  <c r="G718" i="23"/>
  <c r="G717" i="23"/>
  <c r="G716" i="23"/>
  <c r="G715" i="23"/>
  <c r="G714" i="23"/>
  <c r="G713" i="23"/>
  <c r="G712" i="23"/>
  <c r="G711" i="23"/>
  <c r="G710" i="23"/>
  <c r="G709" i="23"/>
  <c r="G708" i="23"/>
  <c r="G707" i="23"/>
  <c r="G706" i="23"/>
  <c r="G705" i="23"/>
  <c r="G704" i="23"/>
  <c r="G703" i="23"/>
  <c r="G702" i="23"/>
  <c r="G701" i="23"/>
  <c r="G700" i="23"/>
  <c r="G699" i="23"/>
  <c r="G698" i="23"/>
  <c r="G697" i="23"/>
  <c r="G696" i="23"/>
  <c r="G695" i="23"/>
  <c r="G694" i="23"/>
  <c r="G693" i="23"/>
  <c r="G692" i="23"/>
  <c r="G691" i="23"/>
  <c r="G690" i="23"/>
  <c r="G689" i="23"/>
  <c r="G688" i="23"/>
  <c r="G687" i="23"/>
  <c r="G686" i="23"/>
  <c r="G685" i="23"/>
  <c r="G684" i="23"/>
  <c r="G683" i="23"/>
  <c r="G682" i="23"/>
  <c r="G681" i="23"/>
  <c r="G680" i="23"/>
  <c r="G679" i="23"/>
  <c r="G678" i="23"/>
  <c r="G677" i="23"/>
  <c r="G676" i="23"/>
  <c r="G675" i="23"/>
  <c r="G674" i="23"/>
  <c r="G673" i="23"/>
  <c r="G672" i="23"/>
  <c r="G671" i="23"/>
  <c r="G670" i="23"/>
  <c r="G669" i="23"/>
  <c r="G668" i="23"/>
  <c r="G667" i="23"/>
  <c r="G666" i="23"/>
  <c r="G665" i="23"/>
  <c r="G664" i="23"/>
  <c r="G663" i="23"/>
  <c r="G662" i="23"/>
  <c r="G661" i="23"/>
  <c r="G660" i="23"/>
  <c r="G659" i="23"/>
  <c r="G658" i="23"/>
  <c r="G657" i="23"/>
  <c r="G656" i="23"/>
  <c r="G655" i="23"/>
  <c r="G654" i="23"/>
  <c r="G653" i="23"/>
  <c r="G652" i="23"/>
  <c r="G651" i="23"/>
  <c r="G650" i="23"/>
  <c r="G649" i="23"/>
  <c r="G648" i="23"/>
  <c r="G647" i="23"/>
  <c r="G646" i="23"/>
  <c r="G645" i="23"/>
  <c r="G644" i="23"/>
  <c r="G643" i="23"/>
  <c r="G642" i="23"/>
  <c r="G641" i="23"/>
  <c r="G640" i="23"/>
  <c r="G639" i="23"/>
  <c r="G638" i="23"/>
  <c r="G637" i="23"/>
  <c r="G636" i="23"/>
  <c r="G635" i="23"/>
  <c r="G634" i="23"/>
  <c r="G633" i="23"/>
  <c r="G632" i="23"/>
  <c r="G631" i="23"/>
  <c r="G630" i="23"/>
  <c r="G629" i="23"/>
  <c r="G628" i="23"/>
  <c r="G627" i="23"/>
  <c r="G626" i="23"/>
  <c r="G625" i="23"/>
  <c r="G624" i="23"/>
  <c r="G623" i="23"/>
  <c r="G622" i="23"/>
  <c r="G621" i="23"/>
  <c r="G620" i="23"/>
  <c r="G619" i="23"/>
  <c r="G618" i="23"/>
  <c r="G617" i="23"/>
  <c r="G616" i="23"/>
  <c r="G615" i="23"/>
  <c r="G614" i="23"/>
  <c r="G613" i="23"/>
  <c r="G612" i="23"/>
  <c r="G611" i="23"/>
  <c r="G610" i="23"/>
  <c r="G609" i="23"/>
  <c r="G608" i="23"/>
  <c r="G607" i="23"/>
  <c r="G606" i="23"/>
  <c r="G605" i="23"/>
  <c r="G604" i="23"/>
  <c r="G603" i="23"/>
  <c r="G602" i="23"/>
  <c r="G601" i="23"/>
  <c r="G600" i="23"/>
  <c r="G599" i="23"/>
  <c r="G598" i="23"/>
  <c r="G597" i="23"/>
  <c r="G596" i="23"/>
  <c r="G595" i="23"/>
  <c r="G594" i="23"/>
  <c r="G593" i="23"/>
  <c r="G592" i="23"/>
  <c r="G591" i="23"/>
  <c r="G590" i="23"/>
  <c r="G589" i="23"/>
  <c r="G588" i="23"/>
  <c r="G587" i="23"/>
  <c r="G586" i="23"/>
  <c r="G585" i="23"/>
  <c r="G584" i="23"/>
  <c r="G583" i="23"/>
  <c r="G582" i="23"/>
  <c r="G581" i="23"/>
  <c r="G580" i="23"/>
  <c r="G579" i="23"/>
  <c r="G578" i="23"/>
  <c r="G577" i="23"/>
  <c r="G576" i="23"/>
  <c r="G575" i="23"/>
  <c r="G574" i="23"/>
  <c r="G573" i="23"/>
  <c r="G572" i="23"/>
  <c r="G571" i="23"/>
  <c r="G570" i="23"/>
  <c r="G569" i="23"/>
  <c r="G568" i="23"/>
  <c r="G567" i="23"/>
  <c r="G566" i="23"/>
  <c r="G565" i="23"/>
  <c r="G564" i="23"/>
  <c r="G563" i="23"/>
  <c r="G562" i="23"/>
  <c r="G561" i="23"/>
  <c r="G560" i="23"/>
  <c r="G559" i="23"/>
  <c r="G558" i="23"/>
  <c r="G557" i="23"/>
  <c r="G556" i="23"/>
  <c r="G555" i="23"/>
  <c r="G554" i="23"/>
  <c r="G553" i="23"/>
  <c r="G552" i="23"/>
  <c r="G551" i="23"/>
  <c r="G550" i="23"/>
  <c r="G549" i="23"/>
  <c r="G548" i="23"/>
  <c r="G547" i="23"/>
  <c r="G546" i="23"/>
  <c r="G545" i="23"/>
  <c r="G544" i="23"/>
  <c r="G543" i="23"/>
  <c r="G542" i="23"/>
  <c r="G541" i="23"/>
  <c r="G540" i="23"/>
  <c r="G539" i="23"/>
  <c r="G538" i="23"/>
  <c r="G537" i="23"/>
  <c r="G536" i="23"/>
  <c r="G535" i="23"/>
  <c r="G534" i="23"/>
  <c r="G533" i="23"/>
  <c r="G532" i="23"/>
  <c r="G531" i="23"/>
  <c r="G530" i="23"/>
  <c r="G529" i="23"/>
  <c r="G528" i="23"/>
  <c r="G527" i="23"/>
  <c r="G526" i="23"/>
  <c r="G525" i="23"/>
  <c r="G524" i="23"/>
  <c r="G523" i="23"/>
  <c r="G522" i="23"/>
  <c r="G521" i="23"/>
  <c r="G520" i="23"/>
  <c r="G519" i="23"/>
  <c r="G518" i="23"/>
  <c r="G517" i="23"/>
  <c r="G516" i="23"/>
  <c r="G515" i="23"/>
  <c r="G514" i="23"/>
  <c r="G513" i="23"/>
  <c r="G512" i="23"/>
  <c r="G511" i="23"/>
  <c r="G510" i="23"/>
  <c r="G509" i="23"/>
  <c r="G508" i="23"/>
  <c r="G507" i="23"/>
  <c r="G506" i="23"/>
  <c r="G505" i="23"/>
  <c r="G504" i="23"/>
  <c r="G503" i="23"/>
  <c r="G502" i="23"/>
  <c r="G501" i="23"/>
  <c r="G500" i="23"/>
  <c r="G499" i="23"/>
  <c r="G498" i="23"/>
  <c r="G497" i="23"/>
  <c r="G496" i="23"/>
  <c r="G495" i="23"/>
  <c r="G494" i="23"/>
  <c r="G493" i="23"/>
  <c r="G492" i="23"/>
  <c r="G491" i="23"/>
  <c r="G490" i="23"/>
  <c r="G489" i="23"/>
  <c r="G488" i="23"/>
  <c r="G487" i="23"/>
  <c r="G486" i="23"/>
  <c r="G485" i="23"/>
  <c r="G484" i="23"/>
  <c r="G483" i="23"/>
  <c r="G482" i="23"/>
  <c r="G481" i="23"/>
  <c r="G480" i="23"/>
  <c r="G479" i="23"/>
  <c r="G478" i="23"/>
  <c r="G477" i="23"/>
  <c r="G476" i="23"/>
  <c r="G475" i="23"/>
  <c r="G474" i="23"/>
  <c r="G473" i="23"/>
  <c r="G472" i="23"/>
  <c r="G471" i="23"/>
  <c r="G470" i="23"/>
  <c r="G469" i="23"/>
  <c r="G468" i="23"/>
  <c r="G467" i="23"/>
  <c r="G466" i="23"/>
  <c r="G465" i="23"/>
  <c r="G464" i="23"/>
  <c r="G463" i="23"/>
  <c r="G462" i="23"/>
  <c r="G461" i="23"/>
  <c r="G460" i="23"/>
  <c r="G459" i="23"/>
  <c r="G458" i="23"/>
  <c r="G457" i="23"/>
  <c r="G456" i="23"/>
  <c r="G455" i="23"/>
  <c r="G454" i="23"/>
  <c r="G453" i="23"/>
  <c r="G452" i="23"/>
  <c r="G451" i="23"/>
  <c r="G450" i="23"/>
  <c r="G449" i="23"/>
  <c r="G448" i="23"/>
  <c r="G447" i="23"/>
  <c r="G446" i="23"/>
  <c r="G445" i="23"/>
  <c r="G444" i="23"/>
  <c r="G443" i="23"/>
  <c r="G442" i="23"/>
  <c r="G441" i="23"/>
  <c r="G440" i="23"/>
  <c r="G439" i="23"/>
  <c r="G438" i="23"/>
  <c r="G437" i="23"/>
  <c r="G436" i="23"/>
  <c r="G435" i="23"/>
  <c r="G434" i="23"/>
  <c r="G433" i="23"/>
  <c r="G432" i="23"/>
  <c r="G431" i="23"/>
  <c r="G430" i="23"/>
  <c r="G429" i="23"/>
  <c r="G428" i="23"/>
  <c r="G427" i="23"/>
  <c r="G426" i="23"/>
  <c r="G425" i="23"/>
  <c r="G424" i="23"/>
  <c r="G423" i="23"/>
  <c r="G422" i="23"/>
  <c r="G421" i="23"/>
  <c r="G420" i="23"/>
  <c r="G419" i="23"/>
  <c r="G418" i="23"/>
  <c r="G417" i="23"/>
  <c r="G416" i="23"/>
  <c r="G415" i="23"/>
  <c r="G414" i="23"/>
  <c r="G413" i="23"/>
  <c r="G412" i="23"/>
  <c r="G411" i="23"/>
  <c r="G410" i="23"/>
  <c r="G409" i="23"/>
  <c r="G408" i="23"/>
  <c r="G407" i="23"/>
  <c r="G406" i="23"/>
  <c r="G405" i="23"/>
  <c r="G404" i="23"/>
  <c r="G403" i="23"/>
  <c r="G402" i="23"/>
  <c r="G401" i="23"/>
  <c r="G400" i="23"/>
  <c r="G399" i="23"/>
  <c r="G398" i="23"/>
  <c r="G397" i="23"/>
  <c r="G396" i="23"/>
  <c r="G395" i="23"/>
  <c r="G394" i="23"/>
  <c r="G393" i="23"/>
  <c r="G392" i="23"/>
  <c r="G391" i="23"/>
  <c r="G390" i="23"/>
  <c r="G389" i="23"/>
  <c r="G388" i="23"/>
  <c r="G387" i="23"/>
  <c r="G386" i="23"/>
  <c r="G385" i="23"/>
  <c r="G384" i="23"/>
  <c r="G383" i="23"/>
  <c r="G382" i="23"/>
  <c r="G381" i="23"/>
  <c r="G380" i="23"/>
  <c r="G379" i="23"/>
  <c r="G378" i="23"/>
  <c r="G377" i="23"/>
  <c r="G376" i="23"/>
  <c r="G375" i="23"/>
  <c r="G374" i="23"/>
  <c r="G373" i="23"/>
  <c r="G372" i="23"/>
  <c r="G371" i="23"/>
  <c r="G370" i="23"/>
  <c r="G369" i="23"/>
  <c r="G368" i="23"/>
  <c r="G367" i="23"/>
  <c r="G366" i="23"/>
  <c r="G365" i="23"/>
  <c r="G364" i="23"/>
  <c r="G363" i="23"/>
  <c r="G362" i="23"/>
  <c r="G361" i="23"/>
  <c r="G360" i="23"/>
  <c r="G359" i="23"/>
  <c r="G358" i="23"/>
  <c r="G357" i="23"/>
  <c r="G356" i="23"/>
  <c r="G355" i="23"/>
  <c r="G354" i="23"/>
  <c r="G353" i="23"/>
  <c r="G352" i="23"/>
  <c r="G351" i="23"/>
  <c r="G350" i="23"/>
  <c r="G349" i="23"/>
  <c r="G348" i="23"/>
  <c r="G347" i="23"/>
  <c r="G346" i="23"/>
  <c r="G345" i="23"/>
  <c r="G344" i="23"/>
  <c r="G343" i="23"/>
  <c r="G342" i="23"/>
  <c r="G341" i="23"/>
  <c r="G340" i="23"/>
  <c r="G339" i="23"/>
  <c r="G338" i="23"/>
  <c r="G337" i="23"/>
  <c r="G336" i="23"/>
  <c r="G335" i="23"/>
  <c r="G334" i="23"/>
  <c r="G333" i="23"/>
  <c r="G332" i="23"/>
  <c r="G331" i="23"/>
  <c r="G330" i="23"/>
  <c r="G329" i="23"/>
  <c r="G328" i="23"/>
  <c r="G327" i="23"/>
  <c r="G326" i="23"/>
  <c r="G325" i="23"/>
  <c r="G324" i="23"/>
  <c r="G323" i="23"/>
  <c r="G322" i="23"/>
  <c r="G321" i="23"/>
  <c r="G320" i="23"/>
  <c r="G319" i="23"/>
  <c r="G318" i="23"/>
  <c r="G317" i="23"/>
  <c r="G316" i="23"/>
  <c r="G315" i="23"/>
  <c r="G314" i="23"/>
  <c r="G313" i="23"/>
  <c r="G312" i="23"/>
  <c r="G311" i="23"/>
  <c r="G310" i="23"/>
  <c r="G309" i="23"/>
  <c r="G308" i="23"/>
  <c r="G307" i="23"/>
  <c r="G306" i="23"/>
  <c r="G305" i="23"/>
  <c r="G304" i="23"/>
  <c r="G303" i="23"/>
  <c r="G302" i="23"/>
  <c r="G301" i="23"/>
  <c r="G300" i="23"/>
  <c r="G299" i="23"/>
  <c r="G298" i="23"/>
  <c r="G297" i="23"/>
  <c r="G296" i="23"/>
  <c r="G295" i="23"/>
  <c r="G294" i="23"/>
  <c r="G293" i="23"/>
  <c r="G292" i="23"/>
  <c r="G291" i="23"/>
  <c r="G290" i="23"/>
  <c r="G289" i="23"/>
  <c r="G288" i="23"/>
  <c r="G287" i="23"/>
  <c r="G286" i="23"/>
  <c r="G285" i="23"/>
  <c r="G284" i="23"/>
  <c r="G283" i="23"/>
  <c r="G282" i="23"/>
  <c r="G281" i="23"/>
  <c r="G280" i="23"/>
  <c r="G279" i="23"/>
  <c r="G278" i="23"/>
  <c r="G277" i="23"/>
  <c r="G276" i="23"/>
  <c r="G275" i="23"/>
  <c r="G274" i="23"/>
  <c r="G273" i="23"/>
  <c r="G272" i="23"/>
  <c r="G271" i="23"/>
  <c r="G270" i="23"/>
  <c r="G269" i="23"/>
  <c r="G268" i="23"/>
  <c r="G267" i="23"/>
  <c r="G266" i="23"/>
  <c r="G265" i="23"/>
  <c r="G264" i="23"/>
  <c r="G263" i="23"/>
  <c r="G262" i="23"/>
  <c r="G261" i="23"/>
  <c r="G260" i="23"/>
  <c r="G259" i="23"/>
  <c r="G258" i="23"/>
  <c r="G257" i="23"/>
  <c r="G256" i="23"/>
  <c r="G255" i="23"/>
  <c r="G254" i="23"/>
  <c r="G253" i="23"/>
  <c r="G252" i="23"/>
  <c r="G251" i="23"/>
  <c r="G250" i="23"/>
  <c r="G249" i="23"/>
  <c r="G248" i="23"/>
  <c r="G247" i="23"/>
  <c r="G246" i="23"/>
  <c r="G245" i="23"/>
  <c r="G244" i="23"/>
  <c r="G243" i="23"/>
  <c r="G242" i="23"/>
  <c r="G241" i="23"/>
  <c r="G240" i="23"/>
  <c r="G239" i="23"/>
  <c r="G238" i="23"/>
  <c r="G237" i="23"/>
  <c r="G236" i="23"/>
  <c r="G235" i="23"/>
  <c r="G234" i="23"/>
  <c r="G233" i="23"/>
  <c r="G232" i="23"/>
  <c r="G231" i="23"/>
  <c r="G230" i="23"/>
  <c r="G229" i="23"/>
  <c r="G228" i="23"/>
  <c r="G227" i="23"/>
  <c r="G226" i="23"/>
  <c r="G225" i="23"/>
  <c r="G224" i="23"/>
  <c r="G223" i="23"/>
  <c r="G222" i="23"/>
  <c r="G221" i="23"/>
  <c r="G220" i="23"/>
  <c r="G219" i="23"/>
  <c r="G218" i="23"/>
  <c r="G217" i="23"/>
  <c r="G216" i="23"/>
  <c r="G215" i="23"/>
  <c r="G214" i="23"/>
  <c r="G213" i="23"/>
  <c r="G212" i="23"/>
  <c r="G211" i="23"/>
  <c r="G210" i="23"/>
  <c r="G209" i="23"/>
  <c r="G208" i="23"/>
  <c r="G207" i="23"/>
  <c r="G206" i="23"/>
  <c r="G205" i="23"/>
  <c r="G204" i="23"/>
  <c r="G203" i="23"/>
  <c r="G202" i="23"/>
  <c r="G201" i="23"/>
  <c r="G200" i="23"/>
  <c r="G199" i="23"/>
  <c r="G198" i="23"/>
  <c r="G197" i="23"/>
  <c r="G196" i="23"/>
  <c r="G195" i="23"/>
  <c r="G194" i="23"/>
  <c r="G193" i="23"/>
  <c r="G192" i="23"/>
  <c r="G191" i="23"/>
  <c r="G190" i="23"/>
  <c r="G189" i="23"/>
  <c r="G188" i="23"/>
  <c r="G187" i="23"/>
  <c r="G186" i="23"/>
  <c r="G185" i="23"/>
  <c r="G184" i="23"/>
  <c r="G183" i="23"/>
  <c r="G182" i="23"/>
  <c r="G181" i="23"/>
  <c r="G180" i="23"/>
  <c r="G179" i="23"/>
  <c r="G178" i="23"/>
  <c r="G177" i="23"/>
  <c r="G176" i="23"/>
  <c r="G175" i="23"/>
  <c r="G174" i="23"/>
  <c r="G173" i="23"/>
  <c r="G172" i="23"/>
  <c r="G171" i="23"/>
  <c r="G170" i="23"/>
  <c r="G169" i="23"/>
  <c r="G168" i="23"/>
  <c r="G167" i="23"/>
  <c r="G166" i="23"/>
  <c r="G165" i="23"/>
  <c r="G164" i="23"/>
  <c r="G163" i="23"/>
  <c r="G162" i="23"/>
  <c r="G161" i="23"/>
  <c r="G160" i="23"/>
  <c r="G159" i="23"/>
  <c r="G158" i="23"/>
  <c r="G157" i="23"/>
  <c r="G156" i="23"/>
  <c r="G155" i="23"/>
  <c r="G154" i="23"/>
  <c r="G153" i="23"/>
  <c r="G152" i="23"/>
  <c r="G151" i="23"/>
  <c r="G150" i="23"/>
  <c r="G149" i="23"/>
  <c r="G148" i="23"/>
  <c r="G147" i="23"/>
  <c r="G146" i="23"/>
  <c r="G145" i="23"/>
  <c r="G144" i="23"/>
  <c r="G143" i="23"/>
  <c r="G142" i="23"/>
  <c r="G141" i="23"/>
  <c r="G140" i="23"/>
  <c r="G139" i="23"/>
  <c r="G138" i="23"/>
  <c r="G137" i="23"/>
  <c r="G136" i="23"/>
  <c r="G135" i="23"/>
  <c r="G134" i="23"/>
  <c r="G133" i="23"/>
  <c r="G132" i="23"/>
  <c r="G131" i="23"/>
  <c r="G130" i="23"/>
  <c r="G129" i="23"/>
  <c r="G128" i="23"/>
  <c r="G127" i="23"/>
  <c r="G126" i="23"/>
  <c r="G125" i="23"/>
  <c r="G124" i="23"/>
  <c r="G123" i="23"/>
  <c r="G122" i="23"/>
  <c r="G121" i="23"/>
  <c r="G120" i="23"/>
  <c r="G119" i="23"/>
  <c r="G118" i="23"/>
  <c r="G117" i="23"/>
  <c r="G116" i="23"/>
  <c r="G115" i="23"/>
  <c r="G114" i="23"/>
  <c r="G113" i="23"/>
  <c r="G112" i="23"/>
  <c r="G111" i="23"/>
  <c r="G110" i="23"/>
  <c r="G109" i="23"/>
  <c r="G108" i="23"/>
  <c r="G107" i="23"/>
  <c r="G106" i="23"/>
  <c r="G105" i="23"/>
  <c r="G104" i="23"/>
  <c r="G103" i="23"/>
  <c r="G102" i="23"/>
  <c r="G101" i="23"/>
  <c r="G100" i="23"/>
  <c r="G99" i="23"/>
  <c r="G98" i="23"/>
  <c r="G97" i="23"/>
  <c r="G96" i="23"/>
  <c r="G95" i="23"/>
  <c r="G94" i="23"/>
  <c r="G93" i="23"/>
  <c r="G92" i="23"/>
  <c r="G91" i="23"/>
  <c r="G90" i="23"/>
  <c r="G89" i="23"/>
  <c r="G88" i="23"/>
  <c r="G87" i="23"/>
  <c r="G86" i="23"/>
  <c r="G85" i="23"/>
  <c r="G84" i="23"/>
  <c r="G83" i="23"/>
  <c r="G82" i="23"/>
  <c r="G81" i="23"/>
  <c r="G80" i="23"/>
  <c r="G79" i="23"/>
  <c r="G78"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G47" i="23"/>
  <c r="G46" i="23"/>
  <c r="G45" i="23"/>
  <c r="G44" i="23"/>
  <c r="G43" i="23"/>
  <c r="G42" i="23"/>
  <c r="G41" i="23"/>
  <c r="G40" i="23"/>
  <c r="G39" i="23"/>
  <c r="G38" i="23"/>
  <c r="G37" i="23"/>
  <c r="G36" i="23"/>
  <c r="G35" i="23"/>
  <c r="G34" i="23"/>
  <c r="G33" i="23"/>
  <c r="G32" i="23"/>
  <c r="G31" i="23"/>
  <c r="G30" i="23"/>
  <c r="G29" i="23"/>
  <c r="G28" i="23"/>
  <c r="G27" i="23"/>
  <c r="G26" i="23"/>
  <c r="G25" i="23"/>
  <c r="G24" i="23"/>
  <c r="G23" i="23"/>
  <c r="G22" i="23"/>
  <c r="G21" i="23"/>
  <c r="G20" i="23"/>
  <c r="G19" i="23"/>
  <c r="G18" i="23"/>
  <c r="G17" i="23"/>
  <c r="G16" i="23"/>
  <c r="G15" i="23"/>
  <c r="G14" i="23"/>
  <c r="G13" i="23"/>
  <c r="G12" i="23"/>
  <c r="G11" i="23"/>
  <c r="G10" i="23"/>
  <c r="G9" i="23"/>
  <c r="G8" i="23"/>
  <c r="G7" i="23"/>
  <c r="G6" i="23"/>
  <c r="G5" i="23"/>
  <c r="G4" i="23"/>
  <c r="H4" i="23" s="1"/>
  <c r="F4" i="23"/>
  <c r="F5" i="23" s="1"/>
  <c r="F6" i="23" s="1"/>
  <c r="F7" i="23" s="1"/>
  <c r="F8" i="23" s="1"/>
  <c r="F9" i="23" s="1"/>
  <c r="F10" i="23" s="1"/>
  <c r="F11" i="23" s="1"/>
  <c r="F12" i="23" s="1"/>
  <c r="F13" i="23" s="1"/>
  <c r="F14" i="23" s="1"/>
  <c r="F15" i="23" s="1"/>
  <c r="F16" i="23" s="1"/>
  <c r="F17" i="23" s="1"/>
  <c r="F18" i="23" s="1"/>
  <c r="F19" i="23" s="1"/>
  <c r="F20" i="23" s="1"/>
  <c r="F21" i="23" s="1"/>
  <c r="F22" i="23" s="1"/>
  <c r="F23" i="23" s="1"/>
  <c r="F24" i="23" s="1"/>
  <c r="F25" i="23" s="1"/>
  <c r="F26" i="23" s="1"/>
  <c r="F27" i="23" s="1"/>
  <c r="F28" i="23" s="1"/>
  <c r="F29" i="23" s="1"/>
  <c r="F30" i="23" s="1"/>
  <c r="F31" i="23" s="1"/>
  <c r="F32" i="23" s="1"/>
  <c r="F33" i="23" s="1"/>
  <c r="F34" i="23" s="1"/>
  <c r="F35" i="23" s="1"/>
  <c r="F36" i="23" s="1"/>
  <c r="F37" i="23" s="1"/>
  <c r="F38" i="23" s="1"/>
  <c r="F39" i="23" s="1"/>
  <c r="F40" i="23" s="1"/>
  <c r="F41" i="23" s="1"/>
  <c r="F42" i="23" s="1"/>
  <c r="F43" i="23" s="1"/>
  <c r="F44" i="23" s="1"/>
  <c r="F45" i="23" s="1"/>
  <c r="F46" i="23" s="1"/>
  <c r="F47" i="23" s="1"/>
  <c r="F48" i="23" s="1"/>
  <c r="F49" i="23" s="1"/>
  <c r="F50" i="23" s="1"/>
  <c r="F51" i="23" s="1"/>
  <c r="F52" i="23" s="1"/>
  <c r="F53" i="23" s="1"/>
  <c r="F54" i="23" s="1"/>
  <c r="F55" i="23" s="1"/>
  <c r="F56" i="23" s="1"/>
  <c r="F57" i="23" s="1"/>
  <c r="F58" i="23" s="1"/>
  <c r="F59" i="23" s="1"/>
  <c r="F60" i="23" s="1"/>
  <c r="F61" i="23" s="1"/>
  <c r="F62" i="23" s="1"/>
  <c r="F63" i="23" s="1"/>
  <c r="F64" i="23" s="1"/>
  <c r="F65" i="23" s="1"/>
  <c r="F66" i="23" s="1"/>
  <c r="F67" i="23" s="1"/>
  <c r="F68" i="23" s="1"/>
  <c r="F69" i="23" s="1"/>
  <c r="F70" i="23" s="1"/>
  <c r="F71" i="23" s="1"/>
  <c r="F72" i="23" s="1"/>
  <c r="F73" i="23" s="1"/>
  <c r="F74" i="23" s="1"/>
  <c r="F75" i="23" s="1"/>
  <c r="F76" i="23" s="1"/>
  <c r="F77" i="23" s="1"/>
  <c r="F78" i="23" s="1"/>
  <c r="F79" i="23" s="1"/>
  <c r="F80" i="23" s="1"/>
  <c r="F81" i="23" s="1"/>
  <c r="F82" i="23" s="1"/>
  <c r="F83" i="23" s="1"/>
  <c r="F84" i="23" s="1"/>
  <c r="F85" i="23" s="1"/>
  <c r="F86" i="23" s="1"/>
  <c r="F87" i="23" s="1"/>
  <c r="F88" i="23" s="1"/>
  <c r="F89" i="23" s="1"/>
  <c r="F90" i="23" s="1"/>
  <c r="F91" i="23" s="1"/>
  <c r="F92" i="23" s="1"/>
  <c r="F93" i="23" s="1"/>
  <c r="F94" i="23" s="1"/>
  <c r="F95" i="23" s="1"/>
  <c r="F96" i="23" s="1"/>
  <c r="F97" i="23" s="1"/>
  <c r="F98" i="23" s="1"/>
  <c r="F99" i="23" s="1"/>
  <c r="F100" i="23" s="1"/>
  <c r="F101" i="23" s="1"/>
  <c r="F102" i="23" s="1"/>
  <c r="F103" i="23" s="1"/>
  <c r="F104" i="23" s="1"/>
  <c r="F105" i="23" s="1"/>
  <c r="F106" i="23" s="1"/>
  <c r="F107" i="23" s="1"/>
  <c r="F108" i="23" s="1"/>
  <c r="F109" i="23" s="1"/>
  <c r="F110" i="23" s="1"/>
  <c r="F111" i="23" s="1"/>
  <c r="F112" i="23" s="1"/>
  <c r="F113" i="23" s="1"/>
  <c r="F114" i="23" s="1"/>
  <c r="F115" i="23" s="1"/>
  <c r="F116" i="23" s="1"/>
  <c r="F117" i="23" s="1"/>
  <c r="F118" i="23" s="1"/>
  <c r="F119" i="23" s="1"/>
  <c r="F120" i="23" s="1"/>
  <c r="F121" i="23" s="1"/>
  <c r="F122" i="23" s="1"/>
  <c r="F123" i="23" s="1"/>
  <c r="F124" i="23" s="1"/>
  <c r="F125" i="23" s="1"/>
  <c r="F126" i="23" s="1"/>
  <c r="F127" i="23" s="1"/>
  <c r="F128" i="23" s="1"/>
  <c r="F129" i="23" s="1"/>
  <c r="F130" i="23" s="1"/>
  <c r="F131" i="23" s="1"/>
  <c r="F132" i="23" s="1"/>
  <c r="F133" i="23" s="1"/>
  <c r="F134" i="23" s="1"/>
  <c r="F135" i="23" s="1"/>
  <c r="F136" i="23" s="1"/>
  <c r="F137" i="23" s="1"/>
  <c r="F138" i="23" s="1"/>
  <c r="F139" i="23" s="1"/>
  <c r="F140" i="23" s="1"/>
  <c r="F141" i="23" s="1"/>
  <c r="F142" i="23" s="1"/>
  <c r="F143" i="23" s="1"/>
  <c r="F144" i="23" s="1"/>
  <c r="F145" i="23" s="1"/>
  <c r="F146" i="23" s="1"/>
  <c r="F147" i="23" s="1"/>
  <c r="F148" i="23" s="1"/>
  <c r="F149" i="23" s="1"/>
  <c r="F150" i="23" s="1"/>
  <c r="F151" i="23" s="1"/>
  <c r="F152" i="23" s="1"/>
  <c r="F153" i="23" s="1"/>
  <c r="F154" i="23" s="1"/>
  <c r="F155" i="23" s="1"/>
  <c r="F156" i="23" s="1"/>
  <c r="F157" i="23" s="1"/>
  <c r="F158" i="23" s="1"/>
  <c r="F159" i="23" s="1"/>
  <c r="F160" i="23" s="1"/>
  <c r="F161" i="23" s="1"/>
  <c r="F162" i="23" s="1"/>
  <c r="F163" i="23" s="1"/>
  <c r="F164" i="23" s="1"/>
  <c r="F165" i="23" s="1"/>
  <c r="F166" i="23" s="1"/>
  <c r="F167" i="23" s="1"/>
  <c r="F168" i="23" s="1"/>
  <c r="F169" i="23" s="1"/>
  <c r="F170" i="23" s="1"/>
  <c r="F171" i="23" s="1"/>
  <c r="F172" i="23" s="1"/>
  <c r="F173" i="23" s="1"/>
  <c r="F174" i="23" s="1"/>
  <c r="F175" i="23" s="1"/>
  <c r="F176" i="23" s="1"/>
  <c r="F177" i="23" s="1"/>
  <c r="F178" i="23" s="1"/>
  <c r="F179" i="23" s="1"/>
  <c r="F180" i="23" s="1"/>
  <c r="F181" i="23" s="1"/>
  <c r="F182" i="23" s="1"/>
  <c r="F183" i="23" s="1"/>
  <c r="F184" i="23" s="1"/>
  <c r="F185" i="23" s="1"/>
  <c r="F186" i="23" s="1"/>
  <c r="F187" i="23" s="1"/>
  <c r="F188" i="23" s="1"/>
  <c r="F189" i="23" s="1"/>
  <c r="F190" i="23" s="1"/>
  <c r="F191" i="23" s="1"/>
  <c r="F192" i="23" s="1"/>
  <c r="F193" i="23" s="1"/>
  <c r="F194" i="23" s="1"/>
  <c r="F195" i="23" s="1"/>
  <c r="F196" i="23" s="1"/>
  <c r="F197" i="23" s="1"/>
  <c r="F198" i="23" s="1"/>
  <c r="F199" i="23" s="1"/>
  <c r="F200" i="23" s="1"/>
  <c r="F201" i="23" s="1"/>
  <c r="F202" i="23" s="1"/>
  <c r="F203" i="23" s="1"/>
  <c r="F204" i="23" s="1"/>
  <c r="F205" i="23" s="1"/>
  <c r="F206" i="23" s="1"/>
  <c r="F207" i="23" s="1"/>
  <c r="F208" i="23" s="1"/>
  <c r="F209" i="23" s="1"/>
  <c r="F210" i="23" s="1"/>
  <c r="F211" i="23" s="1"/>
  <c r="F212" i="23" s="1"/>
  <c r="F213" i="23" s="1"/>
  <c r="F214" i="23" s="1"/>
  <c r="F215" i="23" s="1"/>
  <c r="F216" i="23" s="1"/>
  <c r="F217" i="23" s="1"/>
  <c r="F218" i="23" s="1"/>
  <c r="F219" i="23" s="1"/>
  <c r="F220" i="23" s="1"/>
  <c r="F221" i="23" s="1"/>
  <c r="F222" i="23" s="1"/>
  <c r="F223" i="23" s="1"/>
  <c r="F224" i="23" s="1"/>
  <c r="F225" i="23" s="1"/>
  <c r="F226" i="23" s="1"/>
  <c r="F227" i="23" s="1"/>
  <c r="F228" i="23" s="1"/>
  <c r="F229" i="23" s="1"/>
  <c r="F230" i="23" s="1"/>
  <c r="F231" i="23" s="1"/>
  <c r="F232" i="23" s="1"/>
  <c r="F233" i="23" s="1"/>
  <c r="F234" i="23" s="1"/>
  <c r="F235" i="23" s="1"/>
  <c r="F236" i="23" s="1"/>
  <c r="F237" i="23" s="1"/>
  <c r="F238" i="23" s="1"/>
  <c r="F239" i="23" s="1"/>
  <c r="F240" i="23" s="1"/>
  <c r="F241" i="23" s="1"/>
  <c r="F242" i="23" s="1"/>
  <c r="F243" i="23" s="1"/>
  <c r="F244" i="23" s="1"/>
  <c r="F245" i="23" s="1"/>
  <c r="F246" i="23" s="1"/>
  <c r="F247" i="23" s="1"/>
  <c r="F248" i="23" s="1"/>
  <c r="F249" i="23" s="1"/>
  <c r="F250" i="23" s="1"/>
  <c r="F251" i="23" s="1"/>
  <c r="F252" i="23" s="1"/>
  <c r="F253" i="23" s="1"/>
  <c r="F254" i="23" s="1"/>
  <c r="F255" i="23" s="1"/>
  <c r="F256" i="23" s="1"/>
  <c r="F257" i="23" s="1"/>
  <c r="F258" i="23" s="1"/>
  <c r="F259" i="23" s="1"/>
  <c r="F260" i="23" s="1"/>
  <c r="F261" i="23" s="1"/>
  <c r="F262" i="23" s="1"/>
  <c r="F263" i="23" s="1"/>
  <c r="F264" i="23" s="1"/>
  <c r="F265" i="23" s="1"/>
  <c r="F266" i="23" s="1"/>
  <c r="F267" i="23" s="1"/>
  <c r="F268" i="23" s="1"/>
  <c r="F269" i="23" s="1"/>
  <c r="F270" i="23" s="1"/>
  <c r="F271" i="23" s="1"/>
  <c r="F272" i="23" s="1"/>
  <c r="F273" i="23" s="1"/>
  <c r="F274" i="23" s="1"/>
  <c r="F275" i="23" s="1"/>
  <c r="F276" i="23" s="1"/>
  <c r="F277" i="23" s="1"/>
  <c r="F278" i="23" s="1"/>
  <c r="F279" i="23" s="1"/>
  <c r="F280" i="23" s="1"/>
  <c r="F281" i="23" s="1"/>
  <c r="F282" i="23" s="1"/>
  <c r="F283" i="23" s="1"/>
  <c r="F284" i="23" s="1"/>
  <c r="F285" i="23" s="1"/>
  <c r="F286" i="23" s="1"/>
  <c r="F287" i="23" s="1"/>
  <c r="F288" i="23" s="1"/>
  <c r="F289" i="23" s="1"/>
  <c r="F290" i="23" s="1"/>
  <c r="F291" i="23" s="1"/>
  <c r="F292" i="23" s="1"/>
  <c r="F293" i="23" s="1"/>
  <c r="F294" i="23" s="1"/>
  <c r="F295" i="23" s="1"/>
  <c r="F296" i="23" s="1"/>
  <c r="F297" i="23" s="1"/>
  <c r="F298" i="23" s="1"/>
  <c r="F299" i="23" s="1"/>
  <c r="F300" i="23" s="1"/>
  <c r="F301" i="23" s="1"/>
  <c r="F302" i="23" s="1"/>
  <c r="F303" i="23" s="1"/>
  <c r="F304" i="23" s="1"/>
  <c r="F305" i="23" s="1"/>
  <c r="F306" i="23" s="1"/>
  <c r="F307" i="23" s="1"/>
  <c r="F308" i="23" s="1"/>
  <c r="F309" i="23" s="1"/>
  <c r="F310" i="23" s="1"/>
  <c r="F311" i="23" s="1"/>
  <c r="F312" i="23" s="1"/>
  <c r="F313" i="23" s="1"/>
  <c r="F314" i="23" s="1"/>
  <c r="F315" i="23" s="1"/>
  <c r="F316" i="23" s="1"/>
  <c r="F317" i="23" s="1"/>
  <c r="F318" i="23" s="1"/>
  <c r="F319" i="23" s="1"/>
  <c r="F320" i="23" s="1"/>
  <c r="F321" i="23" s="1"/>
  <c r="F322" i="23" s="1"/>
  <c r="F323" i="23" s="1"/>
  <c r="F324" i="23" s="1"/>
  <c r="F325" i="23" s="1"/>
  <c r="F326" i="23" s="1"/>
  <c r="F327" i="23" s="1"/>
  <c r="F328" i="23" s="1"/>
  <c r="F329" i="23" s="1"/>
  <c r="F330" i="23" s="1"/>
  <c r="F331" i="23" s="1"/>
  <c r="F332" i="23" s="1"/>
  <c r="F333" i="23" s="1"/>
  <c r="F334" i="23" s="1"/>
  <c r="F335" i="23" s="1"/>
  <c r="F336" i="23" s="1"/>
  <c r="F337" i="23" s="1"/>
  <c r="F338" i="23" s="1"/>
  <c r="F339" i="23" s="1"/>
  <c r="F340" i="23" s="1"/>
  <c r="F341" i="23" s="1"/>
  <c r="F342" i="23" s="1"/>
  <c r="F343" i="23" s="1"/>
  <c r="F344" i="23" s="1"/>
  <c r="F345" i="23" s="1"/>
  <c r="F346" i="23" s="1"/>
  <c r="F347" i="23" s="1"/>
  <c r="F348" i="23" s="1"/>
  <c r="F349" i="23" s="1"/>
  <c r="F350" i="23" s="1"/>
  <c r="F351" i="23" s="1"/>
  <c r="F352" i="23" s="1"/>
  <c r="F353" i="23" s="1"/>
  <c r="F354" i="23" s="1"/>
  <c r="F355" i="23" s="1"/>
  <c r="F356" i="23" s="1"/>
  <c r="F357" i="23" s="1"/>
  <c r="F358" i="23" s="1"/>
  <c r="F359" i="23" s="1"/>
  <c r="F360" i="23" s="1"/>
  <c r="F361" i="23" s="1"/>
  <c r="F362" i="23" s="1"/>
  <c r="F363" i="23" s="1"/>
  <c r="F364" i="23" s="1"/>
  <c r="F365" i="23" s="1"/>
  <c r="F366" i="23" s="1"/>
  <c r="F367" i="23" s="1"/>
  <c r="F368" i="23" s="1"/>
  <c r="F369" i="23" s="1"/>
  <c r="F370" i="23" s="1"/>
  <c r="F371" i="23" s="1"/>
  <c r="F372" i="23" s="1"/>
  <c r="F373" i="23" s="1"/>
  <c r="F374" i="23" s="1"/>
  <c r="F375" i="23" s="1"/>
  <c r="F376" i="23" s="1"/>
  <c r="F377" i="23" s="1"/>
  <c r="F378" i="23" s="1"/>
  <c r="F379" i="23" s="1"/>
  <c r="F380" i="23" s="1"/>
  <c r="F381" i="23" s="1"/>
  <c r="F382" i="23" s="1"/>
  <c r="F383" i="23" s="1"/>
  <c r="F384" i="23" s="1"/>
  <c r="F385" i="23" s="1"/>
  <c r="F386" i="23" s="1"/>
  <c r="F387" i="23" s="1"/>
  <c r="F388" i="23" s="1"/>
  <c r="F389" i="23" s="1"/>
  <c r="F390" i="23" s="1"/>
  <c r="F391" i="23" s="1"/>
  <c r="F392" i="23" s="1"/>
  <c r="F393" i="23" s="1"/>
  <c r="F394" i="23" s="1"/>
  <c r="F395" i="23" s="1"/>
  <c r="F396" i="23" s="1"/>
  <c r="F397" i="23" s="1"/>
  <c r="F398" i="23" s="1"/>
  <c r="F399" i="23" s="1"/>
  <c r="F400" i="23" s="1"/>
  <c r="F401" i="23" s="1"/>
  <c r="F402" i="23" s="1"/>
  <c r="F403" i="23" s="1"/>
  <c r="F404" i="23" s="1"/>
  <c r="F405" i="23" s="1"/>
  <c r="F406" i="23" s="1"/>
  <c r="F407" i="23" s="1"/>
  <c r="F408" i="23" s="1"/>
  <c r="F409" i="23" s="1"/>
  <c r="F410" i="23" s="1"/>
  <c r="F411" i="23" s="1"/>
  <c r="F412" i="23" s="1"/>
  <c r="F413" i="23" s="1"/>
  <c r="F414" i="23" s="1"/>
  <c r="F415" i="23" s="1"/>
  <c r="F416" i="23" s="1"/>
  <c r="F417" i="23" s="1"/>
  <c r="F418" i="23" s="1"/>
  <c r="F419" i="23" s="1"/>
  <c r="F420" i="23" s="1"/>
  <c r="F421" i="23" s="1"/>
  <c r="F422" i="23" s="1"/>
  <c r="F423" i="23" s="1"/>
  <c r="F424" i="23" s="1"/>
  <c r="F425" i="23" s="1"/>
  <c r="F426" i="23" s="1"/>
  <c r="F427" i="23" s="1"/>
  <c r="F428" i="23" s="1"/>
  <c r="F429" i="23" s="1"/>
  <c r="F430" i="23" s="1"/>
  <c r="F431" i="23" s="1"/>
  <c r="F432" i="23" s="1"/>
  <c r="F433" i="23" s="1"/>
  <c r="F434" i="23" s="1"/>
  <c r="F435" i="23" s="1"/>
  <c r="F436" i="23" s="1"/>
  <c r="F437" i="23" s="1"/>
  <c r="F438" i="23" s="1"/>
  <c r="F439" i="23" s="1"/>
  <c r="F440" i="23" s="1"/>
  <c r="F441" i="23" s="1"/>
  <c r="F442" i="23" s="1"/>
  <c r="F443" i="23" s="1"/>
  <c r="F444" i="23" s="1"/>
  <c r="F445" i="23" s="1"/>
  <c r="F446" i="23" s="1"/>
  <c r="F447" i="23" s="1"/>
  <c r="F448" i="23" s="1"/>
  <c r="F449" i="23" s="1"/>
  <c r="F450" i="23" s="1"/>
  <c r="F451" i="23" s="1"/>
  <c r="F452" i="23" s="1"/>
  <c r="F453" i="23" s="1"/>
  <c r="F454" i="23" s="1"/>
  <c r="F455" i="23" s="1"/>
  <c r="F456" i="23" s="1"/>
  <c r="F457" i="23" s="1"/>
  <c r="F458" i="23" s="1"/>
  <c r="F459" i="23" s="1"/>
  <c r="F460" i="23" s="1"/>
  <c r="F461" i="23" s="1"/>
  <c r="F462" i="23" s="1"/>
  <c r="F463" i="23" s="1"/>
  <c r="F464" i="23" s="1"/>
  <c r="F465" i="23" s="1"/>
  <c r="F466" i="23" s="1"/>
  <c r="F467" i="23" s="1"/>
  <c r="F468" i="23" s="1"/>
  <c r="F469" i="23" s="1"/>
  <c r="F470" i="23" s="1"/>
  <c r="F471" i="23" s="1"/>
  <c r="F472" i="23" s="1"/>
  <c r="F473" i="23" s="1"/>
  <c r="F474" i="23" s="1"/>
  <c r="F475" i="23" s="1"/>
  <c r="F476" i="23" s="1"/>
  <c r="F477" i="23" s="1"/>
  <c r="F478" i="23" s="1"/>
  <c r="F479" i="23" s="1"/>
  <c r="F480" i="23" s="1"/>
  <c r="F481" i="23" s="1"/>
  <c r="F482" i="23" s="1"/>
  <c r="F483" i="23" s="1"/>
  <c r="F484" i="23" s="1"/>
  <c r="F485" i="23" s="1"/>
  <c r="F486" i="23" s="1"/>
  <c r="F487" i="23" s="1"/>
  <c r="F488" i="23" s="1"/>
  <c r="F489" i="23" s="1"/>
  <c r="F490" i="23" s="1"/>
  <c r="F491" i="23" s="1"/>
  <c r="F492" i="23" s="1"/>
  <c r="F493" i="23" s="1"/>
  <c r="F494" i="23" s="1"/>
  <c r="F495" i="23" s="1"/>
  <c r="F496" i="23" s="1"/>
  <c r="F497" i="23" s="1"/>
  <c r="F498" i="23" s="1"/>
  <c r="F499" i="23" s="1"/>
  <c r="F500" i="23" s="1"/>
  <c r="F501" i="23" s="1"/>
  <c r="F502" i="23" s="1"/>
  <c r="F503" i="23" s="1"/>
  <c r="F504" i="23" s="1"/>
  <c r="F505" i="23" s="1"/>
  <c r="F506" i="23" s="1"/>
  <c r="F507" i="23" s="1"/>
  <c r="F508" i="23" s="1"/>
  <c r="F509" i="23" s="1"/>
  <c r="F510" i="23" s="1"/>
  <c r="F511" i="23" s="1"/>
  <c r="F512" i="23" s="1"/>
  <c r="F513" i="23" s="1"/>
  <c r="F514" i="23" s="1"/>
  <c r="F515" i="23" s="1"/>
  <c r="F516" i="23" s="1"/>
  <c r="F517" i="23" s="1"/>
  <c r="F518" i="23" s="1"/>
  <c r="F519" i="23" s="1"/>
  <c r="F520" i="23" s="1"/>
  <c r="F521" i="23" s="1"/>
  <c r="F522" i="23" s="1"/>
  <c r="F523" i="23" s="1"/>
  <c r="F524" i="23" s="1"/>
  <c r="F525" i="23" s="1"/>
  <c r="F526" i="23" s="1"/>
  <c r="F527" i="23" s="1"/>
  <c r="F528" i="23" s="1"/>
  <c r="F529" i="23" s="1"/>
  <c r="F530" i="23" s="1"/>
  <c r="F531" i="23" s="1"/>
  <c r="F532" i="23" s="1"/>
  <c r="F533" i="23" s="1"/>
  <c r="F534" i="23" s="1"/>
  <c r="F535" i="23" s="1"/>
  <c r="F536" i="23" s="1"/>
  <c r="F537" i="23" s="1"/>
  <c r="F538" i="23" s="1"/>
  <c r="F539" i="23" s="1"/>
  <c r="F540" i="23" s="1"/>
  <c r="F541" i="23" s="1"/>
  <c r="F542" i="23" s="1"/>
  <c r="F543" i="23" s="1"/>
  <c r="F544" i="23" s="1"/>
  <c r="F545" i="23" s="1"/>
  <c r="F546" i="23" s="1"/>
  <c r="F547" i="23" s="1"/>
  <c r="F548" i="23" s="1"/>
  <c r="F549" i="23" s="1"/>
  <c r="F550" i="23" s="1"/>
  <c r="F551" i="23" s="1"/>
  <c r="F552" i="23" s="1"/>
  <c r="F553" i="23" s="1"/>
  <c r="F554" i="23" s="1"/>
  <c r="F555" i="23" s="1"/>
  <c r="F556" i="23" s="1"/>
  <c r="F557" i="23" s="1"/>
  <c r="F558" i="23" s="1"/>
  <c r="F559" i="23" s="1"/>
  <c r="F560" i="23" s="1"/>
  <c r="F561" i="23" s="1"/>
  <c r="F562" i="23" s="1"/>
  <c r="F563" i="23" s="1"/>
  <c r="F564" i="23" s="1"/>
  <c r="F565" i="23" s="1"/>
  <c r="F566" i="23" s="1"/>
  <c r="F567" i="23" s="1"/>
  <c r="F568" i="23" s="1"/>
  <c r="F569" i="23" s="1"/>
  <c r="F570" i="23" s="1"/>
  <c r="F571" i="23" s="1"/>
  <c r="F572" i="23" s="1"/>
  <c r="F573" i="23" s="1"/>
  <c r="F574" i="23" s="1"/>
  <c r="F575" i="23" s="1"/>
  <c r="F576" i="23" s="1"/>
  <c r="F577" i="23" s="1"/>
  <c r="F578" i="23" s="1"/>
  <c r="F579" i="23" s="1"/>
  <c r="F580" i="23" s="1"/>
  <c r="F581" i="23" s="1"/>
  <c r="F582" i="23" s="1"/>
  <c r="F583" i="23" s="1"/>
  <c r="F584" i="23" s="1"/>
  <c r="F585" i="23" s="1"/>
  <c r="F586" i="23" s="1"/>
  <c r="F587" i="23" s="1"/>
  <c r="F588" i="23" s="1"/>
  <c r="F589" i="23" s="1"/>
  <c r="F590" i="23" s="1"/>
  <c r="F591" i="23" s="1"/>
  <c r="F592" i="23" s="1"/>
  <c r="F593" i="23" s="1"/>
  <c r="F594" i="23" s="1"/>
  <c r="F595" i="23" s="1"/>
  <c r="F596" i="23" s="1"/>
  <c r="F597" i="23" s="1"/>
  <c r="F598" i="23" s="1"/>
  <c r="F599" i="23" s="1"/>
  <c r="F600" i="23" s="1"/>
  <c r="F601" i="23" s="1"/>
  <c r="F602" i="23" s="1"/>
  <c r="F603" i="23" s="1"/>
  <c r="F604" i="23" s="1"/>
  <c r="F605" i="23" s="1"/>
  <c r="F606" i="23" s="1"/>
  <c r="F607" i="23" s="1"/>
  <c r="F608" i="23" s="1"/>
  <c r="F609" i="23" s="1"/>
  <c r="F610" i="23" s="1"/>
  <c r="F611" i="23" s="1"/>
  <c r="F612" i="23" s="1"/>
  <c r="F613" i="23" s="1"/>
  <c r="F614" i="23" s="1"/>
  <c r="F615" i="23" s="1"/>
  <c r="F616" i="23" s="1"/>
  <c r="F617" i="23" s="1"/>
  <c r="F618" i="23" s="1"/>
  <c r="F619" i="23" s="1"/>
  <c r="F620" i="23" s="1"/>
  <c r="F621" i="23" s="1"/>
  <c r="F622" i="23" s="1"/>
  <c r="F623" i="23" s="1"/>
  <c r="F624" i="23" s="1"/>
  <c r="F625" i="23" s="1"/>
  <c r="F626" i="23" s="1"/>
  <c r="F627" i="23" s="1"/>
  <c r="F628" i="23" s="1"/>
  <c r="F629" i="23" s="1"/>
  <c r="F630" i="23" s="1"/>
  <c r="F631" i="23" s="1"/>
  <c r="F632" i="23" s="1"/>
  <c r="F633" i="23" s="1"/>
  <c r="F634" i="23" s="1"/>
  <c r="F635" i="23" s="1"/>
  <c r="F636" i="23" s="1"/>
  <c r="F637" i="23" s="1"/>
  <c r="F638" i="23" s="1"/>
  <c r="F639" i="23" s="1"/>
  <c r="F640" i="23" s="1"/>
  <c r="F641" i="23" s="1"/>
  <c r="F642" i="23" s="1"/>
  <c r="F643" i="23" s="1"/>
  <c r="F644" i="23" s="1"/>
  <c r="F645" i="23" s="1"/>
  <c r="F646" i="23" s="1"/>
  <c r="F647" i="23" s="1"/>
  <c r="F648" i="23" s="1"/>
  <c r="F649" i="23" s="1"/>
  <c r="F650" i="23" s="1"/>
  <c r="F651" i="23" s="1"/>
  <c r="F652" i="23" s="1"/>
  <c r="F653" i="23" s="1"/>
  <c r="F654" i="23" s="1"/>
  <c r="F655" i="23" s="1"/>
  <c r="F656" i="23" s="1"/>
  <c r="F657" i="23" s="1"/>
  <c r="F658" i="23" s="1"/>
  <c r="F659" i="23" s="1"/>
  <c r="F660" i="23" s="1"/>
  <c r="F661" i="23" s="1"/>
  <c r="F662" i="23" s="1"/>
  <c r="F663" i="23" s="1"/>
  <c r="F664" i="23" s="1"/>
  <c r="F665" i="23" s="1"/>
  <c r="F666" i="23" s="1"/>
  <c r="F667" i="23" s="1"/>
  <c r="F668" i="23" s="1"/>
  <c r="F669" i="23" s="1"/>
  <c r="F670" i="23" s="1"/>
  <c r="F671" i="23" s="1"/>
  <c r="F672" i="23" s="1"/>
  <c r="F673" i="23" s="1"/>
  <c r="F674" i="23" s="1"/>
  <c r="F675" i="23" s="1"/>
  <c r="F676" i="23" s="1"/>
  <c r="F677" i="23" s="1"/>
  <c r="F678" i="23" s="1"/>
  <c r="F679" i="23" s="1"/>
  <c r="F680" i="23" s="1"/>
  <c r="F681" i="23" s="1"/>
  <c r="F682" i="23" s="1"/>
  <c r="F683" i="23" s="1"/>
  <c r="F684" i="23" s="1"/>
  <c r="F685" i="23" s="1"/>
  <c r="F686" i="23" s="1"/>
  <c r="F687" i="23" s="1"/>
  <c r="F688" i="23" s="1"/>
  <c r="F689" i="23" s="1"/>
  <c r="F690" i="23" s="1"/>
  <c r="F691" i="23" s="1"/>
  <c r="F692" i="23" s="1"/>
  <c r="F693" i="23" s="1"/>
  <c r="F694" i="23" s="1"/>
  <c r="F695" i="23" s="1"/>
  <c r="F696" i="23" s="1"/>
  <c r="F697" i="23" s="1"/>
  <c r="F698" i="23" s="1"/>
  <c r="F699" i="23" s="1"/>
  <c r="F700" i="23" s="1"/>
  <c r="F701" i="23" s="1"/>
  <c r="F702" i="23" s="1"/>
  <c r="F703" i="23" s="1"/>
  <c r="F704" i="23" s="1"/>
  <c r="F705" i="23" s="1"/>
  <c r="F706" i="23" s="1"/>
  <c r="F707" i="23" s="1"/>
  <c r="F708" i="23" s="1"/>
  <c r="F709" i="23" s="1"/>
  <c r="F710" i="23" s="1"/>
  <c r="F711" i="23" s="1"/>
  <c r="F712" i="23" s="1"/>
  <c r="F713" i="23" s="1"/>
  <c r="F714" i="23" s="1"/>
  <c r="F715" i="23" s="1"/>
  <c r="F716" i="23" s="1"/>
  <c r="F717" i="23" s="1"/>
  <c r="F718" i="23" s="1"/>
  <c r="F719" i="23" s="1"/>
  <c r="F720" i="23" s="1"/>
  <c r="F721" i="23" s="1"/>
  <c r="F722" i="23" s="1"/>
  <c r="F723" i="23" s="1"/>
  <c r="F724" i="23" s="1"/>
  <c r="F725" i="23" s="1"/>
  <c r="F726" i="23" s="1"/>
  <c r="F727" i="23" s="1"/>
  <c r="F728" i="23" s="1"/>
  <c r="F729" i="23" s="1"/>
  <c r="F730" i="23" s="1"/>
  <c r="F731" i="23" s="1"/>
  <c r="F732" i="23" s="1"/>
  <c r="F733" i="23" s="1"/>
  <c r="F734" i="23" s="1"/>
  <c r="F735" i="23" s="1"/>
  <c r="F736" i="23" s="1"/>
  <c r="F737" i="23" s="1"/>
  <c r="F738" i="23" s="1"/>
  <c r="F739" i="23" s="1"/>
  <c r="F740" i="23" s="1"/>
  <c r="F741" i="23" s="1"/>
  <c r="F742" i="23" s="1"/>
  <c r="F743" i="23" s="1"/>
  <c r="F744" i="23" s="1"/>
  <c r="F745" i="23" s="1"/>
  <c r="F746" i="23" s="1"/>
  <c r="F747" i="23" s="1"/>
  <c r="F748" i="23" s="1"/>
  <c r="F749" i="23" s="1"/>
  <c r="F750" i="23" s="1"/>
  <c r="F751" i="23" s="1"/>
  <c r="F752" i="23" s="1"/>
  <c r="F753" i="23" s="1"/>
  <c r="F754" i="23" s="1"/>
  <c r="F755" i="23" s="1"/>
  <c r="F756" i="23" s="1"/>
  <c r="F757" i="23" s="1"/>
  <c r="F758" i="23" s="1"/>
  <c r="F759" i="23" s="1"/>
  <c r="F760" i="23" s="1"/>
  <c r="F761" i="23" s="1"/>
  <c r="F762" i="23" s="1"/>
  <c r="F763" i="23" s="1"/>
  <c r="F764" i="23" s="1"/>
  <c r="F765" i="23" s="1"/>
  <c r="F766" i="23" s="1"/>
  <c r="F767" i="23" s="1"/>
  <c r="F768" i="23" s="1"/>
  <c r="F769" i="23" s="1"/>
  <c r="F770" i="23" s="1"/>
  <c r="F771" i="23" s="1"/>
  <c r="F772" i="23" s="1"/>
  <c r="F773" i="23" s="1"/>
  <c r="F774" i="23" s="1"/>
  <c r="F775" i="23" s="1"/>
  <c r="F776" i="23" s="1"/>
  <c r="F777" i="23" s="1"/>
  <c r="F778" i="23" s="1"/>
  <c r="F779" i="23" s="1"/>
  <c r="F780" i="23" s="1"/>
  <c r="F781" i="23" s="1"/>
  <c r="F782" i="23" s="1"/>
  <c r="F783" i="23" s="1"/>
  <c r="F784" i="23" s="1"/>
  <c r="F785" i="23" s="1"/>
  <c r="F786" i="23" s="1"/>
  <c r="F787" i="23" s="1"/>
  <c r="F788" i="23" s="1"/>
  <c r="F789" i="23" s="1"/>
  <c r="F790" i="23" s="1"/>
  <c r="F791" i="23" s="1"/>
  <c r="F792" i="23" s="1"/>
  <c r="F793" i="23" s="1"/>
  <c r="F794" i="23" s="1"/>
  <c r="F795" i="23" s="1"/>
  <c r="F796" i="23" s="1"/>
  <c r="F797" i="23" s="1"/>
  <c r="F798" i="23" s="1"/>
  <c r="F799" i="23" s="1"/>
  <c r="F800" i="23" s="1"/>
  <c r="F801" i="23" s="1"/>
  <c r="F802" i="23" s="1"/>
  <c r="F803" i="23" s="1"/>
  <c r="F804" i="23" s="1"/>
  <c r="F805" i="23" s="1"/>
  <c r="F806" i="23" s="1"/>
  <c r="F807" i="23" s="1"/>
  <c r="F808" i="23" s="1"/>
  <c r="F809" i="23" s="1"/>
  <c r="F810" i="23" s="1"/>
  <c r="F811" i="23" s="1"/>
  <c r="F812" i="23" s="1"/>
  <c r="F813" i="23" s="1"/>
  <c r="F814" i="23" s="1"/>
  <c r="F815" i="23" s="1"/>
  <c r="F816" i="23" s="1"/>
  <c r="F817" i="23" s="1"/>
  <c r="F818" i="23" s="1"/>
  <c r="F819" i="23" s="1"/>
  <c r="F820" i="23" s="1"/>
  <c r="F821" i="23" s="1"/>
  <c r="F822" i="23" s="1"/>
  <c r="F823" i="23" s="1"/>
  <c r="F824" i="23" s="1"/>
  <c r="F825" i="23" s="1"/>
  <c r="F826" i="23" s="1"/>
  <c r="F827" i="23" s="1"/>
  <c r="F828" i="23" s="1"/>
  <c r="F829" i="23" s="1"/>
  <c r="F830" i="23" s="1"/>
  <c r="F831" i="23" s="1"/>
  <c r="F832" i="23" s="1"/>
  <c r="F833" i="23" s="1"/>
  <c r="F834" i="23" s="1"/>
  <c r="F835" i="23" s="1"/>
  <c r="F836" i="23" s="1"/>
  <c r="F837" i="23" s="1"/>
  <c r="F838" i="23" s="1"/>
  <c r="F839" i="23" s="1"/>
  <c r="F840" i="23" s="1"/>
  <c r="F841" i="23" s="1"/>
  <c r="F842" i="23" s="1"/>
  <c r="F843" i="23" s="1"/>
  <c r="F844" i="23" s="1"/>
  <c r="F845" i="23" s="1"/>
  <c r="F846" i="23" s="1"/>
  <c r="F847" i="23" s="1"/>
  <c r="F848" i="23" s="1"/>
  <c r="F849" i="23" s="1"/>
  <c r="F850" i="23" s="1"/>
  <c r="F851" i="23" s="1"/>
  <c r="F852" i="23" s="1"/>
  <c r="F853" i="23" s="1"/>
  <c r="F854" i="23" s="1"/>
  <c r="F855" i="23" s="1"/>
  <c r="F856" i="23" s="1"/>
  <c r="F857" i="23" s="1"/>
  <c r="F858" i="23" s="1"/>
  <c r="F859" i="23" s="1"/>
  <c r="F860" i="23" s="1"/>
  <c r="F861" i="23" s="1"/>
  <c r="F862" i="23" s="1"/>
  <c r="F863" i="23" s="1"/>
  <c r="F864" i="23" s="1"/>
  <c r="F865" i="23" s="1"/>
  <c r="F866" i="23" s="1"/>
  <c r="F867" i="23" s="1"/>
  <c r="F868" i="23" s="1"/>
  <c r="F869" i="23" s="1"/>
  <c r="F870" i="23" s="1"/>
  <c r="F871" i="23" s="1"/>
  <c r="F872" i="23" s="1"/>
  <c r="F873" i="23" s="1"/>
  <c r="F874" i="23" s="1"/>
  <c r="F875" i="23" s="1"/>
  <c r="F876" i="23" s="1"/>
  <c r="F877" i="23" s="1"/>
  <c r="F878" i="23" s="1"/>
  <c r="F879" i="23" s="1"/>
  <c r="F880" i="23" s="1"/>
  <c r="F881" i="23" s="1"/>
  <c r="F882" i="23" s="1"/>
  <c r="F883" i="23" s="1"/>
  <c r="F884" i="23" s="1"/>
  <c r="F885" i="23" s="1"/>
  <c r="F886" i="23" s="1"/>
  <c r="F887" i="23" s="1"/>
  <c r="F888" i="23" s="1"/>
  <c r="F889" i="23" s="1"/>
  <c r="F890" i="23" s="1"/>
  <c r="F891" i="23" s="1"/>
  <c r="F892" i="23" s="1"/>
  <c r="F893" i="23" s="1"/>
  <c r="F894" i="23" s="1"/>
  <c r="F895" i="23" s="1"/>
  <c r="F896" i="23" s="1"/>
  <c r="F897" i="23" s="1"/>
  <c r="F898" i="23" s="1"/>
  <c r="F899" i="23" s="1"/>
  <c r="F900" i="23" s="1"/>
  <c r="F901" i="23" s="1"/>
  <c r="F902" i="23" s="1"/>
  <c r="F903" i="23" s="1"/>
  <c r="F904" i="23" s="1"/>
  <c r="F905" i="23" s="1"/>
  <c r="F906" i="23" s="1"/>
  <c r="F907" i="23" s="1"/>
  <c r="F908" i="23" s="1"/>
  <c r="F909" i="23" s="1"/>
  <c r="F910" i="23" s="1"/>
  <c r="F911" i="23" s="1"/>
  <c r="F912" i="23" s="1"/>
  <c r="F913" i="23" s="1"/>
  <c r="F914" i="23" s="1"/>
  <c r="F915" i="23" s="1"/>
  <c r="F916" i="23" s="1"/>
  <c r="F917" i="23" s="1"/>
  <c r="F918" i="23" s="1"/>
  <c r="F919" i="23" s="1"/>
  <c r="F920" i="23" s="1"/>
  <c r="F921" i="23" s="1"/>
  <c r="F922" i="23" s="1"/>
  <c r="F923" i="23" s="1"/>
  <c r="F924" i="23" s="1"/>
  <c r="F925" i="23" s="1"/>
  <c r="F926" i="23" s="1"/>
  <c r="F927" i="23" s="1"/>
  <c r="F928" i="23" s="1"/>
  <c r="F929" i="23" s="1"/>
  <c r="F930" i="23" s="1"/>
  <c r="F931" i="23" s="1"/>
  <c r="F932" i="23" s="1"/>
  <c r="F933" i="23" s="1"/>
  <c r="F934" i="23" s="1"/>
  <c r="F935" i="23" s="1"/>
  <c r="F936" i="23" s="1"/>
  <c r="F937" i="23" s="1"/>
  <c r="F938" i="23" s="1"/>
  <c r="F939" i="23" s="1"/>
  <c r="F940" i="23" s="1"/>
  <c r="F941" i="23" s="1"/>
  <c r="F942" i="23" s="1"/>
  <c r="F943" i="23" s="1"/>
  <c r="F944" i="23" s="1"/>
  <c r="F945" i="23" s="1"/>
  <c r="F946" i="23" s="1"/>
  <c r="F947" i="23" s="1"/>
  <c r="F948" i="23" s="1"/>
  <c r="F949" i="23" s="1"/>
  <c r="F950" i="23" s="1"/>
  <c r="F951" i="23" s="1"/>
  <c r="F952" i="23" s="1"/>
  <c r="F953" i="23" s="1"/>
  <c r="F954" i="23" s="1"/>
  <c r="F955" i="23" s="1"/>
  <c r="F956" i="23" s="1"/>
  <c r="F957" i="23" s="1"/>
  <c r="F958" i="23" s="1"/>
  <c r="F959" i="23" s="1"/>
  <c r="F960" i="23" s="1"/>
  <c r="F961" i="23" s="1"/>
  <c r="F962" i="23" s="1"/>
  <c r="F963" i="23" s="1"/>
  <c r="F964" i="23" s="1"/>
  <c r="F965" i="23" s="1"/>
  <c r="F966" i="23" s="1"/>
  <c r="F967" i="23" s="1"/>
  <c r="F968" i="23" s="1"/>
  <c r="F969" i="23" s="1"/>
  <c r="F970" i="23" s="1"/>
  <c r="F971" i="23" s="1"/>
  <c r="F972" i="23" s="1"/>
  <c r="F973" i="23" s="1"/>
  <c r="F974" i="23" s="1"/>
  <c r="F975" i="23" s="1"/>
  <c r="F976" i="23" s="1"/>
  <c r="F977" i="23" s="1"/>
  <c r="F978" i="23" s="1"/>
  <c r="F979" i="23" s="1"/>
  <c r="F980" i="23" s="1"/>
  <c r="F981" i="23" s="1"/>
  <c r="F982" i="23" s="1"/>
  <c r="F983" i="23" s="1"/>
  <c r="F984" i="23" s="1"/>
  <c r="F985" i="23" s="1"/>
  <c r="F986" i="23" s="1"/>
  <c r="F987" i="23" s="1"/>
  <c r="F988" i="23" s="1"/>
  <c r="F989" i="23" s="1"/>
  <c r="F990" i="23" s="1"/>
  <c r="F991" i="23" s="1"/>
  <c r="F992" i="23" s="1"/>
  <c r="F993" i="23" s="1"/>
  <c r="F994" i="23" s="1"/>
  <c r="F995" i="23" s="1"/>
  <c r="F996" i="23" s="1"/>
  <c r="F997" i="23" s="1"/>
  <c r="F998" i="23" s="1"/>
  <c r="F999" i="23" s="1"/>
  <c r="F1000" i="23" s="1"/>
  <c r="F1001" i="23" s="1"/>
  <c r="F1002" i="23" s="1"/>
  <c r="F1003" i="23" s="1"/>
  <c r="F1004" i="23" s="1"/>
  <c r="F1005" i="23" s="1"/>
  <c r="F1006" i="23" s="1"/>
  <c r="F1007" i="23" s="1"/>
  <c r="F1008" i="23" s="1"/>
  <c r="F1009" i="23" s="1"/>
  <c r="F1010" i="23" s="1"/>
  <c r="F1011" i="23" s="1"/>
  <c r="F1012" i="23" s="1"/>
  <c r="F1013" i="23" s="1"/>
  <c r="F1014" i="23" s="1"/>
  <c r="F1015" i="23" s="1"/>
  <c r="F1016" i="23" s="1"/>
  <c r="F1017" i="23" s="1"/>
  <c r="F1018" i="23" s="1"/>
  <c r="F1019" i="23" s="1"/>
  <c r="F1020" i="23" s="1"/>
  <c r="F1021" i="23" s="1"/>
  <c r="F1022" i="23" s="1"/>
  <c r="F1023" i="23" s="1"/>
  <c r="F1024" i="23" s="1"/>
  <c r="F1025" i="23" s="1"/>
  <c r="F1026" i="23" s="1"/>
  <c r="F1027" i="23" s="1"/>
  <c r="F1028" i="23" s="1"/>
  <c r="F1029" i="23" s="1"/>
  <c r="F1030" i="23" s="1"/>
  <c r="F1031" i="23" s="1"/>
  <c r="F1032" i="23" s="1"/>
  <c r="F1033" i="23" s="1"/>
  <c r="F1034" i="23" s="1"/>
  <c r="F1035" i="23" s="1"/>
  <c r="F1036" i="23" s="1"/>
  <c r="F1037" i="23" s="1"/>
  <c r="F1038" i="23" s="1"/>
  <c r="F1039" i="23" s="1"/>
  <c r="F1040" i="23" s="1"/>
  <c r="F1041" i="23" s="1"/>
  <c r="F1042" i="23" s="1"/>
  <c r="F1043" i="23" s="1"/>
  <c r="F1044" i="23" s="1"/>
  <c r="F1045" i="23" s="1"/>
  <c r="F1046" i="23" s="1"/>
  <c r="F1047" i="23" s="1"/>
  <c r="F1048" i="23" s="1"/>
  <c r="F1049" i="23" s="1"/>
  <c r="F1050" i="23" s="1"/>
  <c r="F1051" i="23" s="1"/>
  <c r="F1052" i="23" s="1"/>
  <c r="F1053" i="23" s="1"/>
  <c r="F1054" i="23" s="1"/>
  <c r="F1055" i="23" s="1"/>
  <c r="F1056" i="23" s="1"/>
  <c r="F1057" i="23" s="1"/>
  <c r="F1058" i="23" s="1"/>
  <c r="F1059" i="23" s="1"/>
  <c r="F1060" i="23" s="1"/>
  <c r="F1061" i="23" s="1"/>
  <c r="F1062" i="23" s="1"/>
  <c r="F1063" i="23" s="1"/>
  <c r="F1064" i="23" s="1"/>
  <c r="F1065" i="23" s="1"/>
  <c r="F1066" i="23" s="1"/>
  <c r="F1067" i="23" s="1"/>
  <c r="F1068" i="23" s="1"/>
  <c r="F1069" i="23" s="1"/>
  <c r="F1070" i="23" s="1"/>
  <c r="F1071" i="23" s="1"/>
  <c r="F1072" i="23" s="1"/>
  <c r="F1073" i="23" s="1"/>
  <c r="F1074" i="23" s="1"/>
  <c r="F1075" i="23" s="1"/>
  <c r="F1076" i="23" s="1"/>
  <c r="F1077" i="23" s="1"/>
  <c r="F1078" i="23" s="1"/>
  <c r="F1079" i="23" s="1"/>
  <c r="F1080" i="23" s="1"/>
  <c r="F1081" i="23" s="1"/>
  <c r="F1082" i="23" s="1"/>
  <c r="F1083" i="23" s="1"/>
  <c r="F1084" i="23" s="1"/>
  <c r="F1085" i="23" s="1"/>
  <c r="F1086" i="23" s="1"/>
  <c r="F1087" i="23" s="1"/>
  <c r="F1088" i="23" s="1"/>
  <c r="F1089" i="23" s="1"/>
  <c r="F1090" i="23" s="1"/>
  <c r="F1091" i="23" s="1"/>
  <c r="F1092" i="23" s="1"/>
  <c r="F1093" i="23" s="1"/>
  <c r="F1094" i="23" s="1"/>
  <c r="F1095" i="23" s="1"/>
  <c r="F1096" i="23" s="1"/>
  <c r="F1097" i="23" s="1"/>
  <c r="F1098" i="23" s="1"/>
  <c r="F1099" i="23" s="1"/>
  <c r="F1100" i="23" s="1"/>
  <c r="F1101" i="23" s="1"/>
  <c r="F1102" i="23" s="1"/>
  <c r="F1103" i="23" s="1"/>
  <c r="F1104" i="23" s="1"/>
  <c r="F1105" i="23" s="1"/>
  <c r="F1106" i="23" s="1"/>
  <c r="F1107" i="23" s="1"/>
  <c r="F1108" i="23" s="1"/>
  <c r="F1109" i="23" s="1"/>
  <c r="F1110" i="23" s="1"/>
  <c r="F1111" i="23" s="1"/>
  <c r="F1112" i="23" s="1"/>
  <c r="F1113" i="23" s="1"/>
  <c r="F1114" i="23" s="1"/>
  <c r="F1115" i="23" s="1"/>
  <c r="F1116" i="23" s="1"/>
  <c r="F1117" i="23" s="1"/>
  <c r="F1118" i="23" s="1"/>
  <c r="F1119" i="23" s="1"/>
  <c r="F1120" i="23" s="1"/>
  <c r="F1121" i="23" s="1"/>
  <c r="F1122" i="23" s="1"/>
  <c r="F1123" i="23" s="1"/>
  <c r="F1124" i="23" s="1"/>
  <c r="F1125" i="23" s="1"/>
  <c r="F1126" i="23" s="1"/>
  <c r="F1127" i="23" s="1"/>
  <c r="F1128" i="23" s="1"/>
  <c r="F1129" i="23" s="1"/>
  <c r="F1130" i="23" s="1"/>
  <c r="F1131" i="23" s="1"/>
  <c r="F1132" i="23" s="1"/>
  <c r="F1133" i="23" s="1"/>
  <c r="F1134" i="23" s="1"/>
  <c r="F1135" i="23" s="1"/>
  <c r="F1136" i="23" s="1"/>
  <c r="F1137" i="23" s="1"/>
  <c r="F1138" i="23" s="1"/>
  <c r="F1139" i="23" s="1"/>
  <c r="F1140" i="23" s="1"/>
  <c r="F1141" i="23" s="1"/>
  <c r="F1142" i="23" s="1"/>
  <c r="F1143" i="23" s="1"/>
  <c r="F1144" i="23" s="1"/>
  <c r="F1145" i="23" s="1"/>
  <c r="F1146" i="23" s="1"/>
  <c r="F1147" i="23" s="1"/>
  <c r="F1148" i="23" s="1"/>
  <c r="F1149" i="23" s="1"/>
  <c r="F1150" i="23" s="1"/>
  <c r="F1151" i="23" s="1"/>
  <c r="F1152" i="23" s="1"/>
  <c r="F1153" i="23" s="1"/>
  <c r="F1154" i="23" s="1"/>
  <c r="F1155" i="23" s="1"/>
  <c r="F1156" i="23" s="1"/>
  <c r="F1157" i="23" s="1"/>
  <c r="F1158" i="23" s="1"/>
  <c r="F1159" i="23" s="1"/>
  <c r="F1160" i="23" s="1"/>
  <c r="F1161" i="23" s="1"/>
  <c r="F1162" i="23" s="1"/>
  <c r="F1163" i="23" s="1"/>
  <c r="F1164" i="23" s="1"/>
  <c r="F1165" i="23" s="1"/>
  <c r="F1166" i="23" s="1"/>
  <c r="F1167" i="23" s="1"/>
  <c r="F1168" i="23" s="1"/>
  <c r="F1169" i="23" s="1"/>
  <c r="F1170" i="23" s="1"/>
  <c r="F1171" i="23" s="1"/>
  <c r="F1172" i="23" s="1"/>
  <c r="F1173" i="23" s="1"/>
  <c r="F1174" i="23" s="1"/>
  <c r="F1175" i="23" s="1"/>
  <c r="F1176" i="23" s="1"/>
  <c r="F1177" i="23" s="1"/>
  <c r="F1178" i="23" s="1"/>
  <c r="F1179" i="23" s="1"/>
  <c r="F1180" i="23" s="1"/>
  <c r="F1181" i="23" s="1"/>
  <c r="F1182" i="23" s="1"/>
  <c r="F1183" i="23" s="1"/>
  <c r="F1184" i="23" s="1"/>
  <c r="F1185" i="23" s="1"/>
  <c r="F1186" i="23" s="1"/>
  <c r="F1187" i="23" s="1"/>
  <c r="G1051" i="22"/>
  <c r="G1050" i="22"/>
  <c r="G1049" i="22"/>
  <c r="G1048" i="22"/>
  <c r="G1047" i="22"/>
  <c r="G1046" i="22"/>
  <c r="G1045" i="22"/>
  <c r="G1044" i="22"/>
  <c r="G1043" i="22"/>
  <c r="G1042" i="22"/>
  <c r="G1041" i="22"/>
  <c r="G1040" i="22"/>
  <c r="G1039" i="22"/>
  <c r="G1038" i="22"/>
  <c r="G1037" i="22"/>
  <c r="G1036" i="22"/>
  <c r="G1035" i="22"/>
  <c r="G1034" i="22"/>
  <c r="G1033" i="22"/>
  <c r="G1032" i="22"/>
  <c r="G1031" i="22"/>
  <c r="G1030" i="22"/>
  <c r="G1029" i="22"/>
  <c r="G1028" i="22"/>
  <c r="G1027" i="22"/>
  <c r="G1026" i="22"/>
  <c r="G1025" i="22"/>
  <c r="G1024" i="22"/>
  <c r="G1023" i="22"/>
  <c r="G1022" i="22"/>
  <c r="G1021" i="22"/>
  <c r="G1020" i="22"/>
  <c r="G1019" i="22"/>
  <c r="G1018" i="22"/>
  <c r="G1017" i="22"/>
  <c r="G1016" i="22"/>
  <c r="G1015" i="22"/>
  <c r="G1014" i="22"/>
  <c r="G1013" i="22"/>
  <c r="G1012" i="22"/>
  <c r="G1011" i="22"/>
  <c r="G1010" i="22"/>
  <c r="G1009" i="22"/>
  <c r="G1008" i="22"/>
  <c r="G1007" i="22"/>
  <c r="G1006" i="22"/>
  <c r="G1005" i="22"/>
  <c r="G1004" i="22"/>
  <c r="G1003" i="22"/>
  <c r="G1002" i="22"/>
  <c r="G1001" i="22"/>
  <c r="G1000" i="22"/>
  <c r="G999" i="22"/>
  <c r="G998" i="22"/>
  <c r="G997" i="22"/>
  <c r="G996" i="22"/>
  <c r="G995" i="22"/>
  <c r="G994" i="22"/>
  <c r="G993" i="22"/>
  <c r="G992" i="22"/>
  <c r="G991" i="22"/>
  <c r="G990" i="22"/>
  <c r="G989" i="22"/>
  <c r="G988" i="22"/>
  <c r="G987" i="22"/>
  <c r="G986" i="22"/>
  <c r="G985" i="22"/>
  <c r="G984" i="22"/>
  <c r="G983" i="22"/>
  <c r="G982" i="22"/>
  <c r="G981" i="22"/>
  <c r="G980" i="22"/>
  <c r="G979" i="22"/>
  <c r="G978" i="22"/>
  <c r="G977" i="22"/>
  <c r="G976" i="22"/>
  <c r="G975" i="22"/>
  <c r="G974" i="22"/>
  <c r="G973" i="22"/>
  <c r="G972" i="22"/>
  <c r="G971" i="22"/>
  <c r="G970" i="22"/>
  <c r="G969" i="22"/>
  <c r="G968" i="22"/>
  <c r="G967" i="22"/>
  <c r="G966" i="22"/>
  <c r="G965" i="22"/>
  <c r="G964" i="22"/>
  <c r="G963" i="22"/>
  <c r="G962" i="22"/>
  <c r="G961" i="22"/>
  <c r="G960" i="22"/>
  <c r="G959" i="22"/>
  <c r="G958" i="22"/>
  <c r="G957" i="22"/>
  <c r="G956" i="22"/>
  <c r="G955" i="22"/>
  <c r="G954" i="22"/>
  <c r="G953" i="22"/>
  <c r="G952" i="22"/>
  <c r="G951" i="22"/>
  <c r="G950" i="22"/>
  <c r="G949" i="22"/>
  <c r="G948" i="22"/>
  <c r="G947" i="22"/>
  <c r="G946" i="22"/>
  <c r="G945" i="22"/>
  <c r="G944" i="22"/>
  <c r="G943" i="22"/>
  <c r="G942" i="22"/>
  <c r="G941" i="22"/>
  <c r="G940" i="22"/>
  <c r="G939" i="22"/>
  <c r="G938" i="22"/>
  <c r="G937" i="22"/>
  <c r="G936" i="22"/>
  <c r="G935" i="22"/>
  <c r="G934" i="22"/>
  <c r="G933" i="22"/>
  <c r="G932" i="22"/>
  <c r="G931" i="22"/>
  <c r="G930" i="22"/>
  <c r="G929" i="22"/>
  <c r="G928" i="22"/>
  <c r="G927" i="22"/>
  <c r="G926" i="22"/>
  <c r="G925" i="22"/>
  <c r="G924" i="22"/>
  <c r="G923" i="22"/>
  <c r="G922" i="22"/>
  <c r="G921" i="22"/>
  <c r="G920" i="22"/>
  <c r="G919" i="22"/>
  <c r="G918" i="22"/>
  <c r="G917" i="22"/>
  <c r="G916" i="22"/>
  <c r="G915" i="22"/>
  <c r="G914" i="22"/>
  <c r="G913" i="22"/>
  <c r="G912" i="22"/>
  <c r="G911" i="22"/>
  <c r="G910" i="22"/>
  <c r="G909" i="22"/>
  <c r="G908" i="22"/>
  <c r="G907" i="22"/>
  <c r="G906" i="22"/>
  <c r="G905" i="22"/>
  <c r="G904" i="22"/>
  <c r="G903" i="22"/>
  <c r="G902" i="22"/>
  <c r="G901" i="22"/>
  <c r="G900" i="22"/>
  <c r="G899" i="22"/>
  <c r="G898" i="22"/>
  <c r="G897" i="22"/>
  <c r="G896" i="22"/>
  <c r="G895" i="22"/>
  <c r="G894" i="22"/>
  <c r="G893" i="22"/>
  <c r="G892" i="22"/>
  <c r="G891" i="22"/>
  <c r="G890" i="22"/>
  <c r="G889" i="22"/>
  <c r="G888" i="22"/>
  <c r="G887" i="22"/>
  <c r="G886" i="22"/>
  <c r="G885" i="22"/>
  <c r="G884" i="22"/>
  <c r="G883" i="22"/>
  <c r="G882" i="22"/>
  <c r="G881" i="22"/>
  <c r="G880" i="22"/>
  <c r="G879" i="22"/>
  <c r="G878" i="22"/>
  <c r="G877" i="22"/>
  <c r="G876" i="22"/>
  <c r="G875" i="22"/>
  <c r="G874" i="22"/>
  <c r="G873" i="22"/>
  <c r="G872" i="22"/>
  <c r="G871" i="22"/>
  <c r="G870" i="22"/>
  <c r="G869" i="22"/>
  <c r="G868" i="22"/>
  <c r="G867" i="22"/>
  <c r="G866" i="22"/>
  <c r="G865" i="22"/>
  <c r="G864" i="22"/>
  <c r="G863" i="22"/>
  <c r="G862" i="22"/>
  <c r="G861" i="22"/>
  <c r="G860" i="22"/>
  <c r="G859" i="22"/>
  <c r="G858" i="22"/>
  <c r="G857" i="22"/>
  <c r="G856" i="22"/>
  <c r="G855" i="22"/>
  <c r="G854" i="22"/>
  <c r="G853" i="22"/>
  <c r="G852" i="22"/>
  <c r="G851" i="22"/>
  <c r="G850" i="22"/>
  <c r="G849" i="22"/>
  <c r="G848" i="22"/>
  <c r="G847" i="22"/>
  <c r="G846" i="22"/>
  <c r="G845" i="22"/>
  <c r="G844" i="22"/>
  <c r="G843" i="22"/>
  <c r="G842" i="22"/>
  <c r="G841" i="22"/>
  <c r="G840" i="22"/>
  <c r="G839" i="22"/>
  <c r="G838" i="22"/>
  <c r="G837" i="22"/>
  <c r="G836" i="22"/>
  <c r="G835" i="22"/>
  <c r="G834" i="22"/>
  <c r="G833" i="22"/>
  <c r="G832" i="22"/>
  <c r="G831" i="22"/>
  <c r="G830" i="22"/>
  <c r="G829" i="22"/>
  <c r="G828" i="22"/>
  <c r="G827" i="22"/>
  <c r="G826" i="22"/>
  <c r="G825" i="22"/>
  <c r="G824" i="22"/>
  <c r="G823" i="22"/>
  <c r="G822" i="22"/>
  <c r="G821" i="22"/>
  <c r="G820" i="22"/>
  <c r="G819" i="22"/>
  <c r="G818" i="22"/>
  <c r="G817" i="22"/>
  <c r="G816" i="22"/>
  <c r="G815" i="22"/>
  <c r="G814" i="22"/>
  <c r="G813" i="22"/>
  <c r="G812" i="22"/>
  <c r="G811" i="22"/>
  <c r="G810" i="22"/>
  <c r="G809" i="22"/>
  <c r="G808" i="22"/>
  <c r="G807" i="22"/>
  <c r="G806" i="22"/>
  <c r="G805" i="22"/>
  <c r="G804" i="22"/>
  <c r="G803" i="22"/>
  <c r="G802" i="22"/>
  <c r="G801" i="22"/>
  <c r="G800" i="22"/>
  <c r="G799" i="22"/>
  <c r="G798" i="22"/>
  <c r="G797" i="22"/>
  <c r="G796" i="22"/>
  <c r="G795" i="22"/>
  <c r="G794" i="22"/>
  <c r="G793" i="22"/>
  <c r="G792" i="22"/>
  <c r="G791" i="22"/>
  <c r="G790" i="22"/>
  <c r="G789" i="22"/>
  <c r="G788" i="22"/>
  <c r="G787" i="22"/>
  <c r="G786" i="22"/>
  <c r="G785" i="22"/>
  <c r="G784" i="22"/>
  <c r="G783" i="22"/>
  <c r="G782" i="22"/>
  <c r="G781" i="22"/>
  <c r="G780" i="22"/>
  <c r="G779" i="22"/>
  <c r="G778" i="22"/>
  <c r="G777" i="22"/>
  <c r="G776" i="22"/>
  <c r="G775" i="22"/>
  <c r="G774" i="22"/>
  <c r="G773" i="22"/>
  <c r="G772" i="22"/>
  <c r="G771" i="22"/>
  <c r="G770" i="22"/>
  <c r="G769" i="22"/>
  <c r="G768" i="22"/>
  <c r="G767" i="22"/>
  <c r="G766" i="22"/>
  <c r="G765" i="22"/>
  <c r="G764" i="22"/>
  <c r="G763" i="22"/>
  <c r="G762" i="22"/>
  <c r="G761" i="22"/>
  <c r="G760" i="22"/>
  <c r="G759" i="22"/>
  <c r="G758" i="22"/>
  <c r="G757" i="22"/>
  <c r="G756" i="22"/>
  <c r="G755" i="22"/>
  <c r="G754" i="22"/>
  <c r="G753" i="22"/>
  <c r="G752" i="22"/>
  <c r="G751" i="22"/>
  <c r="G750" i="22"/>
  <c r="G749" i="22"/>
  <c r="G748" i="22"/>
  <c r="G747" i="22"/>
  <c r="G746" i="22"/>
  <c r="G745" i="22"/>
  <c r="G744" i="22"/>
  <c r="G743" i="22"/>
  <c r="G742" i="22"/>
  <c r="G741" i="22"/>
  <c r="G740" i="22"/>
  <c r="G739" i="22"/>
  <c r="G738" i="22"/>
  <c r="G737" i="22"/>
  <c r="G736" i="22"/>
  <c r="G735" i="22"/>
  <c r="G734" i="22"/>
  <c r="G733" i="22"/>
  <c r="G732" i="22"/>
  <c r="G731" i="22"/>
  <c r="G730" i="22"/>
  <c r="G729" i="22"/>
  <c r="G728" i="22"/>
  <c r="G727" i="22"/>
  <c r="G726" i="22"/>
  <c r="G725" i="22"/>
  <c r="G724" i="22"/>
  <c r="G723" i="22"/>
  <c r="G722" i="22"/>
  <c r="G721" i="22"/>
  <c r="G720" i="22"/>
  <c r="G719" i="22"/>
  <c r="G718" i="22"/>
  <c r="G717" i="22"/>
  <c r="G716" i="22"/>
  <c r="G715" i="22"/>
  <c r="G714" i="22"/>
  <c r="G713" i="22"/>
  <c r="G712" i="22"/>
  <c r="G711" i="22"/>
  <c r="G710" i="22"/>
  <c r="G709" i="22"/>
  <c r="G708" i="22"/>
  <c r="G707" i="22"/>
  <c r="G706" i="22"/>
  <c r="G705" i="22"/>
  <c r="G704" i="22"/>
  <c r="G703" i="22"/>
  <c r="G702" i="22"/>
  <c r="G701" i="22"/>
  <c r="G700" i="22"/>
  <c r="G699" i="22"/>
  <c r="G698" i="22"/>
  <c r="G697" i="22"/>
  <c r="G696" i="22"/>
  <c r="G695" i="22"/>
  <c r="G694" i="22"/>
  <c r="G693" i="22"/>
  <c r="G692" i="22"/>
  <c r="G691" i="22"/>
  <c r="G690" i="22"/>
  <c r="G689" i="22"/>
  <c r="G688" i="22"/>
  <c r="G687" i="22"/>
  <c r="G686" i="22"/>
  <c r="G685" i="22"/>
  <c r="G684" i="22"/>
  <c r="G683" i="22"/>
  <c r="G682" i="22"/>
  <c r="G681" i="22"/>
  <c r="G680" i="22"/>
  <c r="G679" i="22"/>
  <c r="G678" i="22"/>
  <c r="G677" i="22"/>
  <c r="G676" i="22"/>
  <c r="G675" i="22"/>
  <c r="G674" i="22"/>
  <c r="G673" i="22"/>
  <c r="G672" i="22"/>
  <c r="G671" i="22"/>
  <c r="G670" i="22"/>
  <c r="G669" i="22"/>
  <c r="G668" i="22"/>
  <c r="G667" i="22"/>
  <c r="G666" i="22"/>
  <c r="G665" i="22"/>
  <c r="G664" i="22"/>
  <c r="G663" i="22"/>
  <c r="G662" i="22"/>
  <c r="G661" i="22"/>
  <c r="G660" i="22"/>
  <c r="G659" i="22"/>
  <c r="G658" i="22"/>
  <c r="G657" i="22"/>
  <c r="G656" i="22"/>
  <c r="G655" i="22"/>
  <c r="G654" i="22"/>
  <c r="G653" i="22"/>
  <c r="G652" i="22"/>
  <c r="G651" i="22"/>
  <c r="G650" i="22"/>
  <c r="G649" i="22"/>
  <c r="G648" i="22"/>
  <c r="G647" i="22"/>
  <c r="G646" i="22"/>
  <c r="G645" i="22"/>
  <c r="G644" i="22"/>
  <c r="G643" i="22"/>
  <c r="G642" i="22"/>
  <c r="G641" i="22"/>
  <c r="G640" i="22"/>
  <c r="G639" i="22"/>
  <c r="G638" i="22"/>
  <c r="G637" i="22"/>
  <c r="G636" i="22"/>
  <c r="G635" i="22"/>
  <c r="G634" i="22"/>
  <c r="G633" i="22"/>
  <c r="G632" i="22"/>
  <c r="G631" i="22"/>
  <c r="G630" i="22"/>
  <c r="G629" i="22"/>
  <c r="G628" i="22"/>
  <c r="G627" i="22"/>
  <c r="G626" i="22"/>
  <c r="G625" i="22"/>
  <c r="G624" i="22"/>
  <c r="G623" i="22"/>
  <c r="G622" i="22"/>
  <c r="G621" i="22"/>
  <c r="G620" i="22"/>
  <c r="G619" i="22"/>
  <c r="G618" i="22"/>
  <c r="G617" i="22"/>
  <c r="G616" i="22"/>
  <c r="G615" i="22"/>
  <c r="G614" i="22"/>
  <c r="G613" i="22"/>
  <c r="G612" i="22"/>
  <c r="G611" i="22"/>
  <c r="G610" i="22"/>
  <c r="G609" i="22"/>
  <c r="G608" i="22"/>
  <c r="G607" i="22"/>
  <c r="G606" i="22"/>
  <c r="G605" i="22"/>
  <c r="G604" i="22"/>
  <c r="G603" i="22"/>
  <c r="G602" i="22"/>
  <c r="G601" i="22"/>
  <c r="G600" i="22"/>
  <c r="G599" i="22"/>
  <c r="G598" i="22"/>
  <c r="G597" i="22"/>
  <c r="G596" i="22"/>
  <c r="G595" i="22"/>
  <c r="G594" i="22"/>
  <c r="G593" i="22"/>
  <c r="G592" i="22"/>
  <c r="G591" i="22"/>
  <c r="G590" i="22"/>
  <c r="G589" i="22"/>
  <c r="G588" i="22"/>
  <c r="G587" i="22"/>
  <c r="G586" i="22"/>
  <c r="G585" i="22"/>
  <c r="G584" i="22"/>
  <c r="G583" i="22"/>
  <c r="G582" i="22"/>
  <c r="G581" i="22"/>
  <c r="G580" i="22"/>
  <c r="G579" i="22"/>
  <c r="G578" i="22"/>
  <c r="G577" i="22"/>
  <c r="G576" i="22"/>
  <c r="G575" i="22"/>
  <c r="G574" i="22"/>
  <c r="G573" i="22"/>
  <c r="G572" i="22"/>
  <c r="G571" i="22"/>
  <c r="G570" i="22"/>
  <c r="G569" i="22"/>
  <c r="G568" i="22"/>
  <c r="G567" i="22"/>
  <c r="G566" i="22"/>
  <c r="G565" i="22"/>
  <c r="G564" i="22"/>
  <c r="G563" i="22"/>
  <c r="G562" i="22"/>
  <c r="G561" i="22"/>
  <c r="G560" i="22"/>
  <c r="G559" i="22"/>
  <c r="G558" i="22"/>
  <c r="G557" i="22"/>
  <c r="G556" i="22"/>
  <c r="G555" i="22"/>
  <c r="G554" i="22"/>
  <c r="G553" i="22"/>
  <c r="G552" i="22"/>
  <c r="G551" i="22"/>
  <c r="G550" i="22"/>
  <c r="G549" i="22"/>
  <c r="G548" i="22"/>
  <c r="G547" i="22"/>
  <c r="G546" i="22"/>
  <c r="G545" i="22"/>
  <c r="G544" i="22"/>
  <c r="G543" i="22"/>
  <c r="G542" i="22"/>
  <c r="G541" i="22"/>
  <c r="G540" i="22"/>
  <c r="G539" i="22"/>
  <c r="G538" i="22"/>
  <c r="G537" i="22"/>
  <c r="G536" i="22"/>
  <c r="G535" i="22"/>
  <c r="G534" i="22"/>
  <c r="G533" i="22"/>
  <c r="G532" i="22"/>
  <c r="G531" i="22"/>
  <c r="G530" i="22"/>
  <c r="G529" i="22"/>
  <c r="G528" i="22"/>
  <c r="G527" i="22"/>
  <c r="G526" i="22"/>
  <c r="G525" i="22"/>
  <c r="G524" i="22"/>
  <c r="G523" i="22"/>
  <c r="G522" i="22"/>
  <c r="G521" i="22"/>
  <c r="G520" i="22"/>
  <c r="G519" i="22"/>
  <c r="G518" i="22"/>
  <c r="G517" i="22"/>
  <c r="G516" i="22"/>
  <c r="G515" i="22"/>
  <c r="G514" i="22"/>
  <c r="G513" i="22"/>
  <c r="G512" i="22"/>
  <c r="G511" i="22"/>
  <c r="G510" i="22"/>
  <c r="G509" i="22"/>
  <c r="G508" i="22"/>
  <c r="G507" i="22"/>
  <c r="G506" i="22"/>
  <c r="G505" i="22"/>
  <c r="G504" i="22"/>
  <c r="G503" i="22"/>
  <c r="G502" i="22"/>
  <c r="G501" i="22"/>
  <c r="G500" i="22"/>
  <c r="G499" i="22"/>
  <c r="G498" i="22"/>
  <c r="G497" i="22"/>
  <c r="G496" i="22"/>
  <c r="G495" i="22"/>
  <c r="G494" i="22"/>
  <c r="G493" i="22"/>
  <c r="G492" i="22"/>
  <c r="G491" i="22"/>
  <c r="G490" i="22"/>
  <c r="G489" i="22"/>
  <c r="G488" i="22"/>
  <c r="G487" i="22"/>
  <c r="G486" i="22"/>
  <c r="G485" i="22"/>
  <c r="G484" i="22"/>
  <c r="G483" i="22"/>
  <c r="G482" i="22"/>
  <c r="G481" i="22"/>
  <c r="G480" i="22"/>
  <c r="G479" i="22"/>
  <c r="G478" i="22"/>
  <c r="G477" i="22"/>
  <c r="G476" i="22"/>
  <c r="G475" i="22"/>
  <c r="G474" i="22"/>
  <c r="G473" i="22"/>
  <c r="G472" i="22"/>
  <c r="G471" i="22"/>
  <c r="G470" i="22"/>
  <c r="G469" i="22"/>
  <c r="G468" i="22"/>
  <c r="G467" i="22"/>
  <c r="G466" i="22"/>
  <c r="G465" i="22"/>
  <c r="G464" i="22"/>
  <c r="G463" i="22"/>
  <c r="G462" i="22"/>
  <c r="G461" i="22"/>
  <c r="G460" i="22"/>
  <c r="G459" i="22"/>
  <c r="G458" i="22"/>
  <c r="G457" i="22"/>
  <c r="G456" i="22"/>
  <c r="G455" i="22"/>
  <c r="G454" i="22"/>
  <c r="G453" i="22"/>
  <c r="G452" i="22"/>
  <c r="G451" i="22"/>
  <c r="G450" i="22"/>
  <c r="G449" i="22"/>
  <c r="G448" i="22"/>
  <c r="G447" i="22"/>
  <c r="G446" i="22"/>
  <c r="G445" i="22"/>
  <c r="G444" i="22"/>
  <c r="G443" i="22"/>
  <c r="G442" i="22"/>
  <c r="G441" i="22"/>
  <c r="G440" i="22"/>
  <c r="G439" i="22"/>
  <c r="G438" i="22"/>
  <c r="G437" i="22"/>
  <c r="G436" i="22"/>
  <c r="G435" i="22"/>
  <c r="G434" i="22"/>
  <c r="G433" i="22"/>
  <c r="G432" i="22"/>
  <c r="G431" i="22"/>
  <c r="G430" i="22"/>
  <c r="G429" i="22"/>
  <c r="G428" i="22"/>
  <c r="G427" i="22"/>
  <c r="G426" i="22"/>
  <c r="G425" i="22"/>
  <c r="G424" i="22"/>
  <c r="G423" i="22"/>
  <c r="G422" i="22"/>
  <c r="G421" i="22"/>
  <c r="G420" i="22"/>
  <c r="G419" i="22"/>
  <c r="G418" i="22"/>
  <c r="G417" i="22"/>
  <c r="G416" i="22"/>
  <c r="G415" i="22"/>
  <c r="G414" i="22"/>
  <c r="G413" i="22"/>
  <c r="G412" i="22"/>
  <c r="G411" i="22"/>
  <c r="G410" i="22"/>
  <c r="G409" i="22"/>
  <c r="G408" i="22"/>
  <c r="G407" i="22"/>
  <c r="G406" i="22"/>
  <c r="G405" i="22"/>
  <c r="G404" i="22"/>
  <c r="G403" i="22"/>
  <c r="G402" i="22"/>
  <c r="G401" i="22"/>
  <c r="G400" i="22"/>
  <c r="G399" i="22"/>
  <c r="G398" i="22"/>
  <c r="G397" i="22"/>
  <c r="G396" i="22"/>
  <c r="G395" i="22"/>
  <c r="G394" i="22"/>
  <c r="G393" i="22"/>
  <c r="G392" i="22"/>
  <c r="G391" i="22"/>
  <c r="G390" i="22"/>
  <c r="G389" i="22"/>
  <c r="G388" i="22"/>
  <c r="G387" i="22"/>
  <c r="G386" i="22"/>
  <c r="G385" i="22"/>
  <c r="G384" i="22"/>
  <c r="G383" i="22"/>
  <c r="G382" i="22"/>
  <c r="G381" i="22"/>
  <c r="G380" i="22"/>
  <c r="G379" i="22"/>
  <c r="G378" i="22"/>
  <c r="G377" i="22"/>
  <c r="G376" i="22"/>
  <c r="G375" i="22"/>
  <c r="G374" i="22"/>
  <c r="G373" i="22"/>
  <c r="G372" i="22"/>
  <c r="G371" i="22"/>
  <c r="G370" i="22"/>
  <c r="G369" i="22"/>
  <c r="G368" i="22"/>
  <c r="G367" i="22"/>
  <c r="G366" i="22"/>
  <c r="G365" i="22"/>
  <c r="G364" i="22"/>
  <c r="G363" i="22"/>
  <c r="G362" i="22"/>
  <c r="G361" i="22"/>
  <c r="G360" i="22"/>
  <c r="G359" i="22"/>
  <c r="G358" i="22"/>
  <c r="G357" i="22"/>
  <c r="G356" i="22"/>
  <c r="G355" i="22"/>
  <c r="G354" i="22"/>
  <c r="G353" i="22"/>
  <c r="G352" i="22"/>
  <c r="G351" i="22"/>
  <c r="G350" i="22"/>
  <c r="G349" i="22"/>
  <c r="G348" i="22"/>
  <c r="G347" i="22"/>
  <c r="G346" i="22"/>
  <c r="G345" i="22"/>
  <c r="G344" i="22"/>
  <c r="G343" i="22"/>
  <c r="G342" i="22"/>
  <c r="G341" i="22"/>
  <c r="G340" i="22"/>
  <c r="G339" i="22"/>
  <c r="G338" i="22"/>
  <c r="G337" i="22"/>
  <c r="G336" i="22"/>
  <c r="G335" i="22"/>
  <c r="G334" i="22"/>
  <c r="G333" i="22"/>
  <c r="G332" i="22"/>
  <c r="G331" i="22"/>
  <c r="G330" i="22"/>
  <c r="G329" i="22"/>
  <c r="G328" i="22"/>
  <c r="G327" i="22"/>
  <c r="G326" i="22"/>
  <c r="G325" i="22"/>
  <c r="G324" i="22"/>
  <c r="G323" i="22"/>
  <c r="G322" i="22"/>
  <c r="G321" i="22"/>
  <c r="G320" i="22"/>
  <c r="G319" i="22"/>
  <c r="G318" i="22"/>
  <c r="G317" i="22"/>
  <c r="G316" i="22"/>
  <c r="G315" i="22"/>
  <c r="G314" i="22"/>
  <c r="G313" i="22"/>
  <c r="G312" i="22"/>
  <c r="G311" i="22"/>
  <c r="G310" i="22"/>
  <c r="G309" i="22"/>
  <c r="G308" i="22"/>
  <c r="G307" i="22"/>
  <c r="G306" i="22"/>
  <c r="G305" i="22"/>
  <c r="G304" i="22"/>
  <c r="G303" i="22"/>
  <c r="G302" i="22"/>
  <c r="G301" i="22"/>
  <c r="G300" i="22"/>
  <c r="G299" i="22"/>
  <c r="G298" i="22"/>
  <c r="G297" i="22"/>
  <c r="G296" i="22"/>
  <c r="G295" i="22"/>
  <c r="G294" i="22"/>
  <c r="G293" i="22"/>
  <c r="G292" i="22"/>
  <c r="G291" i="22"/>
  <c r="G290" i="22"/>
  <c r="G289" i="22"/>
  <c r="G288" i="22"/>
  <c r="G287" i="22"/>
  <c r="G286" i="22"/>
  <c r="G285" i="22"/>
  <c r="G284" i="22"/>
  <c r="G283" i="22"/>
  <c r="G282" i="22"/>
  <c r="G281" i="22"/>
  <c r="G280" i="22"/>
  <c r="G279" i="22"/>
  <c r="G278" i="22"/>
  <c r="G277" i="22"/>
  <c r="G276" i="22"/>
  <c r="G275" i="22"/>
  <c r="G274" i="22"/>
  <c r="G273" i="22"/>
  <c r="G272" i="22"/>
  <c r="G271" i="22"/>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6" i="22"/>
  <c r="G235" i="22"/>
  <c r="G234"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9" i="22"/>
  <c r="G118" i="22"/>
  <c r="G117" i="22"/>
  <c r="G116" i="22"/>
  <c r="G115" i="22"/>
  <c r="G114" i="22"/>
  <c r="G113" i="22"/>
  <c r="G112" i="22"/>
  <c r="G111" i="22"/>
  <c r="G110" i="22"/>
  <c r="G109" i="22"/>
  <c r="G108"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F5" i="22"/>
  <c r="F6" i="22" s="1"/>
  <c r="F7" i="22" s="1"/>
  <c r="F8" i="22" s="1"/>
  <c r="F9" i="22" s="1"/>
  <c r="F10" i="22" s="1"/>
  <c r="F11" i="22" s="1"/>
  <c r="F12" i="22" s="1"/>
  <c r="F13" i="22" s="1"/>
  <c r="F14" i="22" s="1"/>
  <c r="F15" i="22" s="1"/>
  <c r="F16" i="22" s="1"/>
  <c r="F17" i="22" s="1"/>
  <c r="F18" i="22" s="1"/>
  <c r="F19" i="22" s="1"/>
  <c r="F20" i="22" s="1"/>
  <c r="F21" i="22" s="1"/>
  <c r="F22" i="22" s="1"/>
  <c r="F23" i="22" s="1"/>
  <c r="F24" i="22" s="1"/>
  <c r="F25" i="22" s="1"/>
  <c r="F26" i="22" s="1"/>
  <c r="F27" i="22" s="1"/>
  <c r="F28" i="22" s="1"/>
  <c r="F29" i="22" s="1"/>
  <c r="F30" i="22" s="1"/>
  <c r="F31" i="22" s="1"/>
  <c r="F32" i="22" s="1"/>
  <c r="F33" i="22" s="1"/>
  <c r="F34" i="22" s="1"/>
  <c r="F35" i="22" s="1"/>
  <c r="F36" i="22" s="1"/>
  <c r="F37" i="22" s="1"/>
  <c r="F38" i="22" s="1"/>
  <c r="F39" i="22" s="1"/>
  <c r="F40" i="22" s="1"/>
  <c r="F41" i="22" s="1"/>
  <c r="F42" i="22" s="1"/>
  <c r="F43" i="22" s="1"/>
  <c r="F44" i="22" s="1"/>
  <c r="F45" i="22" s="1"/>
  <c r="F46" i="22" s="1"/>
  <c r="F47" i="22" s="1"/>
  <c r="F48" i="22" s="1"/>
  <c r="F49" i="22" s="1"/>
  <c r="F50" i="22" s="1"/>
  <c r="F51" i="22" s="1"/>
  <c r="F52" i="22" s="1"/>
  <c r="F53" i="22" s="1"/>
  <c r="F54" i="22" s="1"/>
  <c r="F55" i="22" s="1"/>
  <c r="F56" i="22" s="1"/>
  <c r="F57" i="22" s="1"/>
  <c r="F58" i="22" s="1"/>
  <c r="F59" i="22" s="1"/>
  <c r="F60" i="22" s="1"/>
  <c r="F61" i="22" s="1"/>
  <c r="F62" i="22" s="1"/>
  <c r="F63" i="22" s="1"/>
  <c r="F64" i="22" s="1"/>
  <c r="F65" i="22" s="1"/>
  <c r="F66" i="22" s="1"/>
  <c r="F67" i="22" s="1"/>
  <c r="F68" i="22" s="1"/>
  <c r="F69" i="22" s="1"/>
  <c r="F70" i="22" s="1"/>
  <c r="F71" i="22" s="1"/>
  <c r="F72" i="22" s="1"/>
  <c r="F73" i="22" s="1"/>
  <c r="F74" i="22" s="1"/>
  <c r="F75" i="22" s="1"/>
  <c r="F76" i="22" s="1"/>
  <c r="F77" i="22" s="1"/>
  <c r="F78" i="22" s="1"/>
  <c r="F79" i="22" s="1"/>
  <c r="F80" i="22" s="1"/>
  <c r="F81" i="22" s="1"/>
  <c r="F82" i="22" s="1"/>
  <c r="F83" i="22" s="1"/>
  <c r="F84" i="22" s="1"/>
  <c r="F85" i="22" s="1"/>
  <c r="F86" i="22" s="1"/>
  <c r="F87" i="22" s="1"/>
  <c r="F88" i="22" s="1"/>
  <c r="F89" i="22" s="1"/>
  <c r="F90" i="22" s="1"/>
  <c r="F91" i="22" s="1"/>
  <c r="F92" i="22" s="1"/>
  <c r="F93" i="22" s="1"/>
  <c r="F94" i="22" s="1"/>
  <c r="F95" i="22" s="1"/>
  <c r="F96" i="22" s="1"/>
  <c r="F97" i="22" s="1"/>
  <c r="F98" i="22" s="1"/>
  <c r="F99" i="22" s="1"/>
  <c r="F100" i="22" s="1"/>
  <c r="F101" i="22" s="1"/>
  <c r="F102" i="22" s="1"/>
  <c r="F103" i="22" s="1"/>
  <c r="F104" i="22" s="1"/>
  <c r="F105" i="22" s="1"/>
  <c r="F106" i="22" s="1"/>
  <c r="F107" i="22" s="1"/>
  <c r="F108" i="22" s="1"/>
  <c r="F109" i="22" s="1"/>
  <c r="F110" i="22" s="1"/>
  <c r="F111" i="22" s="1"/>
  <c r="F112" i="22" s="1"/>
  <c r="F113" i="22" s="1"/>
  <c r="F114" i="22" s="1"/>
  <c r="F115" i="22" s="1"/>
  <c r="F116" i="22" s="1"/>
  <c r="F117" i="22" s="1"/>
  <c r="F118" i="22" s="1"/>
  <c r="F119" i="22" s="1"/>
  <c r="F120" i="22" s="1"/>
  <c r="F121" i="22" s="1"/>
  <c r="F122" i="22" s="1"/>
  <c r="F123" i="22" s="1"/>
  <c r="F124" i="22" s="1"/>
  <c r="F125" i="22" s="1"/>
  <c r="F126" i="22" s="1"/>
  <c r="F127" i="22" s="1"/>
  <c r="F128" i="22" s="1"/>
  <c r="F129" i="22" s="1"/>
  <c r="F130" i="22" s="1"/>
  <c r="F131" i="22" s="1"/>
  <c r="F132" i="22" s="1"/>
  <c r="F133" i="22" s="1"/>
  <c r="F134" i="22" s="1"/>
  <c r="F135" i="22" s="1"/>
  <c r="F136" i="22" s="1"/>
  <c r="F137" i="22" s="1"/>
  <c r="F138" i="22" s="1"/>
  <c r="F139" i="22" s="1"/>
  <c r="F140" i="22" s="1"/>
  <c r="F141" i="22" s="1"/>
  <c r="F142" i="22" s="1"/>
  <c r="F143" i="22" s="1"/>
  <c r="F144" i="22" s="1"/>
  <c r="F145" i="22" s="1"/>
  <c r="F146" i="22" s="1"/>
  <c r="F147" i="22" s="1"/>
  <c r="F148" i="22" s="1"/>
  <c r="F149" i="22" s="1"/>
  <c r="F150" i="22" s="1"/>
  <c r="F151" i="22" s="1"/>
  <c r="F152" i="22" s="1"/>
  <c r="F153" i="22" s="1"/>
  <c r="F154" i="22" s="1"/>
  <c r="F155" i="22" s="1"/>
  <c r="F156" i="22" s="1"/>
  <c r="F157" i="22" s="1"/>
  <c r="F158" i="22" s="1"/>
  <c r="F159" i="22" s="1"/>
  <c r="F160" i="22" s="1"/>
  <c r="F161" i="22" s="1"/>
  <c r="F162" i="22" s="1"/>
  <c r="F163" i="22" s="1"/>
  <c r="F164" i="22" s="1"/>
  <c r="F165" i="22" s="1"/>
  <c r="F166" i="22" s="1"/>
  <c r="F167" i="22" s="1"/>
  <c r="F168" i="22" s="1"/>
  <c r="F169" i="22" s="1"/>
  <c r="F170" i="22" s="1"/>
  <c r="F171" i="22" s="1"/>
  <c r="F172" i="22" s="1"/>
  <c r="F173" i="22" s="1"/>
  <c r="F174" i="22" s="1"/>
  <c r="F175" i="22" s="1"/>
  <c r="F176" i="22" s="1"/>
  <c r="F177" i="22" s="1"/>
  <c r="F178" i="22" s="1"/>
  <c r="F179" i="22" s="1"/>
  <c r="F180" i="22" s="1"/>
  <c r="F181" i="22" s="1"/>
  <c r="F182" i="22" s="1"/>
  <c r="F183" i="22" s="1"/>
  <c r="F184" i="22" s="1"/>
  <c r="F185" i="22" s="1"/>
  <c r="F186" i="22" s="1"/>
  <c r="F187" i="22" s="1"/>
  <c r="F188" i="22" s="1"/>
  <c r="F189" i="22" s="1"/>
  <c r="F190" i="22" s="1"/>
  <c r="F191" i="22" s="1"/>
  <c r="F192" i="22" s="1"/>
  <c r="F193" i="22" s="1"/>
  <c r="F194" i="22" s="1"/>
  <c r="F195" i="22" s="1"/>
  <c r="F196" i="22" s="1"/>
  <c r="F197" i="22" s="1"/>
  <c r="F198" i="22" s="1"/>
  <c r="F199" i="22" s="1"/>
  <c r="F200" i="22" s="1"/>
  <c r="F201" i="22" s="1"/>
  <c r="F202" i="22" s="1"/>
  <c r="F203" i="22" s="1"/>
  <c r="F204" i="22" s="1"/>
  <c r="F205" i="22" s="1"/>
  <c r="F206" i="22" s="1"/>
  <c r="F207" i="22" s="1"/>
  <c r="F208" i="22" s="1"/>
  <c r="F209" i="22" s="1"/>
  <c r="F210" i="22" s="1"/>
  <c r="F211" i="22" s="1"/>
  <c r="F212" i="22" s="1"/>
  <c r="F213" i="22" s="1"/>
  <c r="F214" i="22" s="1"/>
  <c r="F215" i="22" s="1"/>
  <c r="F216" i="22" s="1"/>
  <c r="F217" i="22" s="1"/>
  <c r="F218" i="22" s="1"/>
  <c r="F219" i="22" s="1"/>
  <c r="F220" i="22" s="1"/>
  <c r="F221" i="22" s="1"/>
  <c r="F222" i="22" s="1"/>
  <c r="F223" i="22" s="1"/>
  <c r="F224" i="22" s="1"/>
  <c r="F225" i="22" s="1"/>
  <c r="F226" i="22" s="1"/>
  <c r="F227" i="22" s="1"/>
  <c r="F228" i="22" s="1"/>
  <c r="F229" i="22" s="1"/>
  <c r="F230" i="22" s="1"/>
  <c r="F231" i="22" s="1"/>
  <c r="F232" i="22" s="1"/>
  <c r="F233" i="22" s="1"/>
  <c r="F234" i="22" s="1"/>
  <c r="F235" i="22" s="1"/>
  <c r="F236" i="22" s="1"/>
  <c r="F237" i="22" s="1"/>
  <c r="F238" i="22" s="1"/>
  <c r="F239" i="22" s="1"/>
  <c r="F240" i="22" s="1"/>
  <c r="F241" i="22" s="1"/>
  <c r="F242" i="22" s="1"/>
  <c r="F243" i="22" s="1"/>
  <c r="F244" i="22" s="1"/>
  <c r="F245" i="22" s="1"/>
  <c r="F246" i="22" s="1"/>
  <c r="F247" i="22" s="1"/>
  <c r="F248" i="22" s="1"/>
  <c r="F249" i="22" s="1"/>
  <c r="F250" i="22" s="1"/>
  <c r="F251" i="22" s="1"/>
  <c r="F252" i="22" s="1"/>
  <c r="F253" i="22" s="1"/>
  <c r="F254" i="22" s="1"/>
  <c r="F255" i="22" s="1"/>
  <c r="F256" i="22" s="1"/>
  <c r="F257" i="22" s="1"/>
  <c r="F258" i="22" s="1"/>
  <c r="F259" i="22" s="1"/>
  <c r="F260" i="22" s="1"/>
  <c r="F261" i="22" s="1"/>
  <c r="F262" i="22" s="1"/>
  <c r="F263" i="22" s="1"/>
  <c r="F264" i="22" s="1"/>
  <c r="F265" i="22" s="1"/>
  <c r="F266" i="22" s="1"/>
  <c r="F267" i="22" s="1"/>
  <c r="F268" i="22" s="1"/>
  <c r="F269" i="22" s="1"/>
  <c r="F270" i="22" s="1"/>
  <c r="F271" i="22" s="1"/>
  <c r="F272" i="22" s="1"/>
  <c r="F273" i="22" s="1"/>
  <c r="F274" i="22" s="1"/>
  <c r="F275" i="22" s="1"/>
  <c r="F276" i="22" s="1"/>
  <c r="F277" i="22" s="1"/>
  <c r="F278" i="22" s="1"/>
  <c r="F279" i="22" s="1"/>
  <c r="F280" i="22" s="1"/>
  <c r="F281" i="22" s="1"/>
  <c r="F282" i="22" s="1"/>
  <c r="F283" i="22" s="1"/>
  <c r="F284" i="22" s="1"/>
  <c r="F285" i="22" s="1"/>
  <c r="F286" i="22" s="1"/>
  <c r="F287" i="22" s="1"/>
  <c r="F288" i="22" s="1"/>
  <c r="F289" i="22" s="1"/>
  <c r="F290" i="22" s="1"/>
  <c r="F291" i="22" s="1"/>
  <c r="F292" i="22" s="1"/>
  <c r="F293" i="22" s="1"/>
  <c r="F294" i="22" s="1"/>
  <c r="F295" i="22" s="1"/>
  <c r="F296" i="22" s="1"/>
  <c r="F297" i="22" s="1"/>
  <c r="F298" i="22" s="1"/>
  <c r="F299" i="22" s="1"/>
  <c r="F300" i="22" s="1"/>
  <c r="F301" i="22" s="1"/>
  <c r="F302" i="22" s="1"/>
  <c r="F303" i="22" s="1"/>
  <c r="F304" i="22" s="1"/>
  <c r="F305" i="22" s="1"/>
  <c r="F306" i="22" s="1"/>
  <c r="F307" i="22" s="1"/>
  <c r="F308" i="22" s="1"/>
  <c r="F309" i="22" s="1"/>
  <c r="F310" i="22" s="1"/>
  <c r="F311" i="22" s="1"/>
  <c r="F312" i="22" s="1"/>
  <c r="F313" i="22" s="1"/>
  <c r="F314" i="22" s="1"/>
  <c r="F315" i="22" s="1"/>
  <c r="F316" i="22" s="1"/>
  <c r="F317" i="22" s="1"/>
  <c r="F318" i="22" s="1"/>
  <c r="F319" i="22" s="1"/>
  <c r="F320" i="22" s="1"/>
  <c r="F321" i="22" s="1"/>
  <c r="F322" i="22" s="1"/>
  <c r="F323" i="22" s="1"/>
  <c r="F324" i="22" s="1"/>
  <c r="F325" i="22" s="1"/>
  <c r="F326" i="22" s="1"/>
  <c r="F327" i="22" s="1"/>
  <c r="F328" i="22" s="1"/>
  <c r="F329" i="22" s="1"/>
  <c r="F330" i="22" s="1"/>
  <c r="F331" i="22" s="1"/>
  <c r="F332" i="22" s="1"/>
  <c r="F333" i="22" s="1"/>
  <c r="F334" i="22" s="1"/>
  <c r="F335" i="22" s="1"/>
  <c r="F336" i="22" s="1"/>
  <c r="F337" i="22" s="1"/>
  <c r="F338" i="22" s="1"/>
  <c r="F339" i="22" s="1"/>
  <c r="F340" i="22" s="1"/>
  <c r="F341" i="22" s="1"/>
  <c r="F342" i="22" s="1"/>
  <c r="F343" i="22" s="1"/>
  <c r="F344" i="22" s="1"/>
  <c r="F345" i="22" s="1"/>
  <c r="F346" i="22" s="1"/>
  <c r="F347" i="22" s="1"/>
  <c r="F348" i="22" s="1"/>
  <c r="F349" i="22" s="1"/>
  <c r="F350" i="22" s="1"/>
  <c r="F351" i="22" s="1"/>
  <c r="F352" i="22" s="1"/>
  <c r="F353" i="22" s="1"/>
  <c r="F354" i="22" s="1"/>
  <c r="F355" i="22" s="1"/>
  <c r="F356" i="22" s="1"/>
  <c r="F357" i="22" s="1"/>
  <c r="F358" i="22" s="1"/>
  <c r="F359" i="22" s="1"/>
  <c r="F360" i="22" s="1"/>
  <c r="F361" i="22" s="1"/>
  <c r="F362" i="22" s="1"/>
  <c r="F363" i="22" s="1"/>
  <c r="F364" i="22" s="1"/>
  <c r="F365" i="22" s="1"/>
  <c r="F366" i="22" s="1"/>
  <c r="F367" i="22" s="1"/>
  <c r="F368" i="22" s="1"/>
  <c r="F369" i="22" s="1"/>
  <c r="F370" i="22" s="1"/>
  <c r="F371" i="22" s="1"/>
  <c r="F372" i="22" s="1"/>
  <c r="F373" i="22" s="1"/>
  <c r="F374" i="22" s="1"/>
  <c r="F375" i="22" s="1"/>
  <c r="F376" i="22" s="1"/>
  <c r="F377" i="22" s="1"/>
  <c r="F378" i="22" s="1"/>
  <c r="F379" i="22" s="1"/>
  <c r="F380" i="22" s="1"/>
  <c r="F381" i="22" s="1"/>
  <c r="F382" i="22" s="1"/>
  <c r="F383" i="22" s="1"/>
  <c r="F384" i="22" s="1"/>
  <c r="F385" i="22" s="1"/>
  <c r="F386" i="22" s="1"/>
  <c r="F387" i="22" s="1"/>
  <c r="F388" i="22" s="1"/>
  <c r="F389" i="22" s="1"/>
  <c r="F390" i="22" s="1"/>
  <c r="F391" i="22" s="1"/>
  <c r="F392" i="22" s="1"/>
  <c r="F393" i="22" s="1"/>
  <c r="F394" i="22" s="1"/>
  <c r="F395" i="22" s="1"/>
  <c r="F396" i="22" s="1"/>
  <c r="F397" i="22" s="1"/>
  <c r="F398" i="22" s="1"/>
  <c r="F399" i="22" s="1"/>
  <c r="F400" i="22" s="1"/>
  <c r="F401" i="22" s="1"/>
  <c r="F402" i="22" s="1"/>
  <c r="F403" i="22" s="1"/>
  <c r="F404" i="22" s="1"/>
  <c r="F405" i="22" s="1"/>
  <c r="F406" i="22" s="1"/>
  <c r="F407" i="22" s="1"/>
  <c r="F408" i="22" s="1"/>
  <c r="F409" i="22" s="1"/>
  <c r="F410" i="22" s="1"/>
  <c r="F411" i="22" s="1"/>
  <c r="F412" i="22" s="1"/>
  <c r="F413" i="22" s="1"/>
  <c r="F414" i="22" s="1"/>
  <c r="F415" i="22" s="1"/>
  <c r="F416" i="22" s="1"/>
  <c r="F417" i="22" s="1"/>
  <c r="F418" i="22" s="1"/>
  <c r="F419" i="22" s="1"/>
  <c r="F420" i="22" s="1"/>
  <c r="F421" i="22" s="1"/>
  <c r="F422" i="22" s="1"/>
  <c r="F423" i="22" s="1"/>
  <c r="F424" i="22" s="1"/>
  <c r="F425" i="22" s="1"/>
  <c r="F426" i="22" s="1"/>
  <c r="F427" i="22" s="1"/>
  <c r="F428" i="22" s="1"/>
  <c r="F429" i="22" s="1"/>
  <c r="F430" i="22" s="1"/>
  <c r="F431" i="22" s="1"/>
  <c r="F432" i="22" s="1"/>
  <c r="F433" i="22" s="1"/>
  <c r="F434" i="22" s="1"/>
  <c r="F435" i="22" s="1"/>
  <c r="F436" i="22" s="1"/>
  <c r="F437" i="22" s="1"/>
  <c r="F438" i="22" s="1"/>
  <c r="F439" i="22" s="1"/>
  <c r="F440" i="22" s="1"/>
  <c r="F441" i="22" s="1"/>
  <c r="F442" i="22" s="1"/>
  <c r="F443" i="22" s="1"/>
  <c r="F444" i="22" s="1"/>
  <c r="F445" i="22" s="1"/>
  <c r="F446" i="22" s="1"/>
  <c r="F447" i="22" s="1"/>
  <c r="F448" i="22" s="1"/>
  <c r="F449" i="22" s="1"/>
  <c r="F450" i="22" s="1"/>
  <c r="F451" i="22" s="1"/>
  <c r="F452" i="22" s="1"/>
  <c r="F453" i="22" s="1"/>
  <c r="F454" i="22" s="1"/>
  <c r="F455" i="22" s="1"/>
  <c r="F456" i="22" s="1"/>
  <c r="F457" i="22" s="1"/>
  <c r="F458" i="22" s="1"/>
  <c r="F459" i="22" s="1"/>
  <c r="F460" i="22" s="1"/>
  <c r="F461" i="22" s="1"/>
  <c r="F462" i="22" s="1"/>
  <c r="F463" i="22" s="1"/>
  <c r="F464" i="22" s="1"/>
  <c r="F465" i="22" s="1"/>
  <c r="F466" i="22" s="1"/>
  <c r="F467" i="22" s="1"/>
  <c r="F468" i="22" s="1"/>
  <c r="F469" i="22" s="1"/>
  <c r="F470" i="22" s="1"/>
  <c r="F471" i="22" s="1"/>
  <c r="F472" i="22" s="1"/>
  <c r="F473" i="22" s="1"/>
  <c r="F474" i="22" s="1"/>
  <c r="F475" i="22" s="1"/>
  <c r="F476" i="22" s="1"/>
  <c r="F477" i="22" s="1"/>
  <c r="F478" i="22" s="1"/>
  <c r="F479" i="22" s="1"/>
  <c r="F480" i="22" s="1"/>
  <c r="F481" i="22" s="1"/>
  <c r="F482" i="22" s="1"/>
  <c r="F483" i="22" s="1"/>
  <c r="F484" i="22" s="1"/>
  <c r="F485" i="22" s="1"/>
  <c r="F486" i="22" s="1"/>
  <c r="F487" i="22" s="1"/>
  <c r="F488" i="22" s="1"/>
  <c r="F489" i="22" s="1"/>
  <c r="F490" i="22" s="1"/>
  <c r="F491" i="22" s="1"/>
  <c r="F492" i="22" s="1"/>
  <c r="F493" i="22" s="1"/>
  <c r="F494" i="22" s="1"/>
  <c r="F495" i="22" s="1"/>
  <c r="F496" i="22" s="1"/>
  <c r="F497" i="22" s="1"/>
  <c r="F498" i="22" s="1"/>
  <c r="F499" i="22" s="1"/>
  <c r="F500" i="22" s="1"/>
  <c r="F501" i="22" s="1"/>
  <c r="F502" i="22" s="1"/>
  <c r="F503" i="22" s="1"/>
  <c r="F504" i="22" s="1"/>
  <c r="F505" i="22" s="1"/>
  <c r="F506" i="22" s="1"/>
  <c r="F507" i="22" s="1"/>
  <c r="F508" i="22" s="1"/>
  <c r="F509" i="22" s="1"/>
  <c r="F510" i="22" s="1"/>
  <c r="F511" i="22" s="1"/>
  <c r="F512" i="22" s="1"/>
  <c r="F513" i="22" s="1"/>
  <c r="F514" i="22" s="1"/>
  <c r="F515" i="22" s="1"/>
  <c r="F516" i="22" s="1"/>
  <c r="F517" i="22" s="1"/>
  <c r="F518" i="22" s="1"/>
  <c r="F519" i="22" s="1"/>
  <c r="F520" i="22" s="1"/>
  <c r="F521" i="22" s="1"/>
  <c r="F522" i="22" s="1"/>
  <c r="F523" i="22" s="1"/>
  <c r="F524" i="22" s="1"/>
  <c r="F525" i="22" s="1"/>
  <c r="F526" i="22" s="1"/>
  <c r="F527" i="22" s="1"/>
  <c r="F528" i="22" s="1"/>
  <c r="F529" i="22" s="1"/>
  <c r="F530" i="22" s="1"/>
  <c r="F531" i="22" s="1"/>
  <c r="F532" i="22" s="1"/>
  <c r="F533" i="22" s="1"/>
  <c r="F534" i="22" s="1"/>
  <c r="F535" i="22" s="1"/>
  <c r="F536" i="22" s="1"/>
  <c r="F537" i="22" s="1"/>
  <c r="F538" i="22" s="1"/>
  <c r="F539" i="22" s="1"/>
  <c r="F540" i="22" s="1"/>
  <c r="F541" i="22" s="1"/>
  <c r="F542" i="22" s="1"/>
  <c r="F543" i="22" s="1"/>
  <c r="F544" i="22" s="1"/>
  <c r="F545" i="22" s="1"/>
  <c r="F546" i="22" s="1"/>
  <c r="F547" i="22" s="1"/>
  <c r="F548" i="22" s="1"/>
  <c r="F549" i="22" s="1"/>
  <c r="F550" i="22" s="1"/>
  <c r="F551" i="22" s="1"/>
  <c r="F552" i="22" s="1"/>
  <c r="F553" i="22" s="1"/>
  <c r="F554" i="22" s="1"/>
  <c r="F555" i="22" s="1"/>
  <c r="F556" i="22" s="1"/>
  <c r="F557" i="22" s="1"/>
  <c r="F558" i="22" s="1"/>
  <c r="F559" i="22" s="1"/>
  <c r="F560" i="22" s="1"/>
  <c r="F561" i="22" s="1"/>
  <c r="F562" i="22" s="1"/>
  <c r="F563" i="22" s="1"/>
  <c r="F564" i="22" s="1"/>
  <c r="F565" i="22" s="1"/>
  <c r="F566" i="22" s="1"/>
  <c r="F567" i="22" s="1"/>
  <c r="F568" i="22" s="1"/>
  <c r="F569" i="22" s="1"/>
  <c r="F570" i="22" s="1"/>
  <c r="F571" i="22" s="1"/>
  <c r="F572" i="22" s="1"/>
  <c r="F573" i="22" s="1"/>
  <c r="F574" i="22" s="1"/>
  <c r="F575" i="22" s="1"/>
  <c r="F576" i="22" s="1"/>
  <c r="F577" i="22" s="1"/>
  <c r="F578" i="22" s="1"/>
  <c r="F579" i="22" s="1"/>
  <c r="F580" i="22" s="1"/>
  <c r="F581" i="22" s="1"/>
  <c r="F582" i="22" s="1"/>
  <c r="F583" i="22" s="1"/>
  <c r="F584" i="22" s="1"/>
  <c r="F585" i="22" s="1"/>
  <c r="F586" i="22" s="1"/>
  <c r="F587" i="22" s="1"/>
  <c r="F588" i="22" s="1"/>
  <c r="F589" i="22" s="1"/>
  <c r="F590" i="22" s="1"/>
  <c r="F591" i="22" s="1"/>
  <c r="F592" i="22" s="1"/>
  <c r="F593" i="22" s="1"/>
  <c r="F594" i="22" s="1"/>
  <c r="F595" i="22" s="1"/>
  <c r="F596" i="22" s="1"/>
  <c r="F597" i="22" s="1"/>
  <c r="F598" i="22" s="1"/>
  <c r="F599" i="22" s="1"/>
  <c r="F600" i="22" s="1"/>
  <c r="F601" i="22" s="1"/>
  <c r="F602" i="22" s="1"/>
  <c r="F603" i="22" s="1"/>
  <c r="F604" i="22" s="1"/>
  <c r="F605" i="22" s="1"/>
  <c r="F606" i="22" s="1"/>
  <c r="F607" i="22" s="1"/>
  <c r="F608" i="22" s="1"/>
  <c r="F609" i="22" s="1"/>
  <c r="F610" i="22" s="1"/>
  <c r="F611" i="22" s="1"/>
  <c r="F612" i="22" s="1"/>
  <c r="F613" i="22" s="1"/>
  <c r="F614" i="22" s="1"/>
  <c r="F615" i="22" s="1"/>
  <c r="F616" i="22" s="1"/>
  <c r="F617" i="22" s="1"/>
  <c r="F618" i="22" s="1"/>
  <c r="F619" i="22" s="1"/>
  <c r="F620" i="22" s="1"/>
  <c r="F621" i="22" s="1"/>
  <c r="F622" i="22" s="1"/>
  <c r="F623" i="22" s="1"/>
  <c r="F624" i="22" s="1"/>
  <c r="F625" i="22" s="1"/>
  <c r="F626" i="22" s="1"/>
  <c r="F627" i="22" s="1"/>
  <c r="F628" i="22" s="1"/>
  <c r="F629" i="22" s="1"/>
  <c r="F630" i="22" s="1"/>
  <c r="F631" i="22" s="1"/>
  <c r="F632" i="22" s="1"/>
  <c r="F633" i="22" s="1"/>
  <c r="F634" i="22" s="1"/>
  <c r="F635" i="22" s="1"/>
  <c r="F636" i="22" s="1"/>
  <c r="F637" i="22" s="1"/>
  <c r="F638" i="22" s="1"/>
  <c r="F639" i="22" s="1"/>
  <c r="F640" i="22" s="1"/>
  <c r="F641" i="22" s="1"/>
  <c r="F642" i="22" s="1"/>
  <c r="F643" i="22" s="1"/>
  <c r="F644" i="22" s="1"/>
  <c r="F645" i="22" s="1"/>
  <c r="F646" i="22" s="1"/>
  <c r="F647" i="22" s="1"/>
  <c r="F648" i="22" s="1"/>
  <c r="F649" i="22" s="1"/>
  <c r="F650" i="22" s="1"/>
  <c r="F651" i="22" s="1"/>
  <c r="F652" i="22" s="1"/>
  <c r="F653" i="22" s="1"/>
  <c r="F654" i="22" s="1"/>
  <c r="F655" i="22" s="1"/>
  <c r="F656" i="22" s="1"/>
  <c r="F657" i="22" s="1"/>
  <c r="F658" i="22" s="1"/>
  <c r="F659" i="22" s="1"/>
  <c r="F660" i="22" s="1"/>
  <c r="F661" i="22" s="1"/>
  <c r="F662" i="22" s="1"/>
  <c r="F663" i="22" s="1"/>
  <c r="F664" i="22" s="1"/>
  <c r="F665" i="22" s="1"/>
  <c r="F666" i="22" s="1"/>
  <c r="F667" i="22" s="1"/>
  <c r="F668" i="22" s="1"/>
  <c r="F669" i="22" s="1"/>
  <c r="F670" i="22" s="1"/>
  <c r="F671" i="22" s="1"/>
  <c r="F672" i="22" s="1"/>
  <c r="F673" i="22" s="1"/>
  <c r="F674" i="22" s="1"/>
  <c r="F675" i="22" s="1"/>
  <c r="F676" i="22" s="1"/>
  <c r="F677" i="22" s="1"/>
  <c r="F678" i="22" s="1"/>
  <c r="F679" i="22" s="1"/>
  <c r="F680" i="22" s="1"/>
  <c r="F681" i="22" s="1"/>
  <c r="F682" i="22" s="1"/>
  <c r="F683" i="22" s="1"/>
  <c r="F684" i="22" s="1"/>
  <c r="F685" i="22" s="1"/>
  <c r="F686" i="22" s="1"/>
  <c r="F687" i="22" s="1"/>
  <c r="F688" i="22" s="1"/>
  <c r="F689" i="22" s="1"/>
  <c r="F690" i="22" s="1"/>
  <c r="F691" i="22" s="1"/>
  <c r="F692" i="22" s="1"/>
  <c r="F693" i="22" s="1"/>
  <c r="F694" i="22" s="1"/>
  <c r="F695" i="22" s="1"/>
  <c r="F696" i="22" s="1"/>
  <c r="F697" i="22" s="1"/>
  <c r="F698" i="22" s="1"/>
  <c r="F699" i="22" s="1"/>
  <c r="F700" i="22" s="1"/>
  <c r="F701" i="22" s="1"/>
  <c r="F702" i="22" s="1"/>
  <c r="F703" i="22" s="1"/>
  <c r="F704" i="22" s="1"/>
  <c r="F705" i="22" s="1"/>
  <c r="F706" i="22" s="1"/>
  <c r="F707" i="22" s="1"/>
  <c r="F708" i="22" s="1"/>
  <c r="F709" i="22" s="1"/>
  <c r="F710" i="22" s="1"/>
  <c r="F711" i="22" s="1"/>
  <c r="F712" i="22" s="1"/>
  <c r="F713" i="22" s="1"/>
  <c r="F714" i="22" s="1"/>
  <c r="F715" i="22" s="1"/>
  <c r="F716" i="22" s="1"/>
  <c r="F717" i="22" s="1"/>
  <c r="F718" i="22" s="1"/>
  <c r="F719" i="22" s="1"/>
  <c r="F720" i="22" s="1"/>
  <c r="F721" i="22" s="1"/>
  <c r="F722" i="22" s="1"/>
  <c r="F723" i="22" s="1"/>
  <c r="F724" i="22" s="1"/>
  <c r="F725" i="22" s="1"/>
  <c r="F726" i="22" s="1"/>
  <c r="F727" i="22" s="1"/>
  <c r="F728" i="22" s="1"/>
  <c r="F729" i="22" s="1"/>
  <c r="F730" i="22" s="1"/>
  <c r="F731" i="22" s="1"/>
  <c r="F732" i="22" s="1"/>
  <c r="F733" i="22" s="1"/>
  <c r="F734" i="22" s="1"/>
  <c r="F735" i="22" s="1"/>
  <c r="F736" i="22" s="1"/>
  <c r="F737" i="22" s="1"/>
  <c r="F738" i="22" s="1"/>
  <c r="F739" i="22" s="1"/>
  <c r="F740" i="22" s="1"/>
  <c r="F741" i="22" s="1"/>
  <c r="F742" i="22" s="1"/>
  <c r="F743" i="22" s="1"/>
  <c r="F744" i="22" s="1"/>
  <c r="F745" i="22" s="1"/>
  <c r="F746" i="22" s="1"/>
  <c r="F747" i="22" s="1"/>
  <c r="F748" i="22" s="1"/>
  <c r="F749" i="22" s="1"/>
  <c r="F750" i="22" s="1"/>
  <c r="F751" i="22" s="1"/>
  <c r="F752" i="22" s="1"/>
  <c r="F753" i="22" s="1"/>
  <c r="F754" i="22" s="1"/>
  <c r="F755" i="22" s="1"/>
  <c r="F756" i="22" s="1"/>
  <c r="F757" i="22" s="1"/>
  <c r="F758" i="22" s="1"/>
  <c r="F759" i="22" s="1"/>
  <c r="F760" i="22" s="1"/>
  <c r="F761" i="22" s="1"/>
  <c r="F762" i="22" s="1"/>
  <c r="F763" i="22" s="1"/>
  <c r="F764" i="22" s="1"/>
  <c r="F765" i="22" s="1"/>
  <c r="F766" i="22" s="1"/>
  <c r="F767" i="22" s="1"/>
  <c r="F768" i="22" s="1"/>
  <c r="F769" i="22" s="1"/>
  <c r="F770" i="22" s="1"/>
  <c r="F771" i="22" s="1"/>
  <c r="F772" i="22" s="1"/>
  <c r="F773" i="22" s="1"/>
  <c r="F774" i="22" s="1"/>
  <c r="F775" i="22" s="1"/>
  <c r="F776" i="22" s="1"/>
  <c r="F777" i="22" s="1"/>
  <c r="F778" i="22" s="1"/>
  <c r="F779" i="22" s="1"/>
  <c r="F780" i="22" s="1"/>
  <c r="F781" i="22" s="1"/>
  <c r="F782" i="22" s="1"/>
  <c r="F783" i="22" s="1"/>
  <c r="F784" i="22" s="1"/>
  <c r="F785" i="22" s="1"/>
  <c r="F786" i="22" s="1"/>
  <c r="F787" i="22" s="1"/>
  <c r="F788" i="22" s="1"/>
  <c r="F789" i="22" s="1"/>
  <c r="F790" i="22" s="1"/>
  <c r="F791" i="22" s="1"/>
  <c r="F792" i="22" s="1"/>
  <c r="F793" i="22" s="1"/>
  <c r="F794" i="22" s="1"/>
  <c r="F795" i="22" s="1"/>
  <c r="F796" i="22" s="1"/>
  <c r="F797" i="22" s="1"/>
  <c r="F798" i="22" s="1"/>
  <c r="F799" i="22" s="1"/>
  <c r="F800" i="22" s="1"/>
  <c r="F801" i="22" s="1"/>
  <c r="F802" i="22" s="1"/>
  <c r="F803" i="22" s="1"/>
  <c r="F804" i="22" s="1"/>
  <c r="F805" i="22" s="1"/>
  <c r="F806" i="22" s="1"/>
  <c r="F807" i="22" s="1"/>
  <c r="F808" i="22" s="1"/>
  <c r="F809" i="22" s="1"/>
  <c r="F810" i="22" s="1"/>
  <c r="F811" i="22" s="1"/>
  <c r="F812" i="22" s="1"/>
  <c r="F813" i="22" s="1"/>
  <c r="F814" i="22" s="1"/>
  <c r="F815" i="22" s="1"/>
  <c r="F816" i="22" s="1"/>
  <c r="F817" i="22" s="1"/>
  <c r="F818" i="22" s="1"/>
  <c r="F819" i="22" s="1"/>
  <c r="F820" i="22" s="1"/>
  <c r="F821" i="22" s="1"/>
  <c r="F822" i="22" s="1"/>
  <c r="F823" i="22" s="1"/>
  <c r="F824" i="22" s="1"/>
  <c r="F825" i="22" s="1"/>
  <c r="F826" i="22" s="1"/>
  <c r="F827" i="22" s="1"/>
  <c r="F828" i="22" s="1"/>
  <c r="F829" i="22" s="1"/>
  <c r="F830" i="22" s="1"/>
  <c r="F831" i="22" s="1"/>
  <c r="F832" i="22" s="1"/>
  <c r="F833" i="22" s="1"/>
  <c r="F834" i="22" s="1"/>
  <c r="F835" i="22" s="1"/>
  <c r="F836" i="22" s="1"/>
  <c r="F837" i="22" s="1"/>
  <c r="F838" i="22" s="1"/>
  <c r="F839" i="22" s="1"/>
  <c r="F840" i="22" s="1"/>
  <c r="F841" i="22" s="1"/>
  <c r="F842" i="22" s="1"/>
  <c r="F843" i="22" s="1"/>
  <c r="F844" i="22" s="1"/>
  <c r="F845" i="22" s="1"/>
  <c r="F846" i="22" s="1"/>
  <c r="F847" i="22" s="1"/>
  <c r="F848" i="22" s="1"/>
  <c r="F849" i="22" s="1"/>
  <c r="F850" i="22" s="1"/>
  <c r="F851" i="22" s="1"/>
  <c r="F852" i="22" s="1"/>
  <c r="F853" i="22" s="1"/>
  <c r="F854" i="22" s="1"/>
  <c r="F855" i="22" s="1"/>
  <c r="F856" i="22" s="1"/>
  <c r="F857" i="22" s="1"/>
  <c r="F858" i="22" s="1"/>
  <c r="F859" i="22" s="1"/>
  <c r="F860" i="22" s="1"/>
  <c r="F861" i="22" s="1"/>
  <c r="F862" i="22" s="1"/>
  <c r="F863" i="22" s="1"/>
  <c r="F864" i="22" s="1"/>
  <c r="F865" i="22" s="1"/>
  <c r="F866" i="22" s="1"/>
  <c r="F867" i="22" s="1"/>
  <c r="F868" i="22" s="1"/>
  <c r="F869" i="22" s="1"/>
  <c r="F870" i="22" s="1"/>
  <c r="F871" i="22" s="1"/>
  <c r="F872" i="22" s="1"/>
  <c r="F873" i="22" s="1"/>
  <c r="F874" i="22" s="1"/>
  <c r="F875" i="22" s="1"/>
  <c r="F876" i="22" s="1"/>
  <c r="F877" i="22" s="1"/>
  <c r="F878" i="22" s="1"/>
  <c r="F879" i="22" s="1"/>
  <c r="F880" i="22" s="1"/>
  <c r="F881" i="22" s="1"/>
  <c r="F882" i="22" s="1"/>
  <c r="F883" i="22" s="1"/>
  <c r="F884" i="22" s="1"/>
  <c r="F885" i="22" s="1"/>
  <c r="F886" i="22" s="1"/>
  <c r="F887" i="22" s="1"/>
  <c r="F888" i="22" s="1"/>
  <c r="F889" i="22" s="1"/>
  <c r="F890" i="22" s="1"/>
  <c r="F891" i="22" s="1"/>
  <c r="F892" i="22" s="1"/>
  <c r="F893" i="22" s="1"/>
  <c r="F894" i="22" s="1"/>
  <c r="F895" i="22" s="1"/>
  <c r="F896" i="22" s="1"/>
  <c r="F897" i="22" s="1"/>
  <c r="F898" i="22" s="1"/>
  <c r="F899" i="22" s="1"/>
  <c r="F900" i="22" s="1"/>
  <c r="F901" i="22" s="1"/>
  <c r="F902" i="22" s="1"/>
  <c r="F903" i="22" s="1"/>
  <c r="F904" i="22" s="1"/>
  <c r="F905" i="22" s="1"/>
  <c r="F906" i="22" s="1"/>
  <c r="F907" i="22" s="1"/>
  <c r="F908" i="22" s="1"/>
  <c r="F909" i="22" s="1"/>
  <c r="F910" i="22" s="1"/>
  <c r="F911" i="22" s="1"/>
  <c r="F912" i="22" s="1"/>
  <c r="F913" i="22" s="1"/>
  <c r="F914" i="22" s="1"/>
  <c r="F915" i="22" s="1"/>
  <c r="F916" i="22" s="1"/>
  <c r="F917" i="22" s="1"/>
  <c r="F918" i="22" s="1"/>
  <c r="F919" i="22" s="1"/>
  <c r="F920" i="22" s="1"/>
  <c r="F921" i="22" s="1"/>
  <c r="F922" i="22" s="1"/>
  <c r="F923" i="22" s="1"/>
  <c r="F924" i="22" s="1"/>
  <c r="F925" i="22" s="1"/>
  <c r="F926" i="22" s="1"/>
  <c r="F927" i="22" s="1"/>
  <c r="F928" i="22" s="1"/>
  <c r="F929" i="22" s="1"/>
  <c r="F930" i="22" s="1"/>
  <c r="F931" i="22" s="1"/>
  <c r="F932" i="22" s="1"/>
  <c r="F933" i="22" s="1"/>
  <c r="F934" i="22" s="1"/>
  <c r="F935" i="22" s="1"/>
  <c r="F936" i="22" s="1"/>
  <c r="F937" i="22" s="1"/>
  <c r="F938" i="22" s="1"/>
  <c r="F939" i="22" s="1"/>
  <c r="F940" i="22" s="1"/>
  <c r="F941" i="22" s="1"/>
  <c r="F942" i="22" s="1"/>
  <c r="F943" i="22" s="1"/>
  <c r="F944" i="22" s="1"/>
  <c r="F945" i="22" s="1"/>
  <c r="F946" i="22" s="1"/>
  <c r="F947" i="22" s="1"/>
  <c r="F948" i="22" s="1"/>
  <c r="F949" i="22" s="1"/>
  <c r="F950" i="22" s="1"/>
  <c r="F951" i="22" s="1"/>
  <c r="F952" i="22" s="1"/>
  <c r="F953" i="22" s="1"/>
  <c r="F954" i="22" s="1"/>
  <c r="F955" i="22" s="1"/>
  <c r="F956" i="22" s="1"/>
  <c r="F957" i="22" s="1"/>
  <c r="F958" i="22" s="1"/>
  <c r="F959" i="22" s="1"/>
  <c r="F960" i="22" s="1"/>
  <c r="F961" i="22" s="1"/>
  <c r="F962" i="22" s="1"/>
  <c r="F963" i="22" s="1"/>
  <c r="F964" i="22" s="1"/>
  <c r="F965" i="22" s="1"/>
  <c r="F966" i="22" s="1"/>
  <c r="F967" i="22" s="1"/>
  <c r="F968" i="22" s="1"/>
  <c r="F969" i="22" s="1"/>
  <c r="F970" i="22" s="1"/>
  <c r="F971" i="22" s="1"/>
  <c r="F972" i="22" s="1"/>
  <c r="F973" i="22" s="1"/>
  <c r="F974" i="22" s="1"/>
  <c r="F975" i="22" s="1"/>
  <c r="F976" i="22" s="1"/>
  <c r="F977" i="22" s="1"/>
  <c r="F978" i="22" s="1"/>
  <c r="F979" i="22" s="1"/>
  <c r="F980" i="22" s="1"/>
  <c r="F981" i="22" s="1"/>
  <c r="F982" i="22" s="1"/>
  <c r="F983" i="22" s="1"/>
  <c r="F984" i="22" s="1"/>
  <c r="F985" i="22" s="1"/>
  <c r="F986" i="22" s="1"/>
  <c r="F987" i="22" s="1"/>
  <c r="F988" i="22" s="1"/>
  <c r="F989" i="22" s="1"/>
  <c r="F990" i="22" s="1"/>
  <c r="F991" i="22" s="1"/>
  <c r="F992" i="22" s="1"/>
  <c r="F993" i="22" s="1"/>
  <c r="F994" i="22" s="1"/>
  <c r="F995" i="22" s="1"/>
  <c r="F996" i="22" s="1"/>
  <c r="F997" i="22" s="1"/>
  <c r="F998" i="22" s="1"/>
  <c r="F999" i="22" s="1"/>
  <c r="F1000" i="22" s="1"/>
  <c r="F1001" i="22" s="1"/>
  <c r="F1002" i="22" s="1"/>
  <c r="F1003" i="22" s="1"/>
  <c r="F1004" i="22" s="1"/>
  <c r="F1005" i="22" s="1"/>
  <c r="F1006" i="22" s="1"/>
  <c r="F1007" i="22" s="1"/>
  <c r="F1008" i="22" s="1"/>
  <c r="F1009" i="22" s="1"/>
  <c r="F1010" i="22" s="1"/>
  <c r="F1011" i="22" s="1"/>
  <c r="F1012" i="22" s="1"/>
  <c r="F1013" i="22" s="1"/>
  <c r="F1014" i="22" s="1"/>
  <c r="F1015" i="22" s="1"/>
  <c r="F1016" i="22" s="1"/>
  <c r="F1017" i="22" s="1"/>
  <c r="F1018" i="22" s="1"/>
  <c r="F1019" i="22" s="1"/>
  <c r="F1020" i="22" s="1"/>
  <c r="F1021" i="22" s="1"/>
  <c r="F1022" i="22" s="1"/>
  <c r="F1023" i="22" s="1"/>
  <c r="F1024" i="22" s="1"/>
  <c r="F1025" i="22" s="1"/>
  <c r="F1026" i="22" s="1"/>
  <c r="F1027" i="22" s="1"/>
  <c r="F1028" i="22" s="1"/>
  <c r="F1029" i="22" s="1"/>
  <c r="F1030" i="22" s="1"/>
  <c r="F1031" i="22" s="1"/>
  <c r="F1032" i="22" s="1"/>
  <c r="F1033" i="22" s="1"/>
  <c r="F1034" i="22" s="1"/>
  <c r="F1035" i="22" s="1"/>
  <c r="F1036" i="22" s="1"/>
  <c r="F1037" i="22" s="1"/>
  <c r="F1038" i="22" s="1"/>
  <c r="F1039" i="22" s="1"/>
  <c r="F1040" i="22" s="1"/>
  <c r="F1041" i="22" s="1"/>
  <c r="F1042" i="22" s="1"/>
  <c r="F1043" i="22" s="1"/>
  <c r="F1044" i="22" s="1"/>
  <c r="F1045" i="22" s="1"/>
  <c r="F1046" i="22" s="1"/>
  <c r="F1047" i="22" s="1"/>
  <c r="F1048" i="22" s="1"/>
  <c r="F1049" i="22" s="1"/>
  <c r="F1050" i="22" s="1"/>
  <c r="F1051" i="22" s="1"/>
  <c r="G4" i="22"/>
  <c r="H4" i="22" s="1"/>
  <c r="F4" i="22"/>
  <c r="G2583" i="21"/>
  <c r="G2582" i="21"/>
  <c r="G2581" i="21"/>
  <c r="G2580" i="21"/>
  <c r="G2579" i="21"/>
  <c r="G2578" i="21"/>
  <c r="G2577" i="21"/>
  <c r="G2576" i="21"/>
  <c r="G2575" i="21"/>
  <c r="G2574" i="21"/>
  <c r="G2573" i="21"/>
  <c r="G2572" i="21"/>
  <c r="G2571" i="21"/>
  <c r="G2570" i="21"/>
  <c r="G2569" i="21"/>
  <c r="G2568" i="21"/>
  <c r="G2567" i="21"/>
  <c r="G2566" i="21"/>
  <c r="G2565" i="21"/>
  <c r="G2564" i="21"/>
  <c r="G2563" i="21"/>
  <c r="G2562" i="21"/>
  <c r="G2561" i="21"/>
  <c r="G2560" i="21"/>
  <c r="G2559" i="21"/>
  <c r="G2558" i="21"/>
  <c r="G2557" i="21"/>
  <c r="G2556" i="21"/>
  <c r="G2555" i="21"/>
  <c r="G2554" i="21"/>
  <c r="G2553" i="21"/>
  <c r="G2552" i="21"/>
  <c r="G2551" i="21"/>
  <c r="G2550" i="21"/>
  <c r="G2549" i="21"/>
  <c r="G2548" i="21"/>
  <c r="G2547" i="21"/>
  <c r="G2546" i="21"/>
  <c r="G2545" i="21"/>
  <c r="G2544" i="21"/>
  <c r="G2543" i="21"/>
  <c r="G2542" i="21"/>
  <c r="G2541" i="21"/>
  <c r="G2540" i="21"/>
  <c r="G2539" i="21"/>
  <c r="G2538" i="21"/>
  <c r="G2537" i="21"/>
  <c r="G2536" i="21"/>
  <c r="G2535" i="21"/>
  <c r="G2534" i="21"/>
  <c r="G2533" i="21"/>
  <c r="G2532" i="21"/>
  <c r="G2531" i="21"/>
  <c r="G2530" i="21"/>
  <c r="G2529" i="21"/>
  <c r="G2528" i="21"/>
  <c r="G2527" i="21"/>
  <c r="G2526" i="21"/>
  <c r="G2525" i="21"/>
  <c r="G2524" i="21"/>
  <c r="G2523" i="21"/>
  <c r="G2522" i="21"/>
  <c r="G2521" i="21"/>
  <c r="G2520" i="21"/>
  <c r="G2519" i="21"/>
  <c r="G2518" i="21"/>
  <c r="G2517" i="21"/>
  <c r="G2516" i="21"/>
  <c r="G2515" i="21"/>
  <c r="G2514" i="21"/>
  <c r="G2513" i="21"/>
  <c r="G2512" i="21"/>
  <c r="G2511" i="21"/>
  <c r="G2510" i="21"/>
  <c r="G2509" i="21"/>
  <c r="G2508" i="21"/>
  <c r="G2507" i="21"/>
  <c r="G2506" i="21"/>
  <c r="G2505" i="21"/>
  <c r="G2504" i="21"/>
  <c r="G2503" i="21"/>
  <c r="G2502" i="21"/>
  <c r="G2501" i="21"/>
  <c r="G2500" i="21"/>
  <c r="G2499" i="21"/>
  <c r="G2498" i="21"/>
  <c r="G2497" i="21"/>
  <c r="G2496" i="21"/>
  <c r="G2495" i="21"/>
  <c r="G2494" i="21"/>
  <c r="G2493" i="21"/>
  <c r="G2492" i="21"/>
  <c r="G2491" i="21"/>
  <c r="G2490" i="21"/>
  <c r="G2489" i="21"/>
  <c r="G2488" i="21"/>
  <c r="G2487" i="21"/>
  <c r="G2486" i="21"/>
  <c r="G2485" i="21"/>
  <c r="G2484" i="21"/>
  <c r="G2483" i="21"/>
  <c r="G2482" i="21"/>
  <c r="G2481" i="21"/>
  <c r="G2480" i="21"/>
  <c r="G2479" i="21"/>
  <c r="G2478" i="21"/>
  <c r="G2477" i="21"/>
  <c r="G2476" i="21"/>
  <c r="G2475" i="21"/>
  <c r="G2474" i="21"/>
  <c r="G2473" i="21"/>
  <c r="G2472" i="21"/>
  <c r="G2471" i="21"/>
  <c r="G2470" i="21"/>
  <c r="G2469" i="21"/>
  <c r="G2468" i="21"/>
  <c r="G2467" i="21"/>
  <c r="G2466" i="21"/>
  <c r="G2465" i="21"/>
  <c r="G2464" i="21"/>
  <c r="G2463" i="21"/>
  <c r="G2462" i="21"/>
  <c r="G2461" i="21"/>
  <c r="G2460" i="21"/>
  <c r="G2459" i="21"/>
  <c r="G2458" i="21"/>
  <c r="G2457" i="21"/>
  <c r="G2456" i="21"/>
  <c r="G2455" i="21"/>
  <c r="G2454" i="21"/>
  <c r="G2453" i="21"/>
  <c r="G2452" i="21"/>
  <c r="G2451" i="21"/>
  <c r="G2450" i="21"/>
  <c r="G2449" i="21"/>
  <c r="G2448" i="21"/>
  <c r="G2447" i="21"/>
  <c r="G2446" i="21"/>
  <c r="G2445" i="21"/>
  <c r="G2444" i="21"/>
  <c r="G2443" i="21"/>
  <c r="G2442" i="21"/>
  <c r="G2441" i="21"/>
  <c r="G2440" i="21"/>
  <c r="G2439" i="21"/>
  <c r="G2438" i="21"/>
  <c r="G2437" i="21"/>
  <c r="G2436" i="21"/>
  <c r="G2435" i="21"/>
  <c r="G2434" i="21"/>
  <c r="G2433" i="21"/>
  <c r="G2432" i="21"/>
  <c r="G2431" i="21"/>
  <c r="G2430" i="21"/>
  <c r="G2429" i="21"/>
  <c r="G2428" i="21"/>
  <c r="G2427" i="21"/>
  <c r="G2426" i="21"/>
  <c r="G2425" i="21"/>
  <c r="G2424" i="21"/>
  <c r="G2423" i="21"/>
  <c r="G2422" i="21"/>
  <c r="G2421" i="21"/>
  <c r="G2420" i="21"/>
  <c r="G2419" i="21"/>
  <c r="G2418" i="21"/>
  <c r="G2417" i="21"/>
  <c r="G2416" i="21"/>
  <c r="G2415" i="21"/>
  <c r="G2414" i="21"/>
  <c r="G2413" i="21"/>
  <c r="G2412" i="21"/>
  <c r="G2411" i="21"/>
  <c r="G2410" i="21"/>
  <c r="G2409" i="21"/>
  <c r="G2408" i="21"/>
  <c r="G2407" i="21"/>
  <c r="G2406" i="21"/>
  <c r="G2405" i="21"/>
  <c r="G2404" i="21"/>
  <c r="G2403" i="21"/>
  <c r="G2402" i="21"/>
  <c r="G2401" i="21"/>
  <c r="G2400" i="21"/>
  <c r="G2399" i="21"/>
  <c r="G2398" i="21"/>
  <c r="G2397" i="21"/>
  <c r="G2396" i="21"/>
  <c r="G2395" i="21"/>
  <c r="G2394" i="21"/>
  <c r="G2393" i="21"/>
  <c r="G2392" i="21"/>
  <c r="G2391" i="21"/>
  <c r="G2390" i="21"/>
  <c r="G2389" i="21"/>
  <c r="G2388" i="21"/>
  <c r="G2387" i="21"/>
  <c r="G2386" i="21"/>
  <c r="G2385" i="21"/>
  <c r="G2384" i="21"/>
  <c r="G2383" i="21"/>
  <c r="G2382" i="21"/>
  <c r="G2381" i="21"/>
  <c r="G2380" i="21"/>
  <c r="G2379" i="21"/>
  <c r="G2378" i="21"/>
  <c r="G2377" i="21"/>
  <c r="G2376" i="21"/>
  <c r="G2375" i="21"/>
  <c r="G2374" i="21"/>
  <c r="G2373" i="21"/>
  <c r="G2372" i="21"/>
  <c r="G2371" i="21"/>
  <c r="G2370" i="21"/>
  <c r="G2369" i="21"/>
  <c r="G2368" i="21"/>
  <c r="G2367" i="21"/>
  <c r="G2366" i="21"/>
  <c r="G2365" i="21"/>
  <c r="G2364" i="21"/>
  <c r="G2363" i="21"/>
  <c r="G2362" i="21"/>
  <c r="G2361" i="21"/>
  <c r="G2360" i="21"/>
  <c r="G2359" i="21"/>
  <c r="G2358" i="21"/>
  <c r="G2357" i="21"/>
  <c r="G2356" i="21"/>
  <c r="G2355" i="21"/>
  <c r="G2354" i="21"/>
  <c r="G2353" i="21"/>
  <c r="G2352" i="21"/>
  <c r="G2351" i="21"/>
  <c r="G2350" i="21"/>
  <c r="G2349" i="21"/>
  <c r="G2348" i="21"/>
  <c r="G2347" i="21"/>
  <c r="G2346" i="21"/>
  <c r="G2345" i="21"/>
  <c r="G2344" i="21"/>
  <c r="G2343" i="21"/>
  <c r="G2342" i="21"/>
  <c r="G2341" i="21"/>
  <c r="G2340" i="21"/>
  <c r="G2339" i="21"/>
  <c r="G2338" i="21"/>
  <c r="G2337" i="21"/>
  <c r="G2336" i="21"/>
  <c r="G2335" i="21"/>
  <c r="G2334" i="21"/>
  <c r="G2333" i="21"/>
  <c r="G2332" i="21"/>
  <c r="G2331" i="21"/>
  <c r="G2330" i="21"/>
  <c r="G2329" i="21"/>
  <c r="G2328" i="21"/>
  <c r="G2327" i="21"/>
  <c r="G2326" i="21"/>
  <c r="G2325" i="21"/>
  <c r="G2324" i="21"/>
  <c r="G2323" i="21"/>
  <c r="G2322" i="21"/>
  <c r="G2321" i="21"/>
  <c r="G2320" i="21"/>
  <c r="G2319" i="21"/>
  <c r="G2318" i="21"/>
  <c r="G2317" i="21"/>
  <c r="G2316" i="21"/>
  <c r="G2315" i="21"/>
  <c r="G2314" i="21"/>
  <c r="G2313" i="21"/>
  <c r="G2312" i="21"/>
  <c r="G2311" i="21"/>
  <c r="G2310" i="21"/>
  <c r="G2309" i="21"/>
  <c r="G2308" i="21"/>
  <c r="G2307" i="21"/>
  <c r="G2306" i="21"/>
  <c r="G2305" i="21"/>
  <c r="G2304" i="21"/>
  <c r="G2303" i="21"/>
  <c r="G2302" i="21"/>
  <c r="G2301" i="21"/>
  <c r="G2300" i="21"/>
  <c r="G2299" i="21"/>
  <c r="G2298" i="21"/>
  <c r="G2297" i="21"/>
  <c r="G2296" i="21"/>
  <c r="G2295" i="21"/>
  <c r="G2294" i="21"/>
  <c r="G2293" i="21"/>
  <c r="G2292" i="21"/>
  <c r="G2291" i="21"/>
  <c r="G2290" i="21"/>
  <c r="G2289" i="21"/>
  <c r="G2288" i="21"/>
  <c r="G2287" i="21"/>
  <c r="G2286" i="21"/>
  <c r="G2285" i="21"/>
  <c r="G2284" i="21"/>
  <c r="G2283" i="21"/>
  <c r="G2282" i="21"/>
  <c r="G2281" i="21"/>
  <c r="G2280" i="21"/>
  <c r="G2279" i="21"/>
  <c r="G2278" i="21"/>
  <c r="G2277" i="21"/>
  <c r="G2276" i="21"/>
  <c r="G2275" i="21"/>
  <c r="G2274" i="21"/>
  <c r="G2273" i="21"/>
  <c r="G2272" i="21"/>
  <c r="G2271" i="21"/>
  <c r="G2270" i="21"/>
  <c r="G2269" i="21"/>
  <c r="G2268" i="21"/>
  <c r="G2267" i="21"/>
  <c r="G2266" i="21"/>
  <c r="G2265" i="21"/>
  <c r="G2264" i="21"/>
  <c r="G2263" i="21"/>
  <c r="G2262" i="21"/>
  <c r="G2261" i="21"/>
  <c r="G2260" i="21"/>
  <c r="G2259" i="21"/>
  <c r="G2258" i="21"/>
  <c r="G2257" i="21"/>
  <c r="G2256" i="21"/>
  <c r="G2255" i="21"/>
  <c r="G2254" i="21"/>
  <c r="G2253" i="21"/>
  <c r="G2252" i="21"/>
  <c r="G2251" i="21"/>
  <c r="G2250" i="21"/>
  <c r="G2249" i="21"/>
  <c r="G2248" i="21"/>
  <c r="G2247" i="21"/>
  <c r="G2246" i="21"/>
  <c r="G2245" i="21"/>
  <c r="G2244" i="21"/>
  <c r="G2243" i="21"/>
  <c r="G2242" i="21"/>
  <c r="G2241" i="21"/>
  <c r="G2240" i="21"/>
  <c r="G2239" i="21"/>
  <c r="G2238" i="21"/>
  <c r="G2237" i="21"/>
  <c r="G2236" i="21"/>
  <c r="G2235" i="21"/>
  <c r="G2234" i="21"/>
  <c r="G2233" i="21"/>
  <c r="G2232" i="21"/>
  <c r="G2231" i="21"/>
  <c r="G2230" i="21"/>
  <c r="G2229" i="21"/>
  <c r="G2228" i="21"/>
  <c r="G2227" i="21"/>
  <c r="G2226" i="21"/>
  <c r="G2225" i="21"/>
  <c r="G2224" i="21"/>
  <c r="G2223" i="21"/>
  <c r="G2222" i="21"/>
  <c r="G2221" i="21"/>
  <c r="G2220" i="21"/>
  <c r="G2219" i="21"/>
  <c r="G2218" i="21"/>
  <c r="G2217" i="21"/>
  <c r="G2216" i="21"/>
  <c r="G2215" i="21"/>
  <c r="G2214" i="21"/>
  <c r="G2213" i="21"/>
  <c r="G2212" i="21"/>
  <c r="G2211" i="21"/>
  <c r="G2210" i="21"/>
  <c r="G2209" i="21"/>
  <c r="G2208" i="21"/>
  <c r="G2207" i="21"/>
  <c r="G2206" i="21"/>
  <c r="G2205" i="21"/>
  <c r="G2204" i="21"/>
  <c r="G2203" i="21"/>
  <c r="G2202" i="21"/>
  <c r="G2201" i="21"/>
  <c r="G2200" i="21"/>
  <c r="G2199" i="21"/>
  <c r="G2198" i="21"/>
  <c r="G2197" i="21"/>
  <c r="G2196" i="21"/>
  <c r="G2195" i="21"/>
  <c r="G2194" i="21"/>
  <c r="G2193" i="21"/>
  <c r="G2192" i="21"/>
  <c r="G2191" i="21"/>
  <c r="G2190" i="21"/>
  <c r="G2189" i="21"/>
  <c r="G2188" i="21"/>
  <c r="G2187" i="21"/>
  <c r="G2186" i="21"/>
  <c r="G2185" i="21"/>
  <c r="G2184" i="21"/>
  <c r="G2183" i="21"/>
  <c r="G2182" i="21"/>
  <c r="G2181" i="21"/>
  <c r="G2180" i="21"/>
  <c r="G2179" i="21"/>
  <c r="G2178" i="21"/>
  <c r="G2177" i="21"/>
  <c r="G2176" i="21"/>
  <c r="G2175" i="21"/>
  <c r="G2174" i="21"/>
  <c r="G2173" i="21"/>
  <c r="G2172" i="21"/>
  <c r="G2171" i="21"/>
  <c r="G2170" i="21"/>
  <c r="G2169" i="21"/>
  <c r="G2168" i="21"/>
  <c r="G2167" i="21"/>
  <c r="G2166" i="21"/>
  <c r="G2165" i="21"/>
  <c r="G2164" i="21"/>
  <c r="G2163" i="21"/>
  <c r="G2162" i="21"/>
  <c r="G2161" i="21"/>
  <c r="G2160" i="21"/>
  <c r="G2159" i="21"/>
  <c r="G2158" i="21"/>
  <c r="G2157" i="21"/>
  <c r="G2156" i="21"/>
  <c r="G2155" i="21"/>
  <c r="G2154" i="21"/>
  <c r="G2153" i="21"/>
  <c r="G2152" i="21"/>
  <c r="G2151" i="21"/>
  <c r="G2150" i="21"/>
  <c r="G2149" i="21"/>
  <c r="G2148" i="21"/>
  <c r="G2147" i="21"/>
  <c r="G2146" i="21"/>
  <c r="G2145" i="21"/>
  <c r="G2144" i="21"/>
  <c r="G2143" i="21"/>
  <c r="G2142" i="21"/>
  <c r="G2141" i="21"/>
  <c r="G2140" i="21"/>
  <c r="G2139" i="21"/>
  <c r="G2138" i="21"/>
  <c r="G2137" i="21"/>
  <c r="G2136" i="21"/>
  <c r="G2135" i="21"/>
  <c r="G2134" i="21"/>
  <c r="G2133" i="21"/>
  <c r="G2132" i="21"/>
  <c r="G2131" i="21"/>
  <c r="G2130" i="21"/>
  <c r="G2129" i="21"/>
  <c r="G2128" i="21"/>
  <c r="G2127" i="21"/>
  <c r="G2126" i="21"/>
  <c r="G2125" i="21"/>
  <c r="G2124" i="21"/>
  <c r="G2123" i="21"/>
  <c r="G2122" i="21"/>
  <c r="G2121" i="21"/>
  <c r="G2120" i="21"/>
  <c r="G2119" i="21"/>
  <c r="G2118" i="21"/>
  <c r="G2117" i="21"/>
  <c r="G2116" i="21"/>
  <c r="G2115" i="21"/>
  <c r="G2114" i="21"/>
  <c r="G2113" i="21"/>
  <c r="G2112" i="21"/>
  <c r="G2111" i="21"/>
  <c r="G2110" i="21"/>
  <c r="G2109" i="21"/>
  <c r="G2108" i="21"/>
  <c r="G2107" i="21"/>
  <c r="G2106" i="21"/>
  <c r="G2105" i="21"/>
  <c r="G2104" i="21"/>
  <c r="G2103" i="21"/>
  <c r="G2102" i="21"/>
  <c r="G2101" i="21"/>
  <c r="G2100" i="21"/>
  <c r="G2099" i="21"/>
  <c r="G2098" i="21"/>
  <c r="G2097" i="21"/>
  <c r="G2096" i="21"/>
  <c r="G2095" i="21"/>
  <c r="G2094" i="21"/>
  <c r="G2093" i="21"/>
  <c r="G2092" i="21"/>
  <c r="G2091" i="21"/>
  <c r="G2090" i="21"/>
  <c r="G2089" i="21"/>
  <c r="G2088" i="21"/>
  <c r="G2087" i="21"/>
  <c r="G2086" i="21"/>
  <c r="G2085" i="21"/>
  <c r="G2084" i="21"/>
  <c r="G2083" i="21"/>
  <c r="G2082" i="21"/>
  <c r="G2081" i="21"/>
  <c r="G2080" i="21"/>
  <c r="G2079" i="21"/>
  <c r="G2078" i="21"/>
  <c r="G2077" i="21"/>
  <c r="G2076" i="21"/>
  <c r="G2075" i="21"/>
  <c r="G2074" i="21"/>
  <c r="G2073" i="21"/>
  <c r="G2072" i="21"/>
  <c r="G2071" i="21"/>
  <c r="G2070" i="21"/>
  <c r="G2069" i="21"/>
  <c r="G2068" i="21"/>
  <c r="G2067" i="21"/>
  <c r="G2066" i="21"/>
  <c r="G2065" i="21"/>
  <c r="G2064" i="21"/>
  <c r="G2063" i="21"/>
  <c r="G2062" i="21"/>
  <c r="G2061" i="21"/>
  <c r="G2060" i="21"/>
  <c r="G2059" i="21"/>
  <c r="G2058" i="21"/>
  <c r="G2057" i="21"/>
  <c r="G2056" i="21"/>
  <c r="G2055" i="21"/>
  <c r="G2054" i="21"/>
  <c r="G2053" i="21"/>
  <c r="G2052" i="21"/>
  <c r="G2051" i="21"/>
  <c r="G2050" i="21"/>
  <c r="G2049" i="21"/>
  <c r="G2048" i="21"/>
  <c r="G2047" i="21"/>
  <c r="G2046" i="21"/>
  <c r="G2045" i="21"/>
  <c r="G2044" i="21"/>
  <c r="G2043" i="21"/>
  <c r="G2042" i="21"/>
  <c r="G2041" i="21"/>
  <c r="G2040" i="21"/>
  <c r="G2039" i="21"/>
  <c r="G2038" i="21"/>
  <c r="G2037" i="21"/>
  <c r="G2036" i="21"/>
  <c r="G2035" i="21"/>
  <c r="G2034" i="21"/>
  <c r="G2033" i="21"/>
  <c r="G2032" i="21"/>
  <c r="G2031" i="21"/>
  <c r="G2030" i="21"/>
  <c r="G2029" i="21"/>
  <c r="G2028" i="21"/>
  <c r="G2027" i="21"/>
  <c r="G2026" i="21"/>
  <c r="G2025" i="21"/>
  <c r="G2024" i="21"/>
  <c r="G2023" i="21"/>
  <c r="G2022" i="21"/>
  <c r="G2021" i="21"/>
  <c r="G2020" i="21"/>
  <c r="G2019" i="21"/>
  <c r="G2018" i="21"/>
  <c r="G2017" i="21"/>
  <c r="G2016" i="21"/>
  <c r="G2015" i="21"/>
  <c r="G2014" i="21"/>
  <c r="G2013" i="21"/>
  <c r="G2012" i="21"/>
  <c r="G2011" i="21"/>
  <c r="G2010" i="21"/>
  <c r="G2009" i="21"/>
  <c r="G2008" i="21"/>
  <c r="G2007" i="21"/>
  <c r="G2006" i="21"/>
  <c r="G2005" i="21"/>
  <c r="G2004" i="21"/>
  <c r="G2003" i="21"/>
  <c r="G2002" i="21"/>
  <c r="G2001" i="21"/>
  <c r="G2000" i="21"/>
  <c r="G1999" i="21"/>
  <c r="G1998" i="21"/>
  <c r="G1997" i="21"/>
  <c r="G1996" i="21"/>
  <c r="G1995" i="21"/>
  <c r="G1994" i="21"/>
  <c r="G1993" i="21"/>
  <c r="G1992" i="21"/>
  <c r="G1991" i="21"/>
  <c r="G1990" i="21"/>
  <c r="G1989" i="21"/>
  <c r="G1988" i="21"/>
  <c r="G1987" i="21"/>
  <c r="G1986" i="21"/>
  <c r="G1985" i="21"/>
  <c r="G1984" i="21"/>
  <c r="G1983" i="21"/>
  <c r="G1982" i="21"/>
  <c r="G1981" i="21"/>
  <c r="G1980" i="21"/>
  <c r="G1979" i="21"/>
  <c r="G1978" i="21"/>
  <c r="G1977" i="21"/>
  <c r="G1976" i="21"/>
  <c r="G1975" i="21"/>
  <c r="G1974" i="21"/>
  <c r="G1973" i="21"/>
  <c r="G1972" i="21"/>
  <c r="G1971" i="21"/>
  <c r="G1970" i="21"/>
  <c r="G1969" i="21"/>
  <c r="G1968" i="21"/>
  <c r="G1967" i="21"/>
  <c r="G1966" i="21"/>
  <c r="G1965" i="21"/>
  <c r="G1964" i="21"/>
  <c r="G1963" i="21"/>
  <c r="G1962" i="21"/>
  <c r="G1961" i="21"/>
  <c r="G1960" i="21"/>
  <c r="G1959" i="21"/>
  <c r="G1958" i="21"/>
  <c r="G1957" i="21"/>
  <c r="G1956" i="21"/>
  <c r="G1955" i="21"/>
  <c r="G1954" i="21"/>
  <c r="G1953" i="21"/>
  <c r="G1952" i="21"/>
  <c r="G1951" i="21"/>
  <c r="G1950" i="21"/>
  <c r="G1949" i="21"/>
  <c r="G1948" i="21"/>
  <c r="G1947" i="21"/>
  <c r="G1946" i="21"/>
  <c r="G1945" i="21"/>
  <c r="G1944" i="21"/>
  <c r="G1943" i="21"/>
  <c r="G1942" i="21"/>
  <c r="G1941" i="21"/>
  <c r="G1940" i="21"/>
  <c r="G1939" i="21"/>
  <c r="G1938" i="21"/>
  <c r="G1937" i="21"/>
  <c r="G1936" i="21"/>
  <c r="G1935" i="21"/>
  <c r="G1934" i="21"/>
  <c r="G1933" i="21"/>
  <c r="G1932" i="21"/>
  <c r="G1931" i="21"/>
  <c r="G1930" i="21"/>
  <c r="G1929" i="21"/>
  <c r="G1928" i="21"/>
  <c r="G1927" i="21"/>
  <c r="G1926" i="21"/>
  <c r="G1925" i="21"/>
  <c r="G1924" i="21"/>
  <c r="G1923" i="21"/>
  <c r="G1922" i="21"/>
  <c r="G1921" i="21"/>
  <c r="G1920" i="21"/>
  <c r="G1919" i="21"/>
  <c r="G1918" i="21"/>
  <c r="G1917" i="21"/>
  <c r="G1916" i="21"/>
  <c r="G1915" i="21"/>
  <c r="G1914" i="21"/>
  <c r="G1913" i="21"/>
  <c r="G1912" i="21"/>
  <c r="G1911" i="21"/>
  <c r="G1910" i="21"/>
  <c r="G1909" i="21"/>
  <c r="G1908" i="21"/>
  <c r="G1907" i="21"/>
  <c r="G1906" i="21"/>
  <c r="G1905" i="21"/>
  <c r="G1904" i="21"/>
  <c r="G1903" i="21"/>
  <c r="G1902" i="21"/>
  <c r="G1901" i="21"/>
  <c r="G1900" i="21"/>
  <c r="G1899" i="21"/>
  <c r="G1898" i="21"/>
  <c r="G1897" i="21"/>
  <c r="G1896" i="21"/>
  <c r="G1895" i="21"/>
  <c r="G1894" i="21"/>
  <c r="G1893" i="21"/>
  <c r="G1892" i="21"/>
  <c r="G1891" i="21"/>
  <c r="G1890" i="21"/>
  <c r="G1889" i="21"/>
  <c r="G1888" i="21"/>
  <c r="G1887" i="21"/>
  <c r="G1886" i="21"/>
  <c r="G1885" i="21"/>
  <c r="G1884" i="21"/>
  <c r="G1883" i="21"/>
  <c r="G1882" i="21"/>
  <c r="G1881" i="21"/>
  <c r="G1880" i="21"/>
  <c r="G1879" i="21"/>
  <c r="G1878" i="21"/>
  <c r="G1877" i="21"/>
  <c r="G1876" i="21"/>
  <c r="G1875" i="21"/>
  <c r="G1874" i="21"/>
  <c r="G1873" i="21"/>
  <c r="G1872" i="21"/>
  <c r="G1871" i="21"/>
  <c r="G1870" i="21"/>
  <c r="G1869" i="21"/>
  <c r="G1868" i="21"/>
  <c r="G1867" i="21"/>
  <c r="G1866" i="21"/>
  <c r="G1865" i="21"/>
  <c r="G1864" i="21"/>
  <c r="G1863" i="21"/>
  <c r="G1862" i="21"/>
  <c r="G1861" i="21"/>
  <c r="G1860" i="21"/>
  <c r="G1859" i="21"/>
  <c r="G1858" i="21"/>
  <c r="G1857" i="21"/>
  <c r="G1856" i="21"/>
  <c r="G1855" i="21"/>
  <c r="G1854" i="21"/>
  <c r="G1853" i="21"/>
  <c r="G1852" i="21"/>
  <c r="G1851" i="21"/>
  <c r="G1850" i="21"/>
  <c r="G1849" i="21"/>
  <c r="G1848" i="21"/>
  <c r="G1847" i="21"/>
  <c r="G1846" i="21"/>
  <c r="G1845" i="21"/>
  <c r="G1844" i="21"/>
  <c r="G1843" i="21"/>
  <c r="G1842" i="21"/>
  <c r="G1841" i="21"/>
  <c r="G1840" i="21"/>
  <c r="G1839" i="21"/>
  <c r="G1838" i="21"/>
  <c r="G1837" i="21"/>
  <c r="G1836" i="21"/>
  <c r="G1835" i="21"/>
  <c r="G1834" i="21"/>
  <c r="G1833" i="21"/>
  <c r="G1832" i="21"/>
  <c r="G1831" i="21"/>
  <c r="G1830" i="21"/>
  <c r="G1829" i="21"/>
  <c r="G1828" i="21"/>
  <c r="G1827" i="21"/>
  <c r="G1826" i="21"/>
  <c r="G1825" i="21"/>
  <c r="G1824" i="21"/>
  <c r="G1823" i="21"/>
  <c r="G1822" i="21"/>
  <c r="G1821" i="21"/>
  <c r="G1820" i="21"/>
  <c r="G1819" i="21"/>
  <c r="G1818" i="21"/>
  <c r="G1817" i="21"/>
  <c r="G1816" i="21"/>
  <c r="G1815" i="21"/>
  <c r="G1814" i="21"/>
  <c r="G1813" i="21"/>
  <c r="G1812" i="21"/>
  <c r="G1811" i="21"/>
  <c r="G1810" i="21"/>
  <c r="G1809" i="21"/>
  <c r="G1808" i="21"/>
  <c r="G1807" i="21"/>
  <c r="G1806" i="21"/>
  <c r="G1805" i="21"/>
  <c r="G1804" i="21"/>
  <c r="G1803" i="21"/>
  <c r="G1802" i="21"/>
  <c r="G1801" i="21"/>
  <c r="G1800" i="21"/>
  <c r="G1799" i="21"/>
  <c r="G1798" i="21"/>
  <c r="G1797" i="21"/>
  <c r="G1796" i="21"/>
  <c r="G1795" i="21"/>
  <c r="G1794" i="21"/>
  <c r="G1793" i="21"/>
  <c r="G1792" i="21"/>
  <c r="G1791" i="21"/>
  <c r="G1790" i="21"/>
  <c r="G1789" i="21"/>
  <c r="G1788" i="21"/>
  <c r="G1787" i="21"/>
  <c r="G1786" i="21"/>
  <c r="G1785" i="21"/>
  <c r="G1784" i="21"/>
  <c r="G1783" i="21"/>
  <c r="G1782" i="21"/>
  <c r="G1781" i="21"/>
  <c r="G1780" i="21"/>
  <c r="G1779" i="21"/>
  <c r="G1778" i="21"/>
  <c r="G1777" i="21"/>
  <c r="G1776" i="21"/>
  <c r="G1775" i="21"/>
  <c r="G1774" i="21"/>
  <c r="G1773" i="21"/>
  <c r="G1772" i="21"/>
  <c r="G1771" i="21"/>
  <c r="G1770" i="21"/>
  <c r="G1769" i="21"/>
  <c r="G1768" i="21"/>
  <c r="G1767" i="21"/>
  <c r="G1766" i="21"/>
  <c r="G1765" i="21"/>
  <c r="G1764" i="21"/>
  <c r="G1763" i="21"/>
  <c r="G1762" i="21"/>
  <c r="G1761" i="21"/>
  <c r="G1760" i="21"/>
  <c r="G1759" i="21"/>
  <c r="G1758" i="21"/>
  <c r="G1757" i="21"/>
  <c r="G1756" i="21"/>
  <c r="G1755" i="21"/>
  <c r="G1754" i="21"/>
  <c r="G1753" i="21"/>
  <c r="G1752" i="21"/>
  <c r="G1751" i="21"/>
  <c r="G1750" i="21"/>
  <c r="G1749" i="21"/>
  <c r="G1748" i="21"/>
  <c r="G1747" i="21"/>
  <c r="G1746" i="21"/>
  <c r="G1745" i="21"/>
  <c r="G1744" i="21"/>
  <c r="G1743" i="21"/>
  <c r="G1742" i="21"/>
  <c r="G1741" i="21"/>
  <c r="G1740" i="21"/>
  <c r="G1739" i="21"/>
  <c r="G1738" i="21"/>
  <c r="G1737" i="21"/>
  <c r="G1736" i="21"/>
  <c r="G1735" i="21"/>
  <c r="G1734" i="21"/>
  <c r="G1733" i="21"/>
  <c r="G1732" i="21"/>
  <c r="G1731" i="21"/>
  <c r="G1730" i="21"/>
  <c r="G1729" i="21"/>
  <c r="G1728" i="21"/>
  <c r="G1727" i="21"/>
  <c r="G1726" i="21"/>
  <c r="G1725" i="21"/>
  <c r="G1724" i="21"/>
  <c r="G1723" i="21"/>
  <c r="G1722" i="21"/>
  <c r="G1721" i="21"/>
  <c r="G1720" i="21"/>
  <c r="G1719" i="21"/>
  <c r="G1718" i="21"/>
  <c r="G1717" i="21"/>
  <c r="G1716" i="21"/>
  <c r="G1715" i="21"/>
  <c r="G1714" i="21"/>
  <c r="G1713" i="21"/>
  <c r="G1712" i="21"/>
  <c r="G1711" i="21"/>
  <c r="G1710" i="21"/>
  <c r="G1709" i="21"/>
  <c r="G1708" i="21"/>
  <c r="G1707" i="21"/>
  <c r="G1706" i="21"/>
  <c r="G1705" i="21"/>
  <c r="G1704" i="21"/>
  <c r="G1703" i="21"/>
  <c r="G1702" i="21"/>
  <c r="G1701" i="21"/>
  <c r="G1700" i="21"/>
  <c r="G1699" i="21"/>
  <c r="G1698" i="21"/>
  <c r="G1697" i="21"/>
  <c r="G1696" i="21"/>
  <c r="G1695" i="21"/>
  <c r="G1694" i="21"/>
  <c r="G1693" i="21"/>
  <c r="G1692" i="21"/>
  <c r="G1691" i="21"/>
  <c r="G1690" i="21"/>
  <c r="G1689" i="21"/>
  <c r="G1688" i="21"/>
  <c r="G1687" i="21"/>
  <c r="G1686" i="21"/>
  <c r="G1685" i="21"/>
  <c r="G1684" i="21"/>
  <c r="G1683" i="21"/>
  <c r="G1682" i="21"/>
  <c r="G1681" i="21"/>
  <c r="G1680" i="21"/>
  <c r="G1679" i="21"/>
  <c r="G1678" i="21"/>
  <c r="G1677" i="21"/>
  <c r="G1676" i="21"/>
  <c r="G1675" i="21"/>
  <c r="G1674" i="21"/>
  <c r="G1673" i="21"/>
  <c r="G1672" i="21"/>
  <c r="G1671" i="21"/>
  <c r="G1670" i="21"/>
  <c r="G1669" i="21"/>
  <c r="G1668" i="21"/>
  <c r="G1667" i="21"/>
  <c r="G1666" i="21"/>
  <c r="G1665" i="21"/>
  <c r="G1664" i="21"/>
  <c r="G1663" i="21"/>
  <c r="G1662" i="21"/>
  <c r="G1661" i="21"/>
  <c r="G1660" i="21"/>
  <c r="G1659" i="21"/>
  <c r="G1658" i="21"/>
  <c r="G1657" i="21"/>
  <c r="G1656" i="21"/>
  <c r="G1655" i="21"/>
  <c r="G1654" i="21"/>
  <c r="G1653" i="21"/>
  <c r="G1652" i="21"/>
  <c r="G1651" i="21"/>
  <c r="G1650" i="21"/>
  <c r="G1649" i="21"/>
  <c r="G1648" i="21"/>
  <c r="G1647" i="21"/>
  <c r="G1646" i="21"/>
  <c r="G1645" i="21"/>
  <c r="G1644" i="21"/>
  <c r="G1643" i="21"/>
  <c r="G1642" i="21"/>
  <c r="G1641" i="21"/>
  <c r="G1640" i="21"/>
  <c r="G1639" i="21"/>
  <c r="G1638" i="21"/>
  <c r="G1637" i="21"/>
  <c r="G1636" i="21"/>
  <c r="G1635" i="21"/>
  <c r="G1634" i="21"/>
  <c r="G1633" i="21"/>
  <c r="G1632" i="21"/>
  <c r="G1631" i="21"/>
  <c r="G1630" i="21"/>
  <c r="G1629" i="21"/>
  <c r="G1628" i="21"/>
  <c r="G1627" i="21"/>
  <c r="G1626" i="21"/>
  <c r="G1625" i="21"/>
  <c r="G1624" i="21"/>
  <c r="G1623" i="21"/>
  <c r="G1622" i="21"/>
  <c r="G1621" i="21"/>
  <c r="G1620" i="21"/>
  <c r="G1619" i="21"/>
  <c r="G1618" i="21"/>
  <c r="G1617" i="21"/>
  <c r="G1616" i="21"/>
  <c r="G1615" i="21"/>
  <c r="G1614" i="21"/>
  <c r="G1613" i="21"/>
  <c r="G1612" i="21"/>
  <c r="G1611" i="21"/>
  <c r="G1610" i="21"/>
  <c r="G1609" i="21"/>
  <c r="G1608" i="21"/>
  <c r="G1607" i="21"/>
  <c r="G1606" i="21"/>
  <c r="G1605" i="21"/>
  <c r="G1604" i="21"/>
  <c r="G1603" i="21"/>
  <c r="G1602" i="21"/>
  <c r="G1601" i="21"/>
  <c r="G1600" i="21"/>
  <c r="G1599" i="21"/>
  <c r="G1598" i="21"/>
  <c r="G1597" i="21"/>
  <c r="G1596" i="21"/>
  <c r="G1595" i="21"/>
  <c r="G1594" i="21"/>
  <c r="G1593" i="21"/>
  <c r="G1592" i="21"/>
  <c r="G1591" i="21"/>
  <c r="G1590" i="21"/>
  <c r="G1589" i="21"/>
  <c r="G1588" i="21"/>
  <c r="G1587" i="21"/>
  <c r="G1586" i="21"/>
  <c r="G1585" i="21"/>
  <c r="G1584" i="21"/>
  <c r="G1583" i="21"/>
  <c r="G1582" i="21"/>
  <c r="G1581" i="21"/>
  <c r="G1580" i="21"/>
  <c r="G1579" i="21"/>
  <c r="G1578" i="21"/>
  <c r="G1577" i="21"/>
  <c r="G1576" i="21"/>
  <c r="G1575" i="21"/>
  <c r="G1574" i="21"/>
  <c r="G1573" i="21"/>
  <c r="G1572" i="21"/>
  <c r="G1571" i="21"/>
  <c r="G1570" i="21"/>
  <c r="G1569" i="21"/>
  <c r="G1568" i="21"/>
  <c r="G1567" i="21"/>
  <c r="G1566" i="21"/>
  <c r="G1565" i="21"/>
  <c r="G1564" i="21"/>
  <c r="G1563" i="21"/>
  <c r="G1562" i="21"/>
  <c r="G1561" i="21"/>
  <c r="G1560" i="21"/>
  <c r="G1559" i="21"/>
  <c r="G1558" i="21"/>
  <c r="G1557" i="21"/>
  <c r="G1556" i="21"/>
  <c r="G1555" i="21"/>
  <c r="G1554" i="21"/>
  <c r="G1553" i="21"/>
  <c r="G1552" i="21"/>
  <c r="G1551" i="21"/>
  <c r="G1550" i="21"/>
  <c r="G1549" i="21"/>
  <c r="G1548" i="21"/>
  <c r="G1547" i="21"/>
  <c r="G1546" i="21"/>
  <c r="G1545" i="21"/>
  <c r="G1544" i="21"/>
  <c r="G1543" i="21"/>
  <c r="G1542" i="21"/>
  <c r="G1541" i="21"/>
  <c r="G1540" i="21"/>
  <c r="G1539" i="21"/>
  <c r="G1538" i="21"/>
  <c r="G1537" i="21"/>
  <c r="G1536" i="21"/>
  <c r="G1535" i="21"/>
  <c r="G1534" i="21"/>
  <c r="G1533" i="21"/>
  <c r="G1532" i="21"/>
  <c r="G1531" i="21"/>
  <c r="G1530" i="21"/>
  <c r="G1529" i="21"/>
  <c r="G1528" i="21"/>
  <c r="G1527" i="21"/>
  <c r="G1526" i="21"/>
  <c r="G1525" i="21"/>
  <c r="G1524" i="21"/>
  <c r="G1523" i="21"/>
  <c r="G1522" i="21"/>
  <c r="G1521" i="21"/>
  <c r="G1520" i="21"/>
  <c r="G1519" i="21"/>
  <c r="G1518" i="21"/>
  <c r="G1517" i="21"/>
  <c r="G1516" i="21"/>
  <c r="G1515" i="21"/>
  <c r="G1514" i="21"/>
  <c r="G1513" i="21"/>
  <c r="G1512" i="21"/>
  <c r="G1511" i="21"/>
  <c r="G1510" i="21"/>
  <c r="G1509" i="21"/>
  <c r="G1508" i="21"/>
  <c r="G1507" i="21"/>
  <c r="G1506" i="21"/>
  <c r="G1505" i="21"/>
  <c r="G1504" i="21"/>
  <c r="G1503" i="21"/>
  <c r="G1502" i="21"/>
  <c r="G1501" i="21"/>
  <c r="G1500" i="21"/>
  <c r="G1499" i="21"/>
  <c r="G1498" i="21"/>
  <c r="G1497" i="21"/>
  <c r="G1496" i="21"/>
  <c r="G1495" i="21"/>
  <c r="G1494" i="21"/>
  <c r="G1493" i="21"/>
  <c r="G1492" i="21"/>
  <c r="G1491" i="21"/>
  <c r="G1490" i="21"/>
  <c r="G1489" i="21"/>
  <c r="G1488" i="21"/>
  <c r="G1487" i="21"/>
  <c r="G1486" i="21"/>
  <c r="G1485" i="21"/>
  <c r="G1484" i="21"/>
  <c r="G1483" i="21"/>
  <c r="G1482" i="21"/>
  <c r="G1481" i="21"/>
  <c r="G1480" i="21"/>
  <c r="G1479" i="21"/>
  <c r="G1478" i="21"/>
  <c r="G1477" i="21"/>
  <c r="G1476" i="21"/>
  <c r="G1475" i="21"/>
  <c r="G1474" i="21"/>
  <c r="G1473" i="21"/>
  <c r="G1472" i="21"/>
  <c r="G1471" i="21"/>
  <c r="G1470" i="21"/>
  <c r="G1469" i="21"/>
  <c r="G1468" i="21"/>
  <c r="G1467" i="21"/>
  <c r="G1466" i="21"/>
  <c r="G1465" i="21"/>
  <c r="G1464" i="21"/>
  <c r="G1463" i="21"/>
  <c r="G1462" i="21"/>
  <c r="G1461" i="21"/>
  <c r="G1460" i="21"/>
  <c r="G1459" i="21"/>
  <c r="G1458" i="21"/>
  <c r="G1457" i="21"/>
  <c r="G1456" i="21"/>
  <c r="G1455" i="21"/>
  <c r="G1454" i="21"/>
  <c r="G1453" i="21"/>
  <c r="G1452" i="21"/>
  <c r="G1451" i="21"/>
  <c r="G1450" i="21"/>
  <c r="G1449" i="21"/>
  <c r="G1448" i="21"/>
  <c r="G1447" i="21"/>
  <c r="G1446" i="21"/>
  <c r="G1445" i="21"/>
  <c r="G1444" i="21"/>
  <c r="G1443" i="21"/>
  <c r="G1442" i="21"/>
  <c r="G1441" i="21"/>
  <c r="G1440" i="21"/>
  <c r="G1439" i="21"/>
  <c r="G1438" i="21"/>
  <c r="G1437" i="21"/>
  <c r="G1436" i="21"/>
  <c r="G1435" i="21"/>
  <c r="G1434" i="21"/>
  <c r="G1433" i="21"/>
  <c r="G1432" i="21"/>
  <c r="G1431" i="21"/>
  <c r="G1430" i="21"/>
  <c r="G1429" i="21"/>
  <c r="G1428" i="21"/>
  <c r="G1427" i="21"/>
  <c r="G1426" i="21"/>
  <c r="G1425" i="21"/>
  <c r="G1424" i="21"/>
  <c r="G1423" i="21"/>
  <c r="G1422" i="21"/>
  <c r="G1421" i="21"/>
  <c r="G1420" i="21"/>
  <c r="G1419" i="21"/>
  <c r="G1418" i="21"/>
  <c r="G1417" i="21"/>
  <c r="G1416" i="21"/>
  <c r="G1415" i="21"/>
  <c r="G1414" i="21"/>
  <c r="G1413" i="21"/>
  <c r="G1412" i="21"/>
  <c r="G1411" i="21"/>
  <c r="G1410" i="21"/>
  <c r="G1409" i="21"/>
  <c r="G1408" i="21"/>
  <c r="G1407" i="21"/>
  <c r="G1406" i="21"/>
  <c r="G1405" i="21"/>
  <c r="G1404" i="21"/>
  <c r="G1403" i="21"/>
  <c r="G1402" i="21"/>
  <c r="G1401" i="21"/>
  <c r="G1400" i="21"/>
  <c r="G1399" i="21"/>
  <c r="G1398" i="21"/>
  <c r="G1397" i="21"/>
  <c r="G1396" i="21"/>
  <c r="G1395" i="21"/>
  <c r="G1394" i="21"/>
  <c r="G1393" i="21"/>
  <c r="G1392" i="21"/>
  <c r="G1391" i="21"/>
  <c r="G1390" i="21"/>
  <c r="G1389" i="21"/>
  <c r="G1388" i="21"/>
  <c r="G1387" i="21"/>
  <c r="G1386" i="21"/>
  <c r="G1385" i="21"/>
  <c r="G1384" i="21"/>
  <c r="G1383" i="21"/>
  <c r="G1382" i="21"/>
  <c r="G1381" i="21"/>
  <c r="G1380" i="21"/>
  <c r="G1379" i="21"/>
  <c r="G1378" i="21"/>
  <c r="G1377" i="21"/>
  <c r="G1376" i="21"/>
  <c r="G1375" i="21"/>
  <c r="G1374" i="21"/>
  <c r="G1373" i="21"/>
  <c r="G1372" i="21"/>
  <c r="G1371" i="21"/>
  <c r="G1370" i="21"/>
  <c r="G1369" i="21"/>
  <c r="G1368" i="21"/>
  <c r="G1367" i="21"/>
  <c r="G1366" i="21"/>
  <c r="G1365" i="21"/>
  <c r="G1364" i="21"/>
  <c r="G1363" i="21"/>
  <c r="G1362" i="21"/>
  <c r="G1361" i="21"/>
  <c r="G1360" i="21"/>
  <c r="G1359" i="21"/>
  <c r="G1358" i="21"/>
  <c r="G1357" i="21"/>
  <c r="G1356" i="21"/>
  <c r="G1355" i="21"/>
  <c r="G1354" i="21"/>
  <c r="G1353" i="21"/>
  <c r="G1352" i="21"/>
  <c r="G1351" i="21"/>
  <c r="G1350" i="21"/>
  <c r="G1349" i="21"/>
  <c r="G1348" i="21"/>
  <c r="G1347" i="21"/>
  <c r="G1346" i="21"/>
  <c r="G1345" i="21"/>
  <c r="G1344" i="21"/>
  <c r="G1343" i="21"/>
  <c r="G1342" i="21"/>
  <c r="G1341" i="21"/>
  <c r="G1340" i="21"/>
  <c r="G1339" i="21"/>
  <c r="G1338" i="21"/>
  <c r="G1337" i="21"/>
  <c r="G1336" i="21"/>
  <c r="G1335" i="21"/>
  <c r="G1334" i="21"/>
  <c r="G1333" i="21"/>
  <c r="G1332" i="21"/>
  <c r="G1331" i="21"/>
  <c r="G1330" i="21"/>
  <c r="G1329" i="21"/>
  <c r="G1328" i="21"/>
  <c r="G1327" i="21"/>
  <c r="G1326" i="21"/>
  <c r="G1325" i="21"/>
  <c r="G1324" i="21"/>
  <c r="G1323" i="21"/>
  <c r="G1322" i="21"/>
  <c r="G1321" i="21"/>
  <c r="G1320" i="21"/>
  <c r="G1319" i="21"/>
  <c r="G1318" i="21"/>
  <c r="G1317" i="21"/>
  <c r="G1316" i="21"/>
  <c r="G1315" i="21"/>
  <c r="G1314" i="21"/>
  <c r="G1313" i="21"/>
  <c r="G1312" i="21"/>
  <c r="G1311" i="21"/>
  <c r="G1310" i="21"/>
  <c r="G1309" i="21"/>
  <c r="G1308" i="21"/>
  <c r="G1307" i="21"/>
  <c r="G1306" i="21"/>
  <c r="G1305" i="21"/>
  <c r="G1304" i="21"/>
  <c r="G1303" i="21"/>
  <c r="G1302" i="21"/>
  <c r="G1301" i="21"/>
  <c r="G1300" i="21"/>
  <c r="G1299" i="21"/>
  <c r="G1298" i="21"/>
  <c r="G1297" i="21"/>
  <c r="G1296" i="21"/>
  <c r="G1295" i="21"/>
  <c r="G1294" i="21"/>
  <c r="G1293" i="21"/>
  <c r="G1292" i="21"/>
  <c r="G1291" i="21"/>
  <c r="G1290" i="21"/>
  <c r="G1289" i="21"/>
  <c r="G1288" i="21"/>
  <c r="G1287" i="21"/>
  <c r="G1286" i="21"/>
  <c r="G1285" i="21"/>
  <c r="G1284" i="21"/>
  <c r="G1283" i="21"/>
  <c r="G1282" i="21"/>
  <c r="G1281" i="21"/>
  <c r="G1280" i="21"/>
  <c r="G1279" i="21"/>
  <c r="G1278" i="21"/>
  <c r="G1277" i="21"/>
  <c r="G1276" i="21"/>
  <c r="G1275" i="21"/>
  <c r="G1274" i="21"/>
  <c r="G1273" i="21"/>
  <c r="G1272" i="21"/>
  <c r="G1271" i="21"/>
  <c r="G1270" i="21"/>
  <c r="G1269" i="21"/>
  <c r="G1268" i="21"/>
  <c r="G1267" i="21"/>
  <c r="G1266" i="21"/>
  <c r="G1265" i="21"/>
  <c r="G1264" i="21"/>
  <c r="G1263" i="21"/>
  <c r="G1262" i="21"/>
  <c r="G1261" i="21"/>
  <c r="G1260" i="21"/>
  <c r="G1259" i="21"/>
  <c r="G1258" i="21"/>
  <c r="G1257" i="21"/>
  <c r="G1256" i="21"/>
  <c r="G1255" i="21"/>
  <c r="G1254" i="21"/>
  <c r="G1253" i="21"/>
  <c r="G1252" i="21"/>
  <c r="G1251" i="21"/>
  <c r="G1250" i="21"/>
  <c r="G1249" i="21"/>
  <c r="G1248" i="21"/>
  <c r="G1247" i="21"/>
  <c r="G1246" i="21"/>
  <c r="G1245" i="21"/>
  <c r="G1244" i="21"/>
  <c r="G1243" i="21"/>
  <c r="G1242" i="21"/>
  <c r="G1241" i="21"/>
  <c r="G1240" i="21"/>
  <c r="G1239" i="21"/>
  <c r="G1238" i="21"/>
  <c r="G1237" i="21"/>
  <c r="G1236" i="21"/>
  <c r="G1235" i="21"/>
  <c r="G1234" i="21"/>
  <c r="G1233" i="21"/>
  <c r="G1232" i="21"/>
  <c r="G1231" i="21"/>
  <c r="G1230" i="21"/>
  <c r="G1229" i="21"/>
  <c r="G1228" i="21"/>
  <c r="G1227" i="21"/>
  <c r="G1226" i="21"/>
  <c r="G1225" i="21"/>
  <c r="G1224" i="21"/>
  <c r="G1223" i="21"/>
  <c r="G1222" i="21"/>
  <c r="G1221" i="21"/>
  <c r="G1220" i="21"/>
  <c r="G1219" i="21"/>
  <c r="G1218" i="21"/>
  <c r="G1217" i="21"/>
  <c r="G1216" i="21"/>
  <c r="G1215" i="21"/>
  <c r="G1214" i="21"/>
  <c r="G1213" i="21"/>
  <c r="G1212" i="21"/>
  <c r="G1211" i="21"/>
  <c r="G1210" i="21"/>
  <c r="G1209" i="21"/>
  <c r="G1208" i="21"/>
  <c r="G1207" i="21"/>
  <c r="G1206" i="21"/>
  <c r="G1205" i="21"/>
  <c r="G1204" i="21"/>
  <c r="G1203" i="21"/>
  <c r="G1202" i="21"/>
  <c r="G1201" i="21"/>
  <c r="G1200" i="21"/>
  <c r="G1199" i="21"/>
  <c r="G1198" i="21"/>
  <c r="G1197" i="21"/>
  <c r="G1196" i="21"/>
  <c r="G1195" i="21"/>
  <c r="G1194" i="21"/>
  <c r="G1193" i="21"/>
  <c r="G1192" i="21"/>
  <c r="G1191" i="21"/>
  <c r="G1190" i="21"/>
  <c r="G1189" i="21"/>
  <c r="G1188" i="21"/>
  <c r="G1187" i="21"/>
  <c r="G1186" i="21"/>
  <c r="G1185" i="21"/>
  <c r="G1184" i="21"/>
  <c r="G1183" i="21"/>
  <c r="G1182" i="21"/>
  <c r="G1181" i="21"/>
  <c r="G1180" i="21"/>
  <c r="G1179" i="21"/>
  <c r="G1178" i="21"/>
  <c r="G1177" i="21"/>
  <c r="G1176" i="21"/>
  <c r="G1175" i="21"/>
  <c r="G1174" i="21"/>
  <c r="G1173" i="21"/>
  <c r="G1172" i="21"/>
  <c r="G1171" i="21"/>
  <c r="G1170" i="21"/>
  <c r="G1169" i="21"/>
  <c r="G1168" i="21"/>
  <c r="G1167" i="21"/>
  <c r="G1166" i="21"/>
  <c r="G1165" i="21"/>
  <c r="G1164" i="21"/>
  <c r="G1163" i="21"/>
  <c r="G1162" i="21"/>
  <c r="G1161" i="21"/>
  <c r="G1160" i="21"/>
  <c r="G1159" i="21"/>
  <c r="G1158" i="21"/>
  <c r="G1157" i="21"/>
  <c r="G1156" i="21"/>
  <c r="G1155" i="21"/>
  <c r="G1154" i="21"/>
  <c r="G1153" i="21"/>
  <c r="G1152" i="21"/>
  <c r="G1151" i="21"/>
  <c r="G1150" i="21"/>
  <c r="G1149" i="21"/>
  <c r="G1148" i="21"/>
  <c r="G1147" i="21"/>
  <c r="G1146" i="21"/>
  <c r="G1145" i="21"/>
  <c r="G1144" i="21"/>
  <c r="G1143" i="21"/>
  <c r="G1142" i="21"/>
  <c r="G1141" i="21"/>
  <c r="G1140" i="21"/>
  <c r="G1139" i="21"/>
  <c r="G1138" i="21"/>
  <c r="G1137" i="21"/>
  <c r="G1136" i="21"/>
  <c r="G1135" i="21"/>
  <c r="G1134" i="21"/>
  <c r="G1133" i="21"/>
  <c r="G1132" i="21"/>
  <c r="G1131" i="21"/>
  <c r="G1130" i="21"/>
  <c r="G1129" i="21"/>
  <c r="G1128" i="21"/>
  <c r="G1127" i="21"/>
  <c r="G1126" i="21"/>
  <c r="G1125" i="21"/>
  <c r="G1124" i="21"/>
  <c r="G1123" i="21"/>
  <c r="G1122" i="21"/>
  <c r="G1121" i="21"/>
  <c r="G1120" i="21"/>
  <c r="G1119" i="21"/>
  <c r="G1118" i="21"/>
  <c r="G1117" i="21"/>
  <c r="G1116" i="21"/>
  <c r="G1115" i="21"/>
  <c r="G1114" i="21"/>
  <c r="G1113" i="21"/>
  <c r="G1112" i="21"/>
  <c r="G1111" i="21"/>
  <c r="G1110" i="21"/>
  <c r="G1109" i="21"/>
  <c r="G1108" i="21"/>
  <c r="G1107" i="21"/>
  <c r="G1106" i="21"/>
  <c r="G1105" i="21"/>
  <c r="G1104" i="21"/>
  <c r="G1103" i="21"/>
  <c r="G1102" i="21"/>
  <c r="G1101" i="21"/>
  <c r="G1100" i="21"/>
  <c r="G1099" i="21"/>
  <c r="G1098" i="21"/>
  <c r="G1097" i="21"/>
  <c r="G1096" i="21"/>
  <c r="G1095" i="21"/>
  <c r="G1094" i="21"/>
  <c r="G1093" i="21"/>
  <c r="G1092" i="21"/>
  <c r="G1091" i="21"/>
  <c r="G1090" i="21"/>
  <c r="G1089" i="21"/>
  <c r="G1088" i="21"/>
  <c r="G1087" i="21"/>
  <c r="G1086" i="21"/>
  <c r="G1085" i="21"/>
  <c r="G1084" i="21"/>
  <c r="G1083" i="21"/>
  <c r="G1082" i="21"/>
  <c r="G1081" i="21"/>
  <c r="G1080" i="21"/>
  <c r="G1079" i="21"/>
  <c r="G1078" i="21"/>
  <c r="G1077" i="21"/>
  <c r="G1076" i="21"/>
  <c r="G1075" i="21"/>
  <c r="G1074" i="21"/>
  <c r="G1073" i="21"/>
  <c r="G1072" i="21"/>
  <c r="G1071" i="21"/>
  <c r="G1070" i="21"/>
  <c r="G1069" i="21"/>
  <c r="G1068" i="21"/>
  <c r="G1067" i="21"/>
  <c r="G1066" i="21"/>
  <c r="G1065" i="21"/>
  <c r="G1064" i="21"/>
  <c r="G1063" i="21"/>
  <c r="G1062" i="21"/>
  <c r="G1061" i="21"/>
  <c r="G1060" i="21"/>
  <c r="G1059" i="21"/>
  <c r="G1058" i="21"/>
  <c r="G1057" i="21"/>
  <c r="G1056" i="21"/>
  <c r="G1055" i="21"/>
  <c r="G1054" i="21"/>
  <c r="G1053" i="21"/>
  <c r="G1052" i="21"/>
  <c r="G1051" i="21"/>
  <c r="G1050" i="21"/>
  <c r="G1049" i="21"/>
  <c r="G1048" i="21"/>
  <c r="G1047" i="21"/>
  <c r="G1046" i="21"/>
  <c r="G1045" i="21"/>
  <c r="G1044" i="21"/>
  <c r="G1043" i="21"/>
  <c r="G1042" i="21"/>
  <c r="G1041" i="21"/>
  <c r="G1040" i="21"/>
  <c r="G1039" i="21"/>
  <c r="G1038" i="21"/>
  <c r="G1037" i="21"/>
  <c r="G1036" i="21"/>
  <c r="G1035" i="21"/>
  <c r="G1034" i="21"/>
  <c r="G1033" i="21"/>
  <c r="G1032" i="21"/>
  <c r="G1031" i="21"/>
  <c r="G1030" i="21"/>
  <c r="G1029" i="21"/>
  <c r="G1028" i="21"/>
  <c r="G1027" i="21"/>
  <c r="G1026" i="21"/>
  <c r="G1025" i="21"/>
  <c r="G1024" i="21"/>
  <c r="G1023" i="21"/>
  <c r="G1022" i="21"/>
  <c r="G1021" i="21"/>
  <c r="G1020" i="21"/>
  <c r="G1019" i="21"/>
  <c r="G1018" i="21"/>
  <c r="G1017" i="21"/>
  <c r="G1016" i="21"/>
  <c r="G1015" i="21"/>
  <c r="G1014" i="21"/>
  <c r="G1013" i="21"/>
  <c r="G1012" i="21"/>
  <c r="G1011" i="21"/>
  <c r="G1010" i="21"/>
  <c r="G1009" i="21"/>
  <c r="G1008" i="21"/>
  <c r="G1007" i="21"/>
  <c r="G1006" i="21"/>
  <c r="G1005" i="21"/>
  <c r="G1004" i="21"/>
  <c r="G1003" i="21"/>
  <c r="G1002" i="21"/>
  <c r="G1001" i="21"/>
  <c r="G1000" i="21"/>
  <c r="G999" i="21"/>
  <c r="G998" i="21"/>
  <c r="G997" i="21"/>
  <c r="G996" i="21"/>
  <c r="G995" i="21"/>
  <c r="G994" i="21"/>
  <c r="G993" i="21"/>
  <c r="G992" i="21"/>
  <c r="G991" i="21"/>
  <c r="G990" i="21"/>
  <c r="G989" i="21"/>
  <c r="G988" i="21"/>
  <c r="G987" i="21"/>
  <c r="G986" i="21"/>
  <c r="G985" i="21"/>
  <c r="G984" i="21"/>
  <c r="G983" i="21"/>
  <c r="G982" i="21"/>
  <c r="G981" i="21"/>
  <c r="G980" i="21"/>
  <c r="G979" i="21"/>
  <c r="G978" i="21"/>
  <c r="G977" i="21"/>
  <c r="G976" i="21"/>
  <c r="G975" i="21"/>
  <c r="G974" i="21"/>
  <c r="G973" i="21"/>
  <c r="G972" i="21"/>
  <c r="G971" i="21"/>
  <c r="G970" i="21"/>
  <c r="G969" i="21"/>
  <c r="G968" i="21"/>
  <c r="G967" i="21"/>
  <c r="G966" i="21"/>
  <c r="G965" i="21"/>
  <c r="G964" i="21"/>
  <c r="G963" i="21"/>
  <c r="G962" i="21"/>
  <c r="G961" i="21"/>
  <c r="G960" i="21"/>
  <c r="G959" i="21"/>
  <c r="G958" i="21"/>
  <c r="G957" i="21"/>
  <c r="G956" i="21"/>
  <c r="G955" i="21"/>
  <c r="G954" i="21"/>
  <c r="G953" i="21"/>
  <c r="G952" i="21"/>
  <c r="G951" i="21"/>
  <c r="G950" i="21"/>
  <c r="G949" i="21"/>
  <c r="G948" i="21"/>
  <c r="G947" i="21"/>
  <c r="G946" i="21"/>
  <c r="G945" i="21"/>
  <c r="G944" i="21"/>
  <c r="G943" i="21"/>
  <c r="G942" i="21"/>
  <c r="G941" i="21"/>
  <c r="G940" i="21"/>
  <c r="G939" i="21"/>
  <c r="G938" i="21"/>
  <c r="G937" i="21"/>
  <c r="G936" i="21"/>
  <c r="G935" i="21"/>
  <c r="G934" i="21"/>
  <c r="G933" i="21"/>
  <c r="G932" i="21"/>
  <c r="G931" i="21"/>
  <c r="G930" i="21"/>
  <c r="G929" i="21"/>
  <c r="G928" i="21"/>
  <c r="G927" i="21"/>
  <c r="G926" i="21"/>
  <c r="G925" i="21"/>
  <c r="G924" i="21"/>
  <c r="G923" i="21"/>
  <c r="G922" i="21"/>
  <c r="G921" i="21"/>
  <c r="G920" i="21"/>
  <c r="G919" i="21"/>
  <c r="G918" i="21"/>
  <c r="G917" i="21"/>
  <c r="G916" i="21"/>
  <c r="G915" i="21"/>
  <c r="G914" i="21"/>
  <c r="G913" i="21"/>
  <c r="G912" i="21"/>
  <c r="G911" i="21"/>
  <c r="G910" i="21"/>
  <c r="G909" i="21"/>
  <c r="G908" i="21"/>
  <c r="G907" i="21"/>
  <c r="G906" i="21"/>
  <c r="G905" i="21"/>
  <c r="G904" i="21"/>
  <c r="G903" i="21"/>
  <c r="G902" i="21"/>
  <c r="G901" i="21"/>
  <c r="G900" i="21"/>
  <c r="G899" i="21"/>
  <c r="G898" i="21"/>
  <c r="G897" i="21"/>
  <c r="G896" i="21"/>
  <c r="G895" i="21"/>
  <c r="G894" i="21"/>
  <c r="G893" i="21"/>
  <c r="G892" i="21"/>
  <c r="G891" i="21"/>
  <c r="G890" i="21"/>
  <c r="G889" i="21"/>
  <c r="G888" i="21"/>
  <c r="G887" i="21"/>
  <c r="G886" i="21"/>
  <c r="G885" i="21"/>
  <c r="G884" i="21"/>
  <c r="G883" i="21"/>
  <c r="G882" i="21"/>
  <c r="G881" i="21"/>
  <c r="G880" i="21"/>
  <c r="G879" i="21"/>
  <c r="G878" i="21"/>
  <c r="G877" i="21"/>
  <c r="G876" i="21"/>
  <c r="G875" i="21"/>
  <c r="G874" i="21"/>
  <c r="G873" i="21"/>
  <c r="G872" i="21"/>
  <c r="G871" i="21"/>
  <c r="G870" i="21"/>
  <c r="G869" i="21"/>
  <c r="G868" i="21"/>
  <c r="G867" i="21"/>
  <c r="G866" i="21"/>
  <c r="G865" i="21"/>
  <c r="G864" i="21"/>
  <c r="G863" i="21"/>
  <c r="G862" i="21"/>
  <c r="G861" i="21"/>
  <c r="G860" i="21"/>
  <c r="G859" i="21"/>
  <c r="G858" i="21"/>
  <c r="G857" i="21"/>
  <c r="G856" i="21"/>
  <c r="G855" i="21"/>
  <c r="G854" i="21"/>
  <c r="G853" i="21"/>
  <c r="G852" i="21"/>
  <c r="G851" i="21"/>
  <c r="G850" i="21"/>
  <c r="G849" i="21"/>
  <c r="G848" i="21"/>
  <c r="G847" i="21"/>
  <c r="G846" i="21"/>
  <c r="G845" i="21"/>
  <c r="G844" i="21"/>
  <c r="G843" i="21"/>
  <c r="G842" i="21"/>
  <c r="G841" i="21"/>
  <c r="G840" i="21"/>
  <c r="G839" i="21"/>
  <c r="G838" i="21"/>
  <c r="G837" i="21"/>
  <c r="G836" i="21"/>
  <c r="G835" i="21"/>
  <c r="G834" i="21"/>
  <c r="G833" i="21"/>
  <c r="G832" i="21"/>
  <c r="G831" i="21"/>
  <c r="G830" i="21"/>
  <c r="G829" i="21"/>
  <c r="G828" i="21"/>
  <c r="G827" i="21"/>
  <c r="G826" i="21"/>
  <c r="G825" i="21"/>
  <c r="G824" i="21"/>
  <c r="G823" i="21"/>
  <c r="G822" i="21"/>
  <c r="G821" i="21"/>
  <c r="G820" i="21"/>
  <c r="G819" i="21"/>
  <c r="G818" i="21"/>
  <c r="G817" i="21"/>
  <c r="G816" i="21"/>
  <c r="G815" i="21"/>
  <c r="G814" i="21"/>
  <c r="G813" i="21"/>
  <c r="G812" i="21"/>
  <c r="G811" i="21"/>
  <c r="G810" i="21"/>
  <c r="G809" i="21"/>
  <c r="G808" i="21"/>
  <c r="G807" i="21"/>
  <c r="G806" i="21"/>
  <c r="G805" i="21"/>
  <c r="G804" i="21"/>
  <c r="G803" i="21"/>
  <c r="G802" i="21"/>
  <c r="G801" i="21"/>
  <c r="G800" i="21"/>
  <c r="G799" i="21"/>
  <c r="G798" i="21"/>
  <c r="G797" i="21"/>
  <c r="G796" i="21"/>
  <c r="G795" i="21"/>
  <c r="G794" i="21"/>
  <c r="G793" i="21"/>
  <c r="G792" i="21"/>
  <c r="G791" i="21"/>
  <c r="G790" i="21"/>
  <c r="G789" i="21"/>
  <c r="G788" i="21"/>
  <c r="G787" i="21"/>
  <c r="G786" i="21"/>
  <c r="G785" i="21"/>
  <c r="G784" i="21"/>
  <c r="G783" i="21"/>
  <c r="G782" i="21"/>
  <c r="G781" i="21"/>
  <c r="G780" i="21"/>
  <c r="G779" i="21"/>
  <c r="G778" i="21"/>
  <c r="G777" i="21"/>
  <c r="G776" i="21"/>
  <c r="G775" i="21"/>
  <c r="G774" i="21"/>
  <c r="G773" i="21"/>
  <c r="G772" i="21"/>
  <c r="G771" i="21"/>
  <c r="G770" i="21"/>
  <c r="G769" i="21"/>
  <c r="G768" i="21"/>
  <c r="G767" i="21"/>
  <c r="G766" i="21"/>
  <c r="G765" i="21"/>
  <c r="G764" i="21"/>
  <c r="G763" i="21"/>
  <c r="G762" i="21"/>
  <c r="G761" i="21"/>
  <c r="G760" i="21"/>
  <c r="G759" i="21"/>
  <c r="G758" i="21"/>
  <c r="G757" i="21"/>
  <c r="G756" i="21"/>
  <c r="G755" i="21"/>
  <c r="G754" i="21"/>
  <c r="G753" i="21"/>
  <c r="G752" i="21"/>
  <c r="G751" i="21"/>
  <c r="G750" i="21"/>
  <c r="G749" i="21"/>
  <c r="G748" i="21"/>
  <c r="G747" i="21"/>
  <c r="G746" i="21"/>
  <c r="G745" i="21"/>
  <c r="G744" i="21"/>
  <c r="G743" i="21"/>
  <c r="G742" i="21"/>
  <c r="G741" i="21"/>
  <c r="G740" i="21"/>
  <c r="G739" i="21"/>
  <c r="G738" i="21"/>
  <c r="G737" i="21"/>
  <c r="G736" i="21"/>
  <c r="G735" i="21"/>
  <c r="G734" i="21"/>
  <c r="G733" i="21"/>
  <c r="G732" i="21"/>
  <c r="G731" i="21"/>
  <c r="G730" i="21"/>
  <c r="G729" i="21"/>
  <c r="G728" i="21"/>
  <c r="G727" i="21"/>
  <c r="G726" i="21"/>
  <c r="G725" i="21"/>
  <c r="G724" i="21"/>
  <c r="G723" i="21"/>
  <c r="G722" i="21"/>
  <c r="G721" i="21"/>
  <c r="G720" i="21"/>
  <c r="G719" i="21"/>
  <c r="G718" i="21"/>
  <c r="G717" i="21"/>
  <c r="G716" i="21"/>
  <c r="G715" i="21"/>
  <c r="G714" i="21"/>
  <c r="G713" i="21"/>
  <c r="G712" i="21"/>
  <c r="G711" i="21"/>
  <c r="G710" i="21"/>
  <c r="G709" i="21"/>
  <c r="G708" i="21"/>
  <c r="G707" i="21"/>
  <c r="G706" i="21"/>
  <c r="G705" i="21"/>
  <c r="G704" i="21"/>
  <c r="G703" i="21"/>
  <c r="G702" i="21"/>
  <c r="G701" i="21"/>
  <c r="G700" i="21"/>
  <c r="G699" i="21"/>
  <c r="G698" i="21"/>
  <c r="G697" i="21"/>
  <c r="G696" i="21"/>
  <c r="G695" i="21"/>
  <c r="G694" i="21"/>
  <c r="G693" i="21"/>
  <c r="G692" i="21"/>
  <c r="G691" i="21"/>
  <c r="G690" i="21"/>
  <c r="G689" i="21"/>
  <c r="G688" i="21"/>
  <c r="G687" i="21"/>
  <c r="G686" i="21"/>
  <c r="G685" i="21"/>
  <c r="G684" i="21"/>
  <c r="G683" i="21"/>
  <c r="G682" i="21"/>
  <c r="G681" i="21"/>
  <c r="G680" i="21"/>
  <c r="G679" i="21"/>
  <c r="G678" i="21"/>
  <c r="G677" i="21"/>
  <c r="G676" i="21"/>
  <c r="G675" i="21"/>
  <c r="G674" i="21"/>
  <c r="G673" i="21"/>
  <c r="G672" i="21"/>
  <c r="G671" i="21"/>
  <c r="G670" i="21"/>
  <c r="G669" i="21"/>
  <c r="G668" i="21"/>
  <c r="G667" i="21"/>
  <c r="G666" i="21"/>
  <c r="G665" i="21"/>
  <c r="G664" i="21"/>
  <c r="G663" i="21"/>
  <c r="G662" i="21"/>
  <c r="G661" i="21"/>
  <c r="G660" i="21"/>
  <c r="G659" i="21"/>
  <c r="G658" i="21"/>
  <c r="G657" i="21"/>
  <c r="G656" i="21"/>
  <c r="G655" i="21"/>
  <c r="G654" i="21"/>
  <c r="G653" i="21"/>
  <c r="G652" i="21"/>
  <c r="G651" i="21"/>
  <c r="G650" i="21"/>
  <c r="G649" i="21"/>
  <c r="G648" i="21"/>
  <c r="G647" i="21"/>
  <c r="G646" i="21"/>
  <c r="G645" i="21"/>
  <c r="G644" i="21"/>
  <c r="G643" i="21"/>
  <c r="G642" i="21"/>
  <c r="G641" i="21"/>
  <c r="G640" i="21"/>
  <c r="G639" i="21"/>
  <c r="G638" i="21"/>
  <c r="G637" i="21"/>
  <c r="G636" i="21"/>
  <c r="G635" i="21"/>
  <c r="G634" i="21"/>
  <c r="G633" i="21"/>
  <c r="G632" i="21"/>
  <c r="G631" i="21"/>
  <c r="G630" i="21"/>
  <c r="G629" i="21"/>
  <c r="G628" i="21"/>
  <c r="G627" i="21"/>
  <c r="G626" i="21"/>
  <c r="G625" i="21"/>
  <c r="G624" i="21"/>
  <c r="G623" i="21"/>
  <c r="G622" i="21"/>
  <c r="G621" i="21"/>
  <c r="G620" i="21"/>
  <c r="G619" i="21"/>
  <c r="G618" i="21"/>
  <c r="G617" i="21"/>
  <c r="G616" i="21"/>
  <c r="G615" i="21"/>
  <c r="G614" i="21"/>
  <c r="G613" i="21"/>
  <c r="G612" i="21"/>
  <c r="G611" i="21"/>
  <c r="G610" i="21"/>
  <c r="G609" i="21"/>
  <c r="G608" i="21"/>
  <c r="G607" i="21"/>
  <c r="G606" i="21"/>
  <c r="G605" i="21"/>
  <c r="G604" i="21"/>
  <c r="G603" i="21"/>
  <c r="G602" i="21"/>
  <c r="G601" i="21"/>
  <c r="G600" i="21"/>
  <c r="G599" i="21"/>
  <c r="G598" i="21"/>
  <c r="G597" i="21"/>
  <c r="G596" i="21"/>
  <c r="G595" i="21"/>
  <c r="G594" i="21"/>
  <c r="G593" i="21"/>
  <c r="G592" i="21"/>
  <c r="G591" i="21"/>
  <c r="G590" i="21"/>
  <c r="G589" i="21"/>
  <c r="G588" i="21"/>
  <c r="G587" i="21"/>
  <c r="G586" i="21"/>
  <c r="G585" i="21"/>
  <c r="G584" i="21"/>
  <c r="G583" i="21"/>
  <c r="G582" i="21"/>
  <c r="G581" i="21"/>
  <c r="G580" i="21"/>
  <c r="G579" i="21"/>
  <c r="G578" i="21"/>
  <c r="G577" i="21"/>
  <c r="G576" i="21"/>
  <c r="G575" i="21"/>
  <c r="G574" i="21"/>
  <c r="G573" i="21"/>
  <c r="G572" i="21"/>
  <c r="G571" i="21"/>
  <c r="G570" i="21"/>
  <c r="G569" i="21"/>
  <c r="G568" i="21"/>
  <c r="G567" i="21"/>
  <c r="G566" i="21"/>
  <c r="G565" i="21"/>
  <c r="G564" i="21"/>
  <c r="G563" i="21"/>
  <c r="G562" i="21"/>
  <c r="G561" i="21"/>
  <c r="G560" i="21"/>
  <c r="G559" i="21"/>
  <c r="G558" i="21"/>
  <c r="G557" i="21"/>
  <c r="G556" i="21"/>
  <c r="G555" i="21"/>
  <c r="G554" i="21"/>
  <c r="G553" i="21"/>
  <c r="G552" i="21"/>
  <c r="G551" i="21"/>
  <c r="G550" i="21"/>
  <c r="G549" i="21"/>
  <c r="G548" i="21"/>
  <c r="G547" i="21"/>
  <c r="G546" i="21"/>
  <c r="G545" i="21"/>
  <c r="G544" i="21"/>
  <c r="G543" i="21"/>
  <c r="G542" i="21"/>
  <c r="G541" i="21"/>
  <c r="G540" i="21"/>
  <c r="G539" i="21"/>
  <c r="G538" i="21"/>
  <c r="G537" i="21"/>
  <c r="G536" i="21"/>
  <c r="G535" i="21"/>
  <c r="G534" i="21"/>
  <c r="G533" i="21"/>
  <c r="G532" i="21"/>
  <c r="G531" i="21"/>
  <c r="G530" i="21"/>
  <c r="G529" i="21"/>
  <c r="G528" i="21"/>
  <c r="G527" i="21"/>
  <c r="G526" i="21"/>
  <c r="G525" i="21"/>
  <c r="G524" i="21"/>
  <c r="G523" i="21"/>
  <c r="G522" i="21"/>
  <c r="G521" i="21"/>
  <c r="G520" i="21"/>
  <c r="G519" i="21"/>
  <c r="G518" i="21"/>
  <c r="G517" i="21"/>
  <c r="G516" i="21"/>
  <c r="G515" i="21"/>
  <c r="G514" i="21"/>
  <c r="G513" i="21"/>
  <c r="G512" i="21"/>
  <c r="G511" i="21"/>
  <c r="G510" i="21"/>
  <c r="G509" i="21"/>
  <c r="G508" i="21"/>
  <c r="G507" i="21"/>
  <c r="G506" i="21"/>
  <c r="G505" i="21"/>
  <c r="G504" i="21"/>
  <c r="G503" i="21"/>
  <c r="G502" i="21"/>
  <c r="G501" i="21"/>
  <c r="G500" i="21"/>
  <c r="G499" i="21"/>
  <c r="G498" i="21"/>
  <c r="G497" i="21"/>
  <c r="G496" i="21"/>
  <c r="G495" i="21"/>
  <c r="G494" i="21"/>
  <c r="G493" i="21"/>
  <c r="G492" i="21"/>
  <c r="G491" i="21"/>
  <c r="G490" i="21"/>
  <c r="G489" i="21"/>
  <c r="G488" i="21"/>
  <c r="G487" i="21"/>
  <c r="G486" i="21"/>
  <c r="G485" i="21"/>
  <c r="G484" i="21"/>
  <c r="G483" i="21"/>
  <c r="G482" i="21"/>
  <c r="G481" i="21"/>
  <c r="G480" i="21"/>
  <c r="G479" i="21"/>
  <c r="G478" i="21"/>
  <c r="G477" i="21"/>
  <c r="G476" i="21"/>
  <c r="G475" i="21"/>
  <c r="G474" i="21"/>
  <c r="G473" i="21"/>
  <c r="G472" i="21"/>
  <c r="G471" i="21"/>
  <c r="G470" i="21"/>
  <c r="G469" i="21"/>
  <c r="G468" i="21"/>
  <c r="G467" i="21"/>
  <c r="G466" i="21"/>
  <c r="G465" i="21"/>
  <c r="G464" i="21"/>
  <c r="G463" i="21"/>
  <c r="G462" i="21"/>
  <c r="G461" i="21"/>
  <c r="G460" i="21"/>
  <c r="G459" i="21"/>
  <c r="G458" i="21"/>
  <c r="G457" i="21"/>
  <c r="G456" i="21"/>
  <c r="G455" i="21"/>
  <c r="G454" i="21"/>
  <c r="G453" i="21"/>
  <c r="G452" i="21"/>
  <c r="G451" i="21"/>
  <c r="G450" i="21"/>
  <c r="G449" i="21"/>
  <c r="G448" i="21"/>
  <c r="G447" i="21"/>
  <c r="G446" i="21"/>
  <c r="G445" i="21"/>
  <c r="G444" i="21"/>
  <c r="G443" i="21"/>
  <c r="G442" i="21"/>
  <c r="G441" i="21"/>
  <c r="G440" i="21"/>
  <c r="G439" i="21"/>
  <c r="G438" i="21"/>
  <c r="G437" i="21"/>
  <c r="G436" i="21"/>
  <c r="G435" i="21"/>
  <c r="G434" i="21"/>
  <c r="G433" i="21"/>
  <c r="G432" i="21"/>
  <c r="G431" i="21"/>
  <c r="G430" i="21"/>
  <c r="G429" i="21"/>
  <c r="G428" i="21"/>
  <c r="G427" i="21"/>
  <c r="G426" i="21"/>
  <c r="G425" i="21"/>
  <c r="G424" i="21"/>
  <c r="G423" i="21"/>
  <c r="G422" i="21"/>
  <c r="G421" i="21"/>
  <c r="G420" i="21"/>
  <c r="G419" i="21"/>
  <c r="G418" i="21"/>
  <c r="G417" i="21"/>
  <c r="G416" i="21"/>
  <c r="G415" i="21"/>
  <c r="G414" i="21"/>
  <c r="G413" i="21"/>
  <c r="G412" i="21"/>
  <c r="G411" i="21"/>
  <c r="G410" i="21"/>
  <c r="G409" i="21"/>
  <c r="G408" i="21"/>
  <c r="G407" i="21"/>
  <c r="G406" i="21"/>
  <c r="G405" i="21"/>
  <c r="G404" i="21"/>
  <c r="G403" i="21"/>
  <c r="G402" i="21"/>
  <c r="G401" i="21"/>
  <c r="G400" i="21"/>
  <c r="G399" i="21"/>
  <c r="G398" i="21"/>
  <c r="G397" i="21"/>
  <c r="G396" i="21"/>
  <c r="G395" i="21"/>
  <c r="G394" i="21"/>
  <c r="G393" i="21"/>
  <c r="G392" i="21"/>
  <c r="G391" i="21"/>
  <c r="G390" i="21"/>
  <c r="G389" i="21"/>
  <c r="G388" i="21"/>
  <c r="G387" i="21"/>
  <c r="G386" i="21"/>
  <c r="G385" i="21"/>
  <c r="G384" i="21"/>
  <c r="G383" i="21"/>
  <c r="G382" i="21"/>
  <c r="G381" i="21"/>
  <c r="G380" i="21"/>
  <c r="G379" i="21"/>
  <c r="G378" i="21"/>
  <c r="G377" i="21"/>
  <c r="G376" i="21"/>
  <c r="G375" i="21"/>
  <c r="G374" i="21"/>
  <c r="G373" i="21"/>
  <c r="G372" i="21"/>
  <c r="G371" i="21"/>
  <c r="G370" i="21"/>
  <c r="G369" i="21"/>
  <c r="G368" i="21"/>
  <c r="G367" i="21"/>
  <c r="G366" i="21"/>
  <c r="G365" i="21"/>
  <c r="G364" i="21"/>
  <c r="G363" i="21"/>
  <c r="G362" i="21"/>
  <c r="G361" i="21"/>
  <c r="G360" i="21"/>
  <c r="G359" i="21"/>
  <c r="G358" i="21"/>
  <c r="G357" i="21"/>
  <c r="G356" i="21"/>
  <c r="G355" i="21"/>
  <c r="G354" i="21"/>
  <c r="G353" i="21"/>
  <c r="G352" i="21"/>
  <c r="G351" i="21"/>
  <c r="G350" i="21"/>
  <c r="G349" i="21"/>
  <c r="G348" i="21"/>
  <c r="G347" i="21"/>
  <c r="G346" i="21"/>
  <c r="G345" i="21"/>
  <c r="G344" i="21"/>
  <c r="G343" i="21"/>
  <c r="G342" i="21"/>
  <c r="G341" i="21"/>
  <c r="G340" i="21"/>
  <c r="G339" i="21"/>
  <c r="G338" i="21"/>
  <c r="G337" i="21"/>
  <c r="G336" i="21"/>
  <c r="G335" i="21"/>
  <c r="G334" i="21"/>
  <c r="G333" i="21"/>
  <c r="G332" i="21"/>
  <c r="G331" i="21"/>
  <c r="G330" i="21"/>
  <c r="G329" i="21"/>
  <c r="G328" i="21"/>
  <c r="G327" i="21"/>
  <c r="G326" i="21"/>
  <c r="G325" i="21"/>
  <c r="G324" i="21"/>
  <c r="G323" i="21"/>
  <c r="G322" i="21"/>
  <c r="G321" i="21"/>
  <c r="G320" i="21"/>
  <c r="G319" i="21"/>
  <c r="G318" i="21"/>
  <c r="G317" i="21"/>
  <c r="G316" i="21"/>
  <c r="G315" i="21"/>
  <c r="G314" i="21"/>
  <c r="G313" i="21"/>
  <c r="G312" i="21"/>
  <c r="G311" i="21"/>
  <c r="G310" i="21"/>
  <c r="G309" i="21"/>
  <c r="G308" i="21"/>
  <c r="G307" i="21"/>
  <c r="G306" i="21"/>
  <c r="G305" i="21"/>
  <c r="G304" i="21"/>
  <c r="G303" i="21"/>
  <c r="G302" i="21"/>
  <c r="G301" i="21"/>
  <c r="G300" i="21"/>
  <c r="G299" i="21"/>
  <c r="G298" i="21"/>
  <c r="G297" i="21"/>
  <c r="G296" i="21"/>
  <c r="G295" i="21"/>
  <c r="G294" i="21"/>
  <c r="G293" i="21"/>
  <c r="G292" i="21"/>
  <c r="G291" i="21"/>
  <c r="G290" i="21"/>
  <c r="G289" i="21"/>
  <c r="G288" i="21"/>
  <c r="G287" i="21"/>
  <c r="G286" i="21"/>
  <c r="G285" i="21"/>
  <c r="G284" i="21"/>
  <c r="G283" i="21"/>
  <c r="G282" i="21"/>
  <c r="G281" i="21"/>
  <c r="G280" i="21"/>
  <c r="G279" i="21"/>
  <c r="G278" i="21"/>
  <c r="G277" i="21"/>
  <c r="G276" i="21"/>
  <c r="G275" i="21"/>
  <c r="G274" i="21"/>
  <c r="G273" i="21"/>
  <c r="G272" i="21"/>
  <c r="G271" i="21"/>
  <c r="G270" i="21"/>
  <c r="G269" i="21"/>
  <c r="G268" i="21"/>
  <c r="G267" i="21"/>
  <c r="G266" i="21"/>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G139" i="21"/>
  <c r="G138" i="21"/>
  <c r="G137" i="21"/>
  <c r="G136" i="21"/>
  <c r="G135" i="21"/>
  <c r="G134" i="2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69" i="21"/>
  <c r="G68" i="21"/>
  <c r="G67" i="21"/>
  <c r="G66" i="21"/>
  <c r="G65" i="21"/>
  <c r="G64" i="21"/>
  <c r="G63" i="21"/>
  <c r="G62" i="21"/>
  <c r="G61" i="21"/>
  <c r="G60" i="21"/>
  <c r="G59" i="21"/>
  <c r="G58" i="21"/>
  <c r="G57" i="21"/>
  <c r="G56" i="21"/>
  <c r="G55" i="21"/>
  <c r="G54" i="21"/>
  <c r="G53" i="21"/>
  <c r="G52" i="21"/>
  <c r="G51" i="21"/>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H4" i="21" s="1"/>
  <c r="F4" i="21"/>
  <c r="F5" i="21" s="1"/>
  <c r="F6" i="21" s="1"/>
  <c r="F7" i="21" s="1"/>
  <c r="F8" i="21" s="1"/>
  <c r="F9" i="21" s="1"/>
  <c r="F10" i="21" s="1"/>
  <c r="F11" i="21" s="1"/>
  <c r="F12" i="21" s="1"/>
  <c r="F13" i="21" s="1"/>
  <c r="F14" i="21" s="1"/>
  <c r="F15" i="21" s="1"/>
  <c r="F16" i="21" s="1"/>
  <c r="F17" i="21" s="1"/>
  <c r="F18" i="21" s="1"/>
  <c r="F19" i="21" s="1"/>
  <c r="F20" i="21" s="1"/>
  <c r="F21" i="21" s="1"/>
  <c r="F22" i="21" s="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F50" i="21" s="1"/>
  <c r="F51" i="21" s="1"/>
  <c r="F52" i="21" s="1"/>
  <c r="F53" i="21" s="1"/>
  <c r="F54" i="21" s="1"/>
  <c r="F55" i="21" s="1"/>
  <c r="F56" i="21" s="1"/>
  <c r="F57" i="21" s="1"/>
  <c r="F58" i="21" s="1"/>
  <c r="F59" i="21" s="1"/>
  <c r="F60" i="21" s="1"/>
  <c r="F61" i="21" s="1"/>
  <c r="F62" i="21" s="1"/>
  <c r="F63" i="21" s="1"/>
  <c r="F64" i="21" s="1"/>
  <c r="F65" i="21" s="1"/>
  <c r="F66" i="21" s="1"/>
  <c r="F67" i="21" s="1"/>
  <c r="F68" i="21" s="1"/>
  <c r="F69" i="21" s="1"/>
  <c r="F70" i="21" s="1"/>
  <c r="F71" i="21" s="1"/>
  <c r="F72" i="21" s="1"/>
  <c r="F73" i="21" s="1"/>
  <c r="F74" i="21" s="1"/>
  <c r="F75" i="21" s="1"/>
  <c r="F76" i="21" s="1"/>
  <c r="F77" i="21" s="1"/>
  <c r="F78" i="21" s="1"/>
  <c r="F79" i="21" s="1"/>
  <c r="F80" i="21" s="1"/>
  <c r="F81" i="21" s="1"/>
  <c r="F82" i="21" s="1"/>
  <c r="F83" i="21" s="1"/>
  <c r="F84" i="21" s="1"/>
  <c r="F85" i="21" s="1"/>
  <c r="F86" i="21" s="1"/>
  <c r="F87" i="21" s="1"/>
  <c r="F88" i="21" s="1"/>
  <c r="F89" i="21" s="1"/>
  <c r="F90" i="21" s="1"/>
  <c r="F91" i="21" s="1"/>
  <c r="F92" i="21" s="1"/>
  <c r="F93" i="21" s="1"/>
  <c r="F94" i="21" s="1"/>
  <c r="F95" i="21" s="1"/>
  <c r="F96" i="21" s="1"/>
  <c r="F97" i="21" s="1"/>
  <c r="F98" i="21" s="1"/>
  <c r="F99" i="21" s="1"/>
  <c r="F100" i="21" s="1"/>
  <c r="F101" i="21" s="1"/>
  <c r="F102" i="21" s="1"/>
  <c r="F103" i="21" s="1"/>
  <c r="F104" i="21" s="1"/>
  <c r="F105" i="21" s="1"/>
  <c r="F106" i="21" s="1"/>
  <c r="F107" i="21" s="1"/>
  <c r="F108" i="21" s="1"/>
  <c r="F109" i="21" s="1"/>
  <c r="F110" i="21" s="1"/>
  <c r="F111" i="21" s="1"/>
  <c r="F112" i="21" s="1"/>
  <c r="F113" i="21" s="1"/>
  <c r="F114" i="21" s="1"/>
  <c r="F115" i="21" s="1"/>
  <c r="F116" i="21" s="1"/>
  <c r="F117" i="21" s="1"/>
  <c r="F118" i="21" s="1"/>
  <c r="F119" i="21" s="1"/>
  <c r="F120" i="21" s="1"/>
  <c r="F121" i="21" s="1"/>
  <c r="F122" i="21" s="1"/>
  <c r="F123" i="21" s="1"/>
  <c r="F124" i="21" s="1"/>
  <c r="F125" i="21" s="1"/>
  <c r="F126" i="21" s="1"/>
  <c r="F127" i="21" s="1"/>
  <c r="F128" i="21" s="1"/>
  <c r="F129" i="21" s="1"/>
  <c r="F130" i="21" s="1"/>
  <c r="F131" i="21" s="1"/>
  <c r="F132" i="21" s="1"/>
  <c r="F133" i="21" s="1"/>
  <c r="F134" i="21" s="1"/>
  <c r="F135" i="21" s="1"/>
  <c r="F136" i="21" s="1"/>
  <c r="F137" i="21" s="1"/>
  <c r="F138" i="21" s="1"/>
  <c r="F139" i="21" s="1"/>
  <c r="F140" i="21" s="1"/>
  <c r="F141" i="21" s="1"/>
  <c r="F142" i="21" s="1"/>
  <c r="F143" i="21" s="1"/>
  <c r="F144" i="21" s="1"/>
  <c r="F145" i="21" s="1"/>
  <c r="F146" i="21" s="1"/>
  <c r="F147" i="21" s="1"/>
  <c r="F148" i="21" s="1"/>
  <c r="F149" i="21" s="1"/>
  <c r="F150" i="21" s="1"/>
  <c r="F151" i="21" s="1"/>
  <c r="F152" i="21" s="1"/>
  <c r="F153" i="21" s="1"/>
  <c r="F154" i="21" s="1"/>
  <c r="F155" i="21" s="1"/>
  <c r="F156" i="21" s="1"/>
  <c r="F157" i="21" s="1"/>
  <c r="F158" i="21" s="1"/>
  <c r="F159" i="21" s="1"/>
  <c r="F160" i="21" s="1"/>
  <c r="F161" i="21" s="1"/>
  <c r="F162" i="21" s="1"/>
  <c r="F163" i="21" s="1"/>
  <c r="F164" i="21" s="1"/>
  <c r="F165" i="21" s="1"/>
  <c r="F166" i="21" s="1"/>
  <c r="F167" i="21" s="1"/>
  <c r="F168" i="21" s="1"/>
  <c r="F169" i="21" s="1"/>
  <c r="F170" i="21" s="1"/>
  <c r="F171" i="21" s="1"/>
  <c r="F172" i="21" s="1"/>
  <c r="F173" i="21" s="1"/>
  <c r="F174" i="21" s="1"/>
  <c r="F175" i="21" s="1"/>
  <c r="F176" i="21" s="1"/>
  <c r="F177" i="21" s="1"/>
  <c r="F178" i="21" s="1"/>
  <c r="F179" i="21" s="1"/>
  <c r="F180" i="21" s="1"/>
  <c r="F181" i="21" s="1"/>
  <c r="F182" i="21" s="1"/>
  <c r="F183" i="21" s="1"/>
  <c r="F184" i="21" s="1"/>
  <c r="F185" i="21" s="1"/>
  <c r="F186" i="21" s="1"/>
  <c r="F187" i="21" s="1"/>
  <c r="F188" i="21" s="1"/>
  <c r="F189" i="21" s="1"/>
  <c r="F190" i="21" s="1"/>
  <c r="F191" i="21" s="1"/>
  <c r="F192" i="21" s="1"/>
  <c r="F193" i="21" s="1"/>
  <c r="F194" i="21" s="1"/>
  <c r="F195" i="21" s="1"/>
  <c r="F196" i="21" s="1"/>
  <c r="F197" i="21" s="1"/>
  <c r="F198" i="21" s="1"/>
  <c r="F199" i="21" s="1"/>
  <c r="F200" i="21" s="1"/>
  <c r="F201" i="21" s="1"/>
  <c r="F202" i="21" s="1"/>
  <c r="F203" i="21" s="1"/>
  <c r="F204" i="21" s="1"/>
  <c r="F205" i="21" s="1"/>
  <c r="F206" i="21" s="1"/>
  <c r="F207" i="21" s="1"/>
  <c r="F208" i="21" s="1"/>
  <c r="F209" i="21" s="1"/>
  <c r="F210" i="21" s="1"/>
  <c r="F211" i="21" s="1"/>
  <c r="F212" i="21" s="1"/>
  <c r="F213" i="21" s="1"/>
  <c r="F214" i="21" s="1"/>
  <c r="F215" i="21" s="1"/>
  <c r="F216" i="21" s="1"/>
  <c r="F217" i="21" s="1"/>
  <c r="F218" i="21" s="1"/>
  <c r="F219" i="21" s="1"/>
  <c r="F220" i="21" s="1"/>
  <c r="F221" i="21" s="1"/>
  <c r="F222" i="21" s="1"/>
  <c r="F223" i="21" s="1"/>
  <c r="F224" i="21" s="1"/>
  <c r="F225" i="21" s="1"/>
  <c r="F226" i="21" s="1"/>
  <c r="F227" i="21" s="1"/>
  <c r="F228" i="21" s="1"/>
  <c r="F229" i="21" s="1"/>
  <c r="F230" i="21" s="1"/>
  <c r="F231" i="21" s="1"/>
  <c r="F232" i="21" s="1"/>
  <c r="F233" i="21" s="1"/>
  <c r="F234" i="21" s="1"/>
  <c r="F235" i="21" s="1"/>
  <c r="F236" i="21" s="1"/>
  <c r="F237" i="21" s="1"/>
  <c r="F238" i="21" s="1"/>
  <c r="F239" i="21" s="1"/>
  <c r="F240" i="21" s="1"/>
  <c r="F241" i="21" s="1"/>
  <c r="F242" i="21" s="1"/>
  <c r="F243" i="21" s="1"/>
  <c r="F244" i="21" s="1"/>
  <c r="F245" i="21" s="1"/>
  <c r="F246" i="21" s="1"/>
  <c r="F247" i="21" s="1"/>
  <c r="F248" i="21" s="1"/>
  <c r="F249" i="21" s="1"/>
  <c r="F250" i="21" s="1"/>
  <c r="F251" i="21" s="1"/>
  <c r="F252" i="21" s="1"/>
  <c r="F253" i="21" s="1"/>
  <c r="F254" i="21" s="1"/>
  <c r="F255" i="21" s="1"/>
  <c r="F256" i="21" s="1"/>
  <c r="F257" i="21" s="1"/>
  <c r="F258" i="21" s="1"/>
  <c r="F259" i="21" s="1"/>
  <c r="F260" i="21" s="1"/>
  <c r="F261" i="21" s="1"/>
  <c r="F262" i="21" s="1"/>
  <c r="F263" i="21" s="1"/>
  <c r="F264" i="21" s="1"/>
  <c r="F265" i="21" s="1"/>
  <c r="F266" i="21" s="1"/>
  <c r="F267" i="21" s="1"/>
  <c r="F268" i="21" s="1"/>
  <c r="F269" i="21" s="1"/>
  <c r="F270" i="21" s="1"/>
  <c r="F271" i="21" s="1"/>
  <c r="F272" i="21" s="1"/>
  <c r="F273" i="21" s="1"/>
  <c r="F274" i="21" s="1"/>
  <c r="F275" i="21" s="1"/>
  <c r="F276" i="21" s="1"/>
  <c r="F277" i="21" s="1"/>
  <c r="F278" i="21" s="1"/>
  <c r="F279" i="21" s="1"/>
  <c r="F280" i="21" s="1"/>
  <c r="F281" i="21" s="1"/>
  <c r="F282" i="21" s="1"/>
  <c r="F283" i="21" s="1"/>
  <c r="F284" i="21" s="1"/>
  <c r="F285" i="21" s="1"/>
  <c r="F286" i="21" s="1"/>
  <c r="F287" i="21" s="1"/>
  <c r="F288" i="21" s="1"/>
  <c r="F289" i="21" s="1"/>
  <c r="F290" i="21" s="1"/>
  <c r="F291" i="21" s="1"/>
  <c r="F292" i="21" s="1"/>
  <c r="F293" i="21" s="1"/>
  <c r="F294" i="21" s="1"/>
  <c r="F295" i="21" s="1"/>
  <c r="F296" i="21" s="1"/>
  <c r="F297" i="21" s="1"/>
  <c r="F298" i="21" s="1"/>
  <c r="F299" i="21" s="1"/>
  <c r="F300" i="21" s="1"/>
  <c r="F301" i="21" s="1"/>
  <c r="F302" i="21" s="1"/>
  <c r="F303" i="21" s="1"/>
  <c r="F304" i="21" s="1"/>
  <c r="F305" i="21" s="1"/>
  <c r="F306" i="21" s="1"/>
  <c r="F307" i="21" s="1"/>
  <c r="F308" i="21" s="1"/>
  <c r="F309" i="21" s="1"/>
  <c r="F310" i="21" s="1"/>
  <c r="F311" i="21" s="1"/>
  <c r="F312" i="21" s="1"/>
  <c r="F313" i="21" s="1"/>
  <c r="F314" i="21" s="1"/>
  <c r="F315" i="21" s="1"/>
  <c r="F316" i="21" s="1"/>
  <c r="F317" i="21" s="1"/>
  <c r="F318" i="21" s="1"/>
  <c r="F319" i="21" s="1"/>
  <c r="F320" i="21" s="1"/>
  <c r="F321" i="21" s="1"/>
  <c r="F322" i="21" s="1"/>
  <c r="F323" i="21" s="1"/>
  <c r="F324" i="21" s="1"/>
  <c r="F325" i="21" s="1"/>
  <c r="F326" i="21" s="1"/>
  <c r="F327" i="21" s="1"/>
  <c r="F328" i="21" s="1"/>
  <c r="F329" i="21" s="1"/>
  <c r="F330" i="21" s="1"/>
  <c r="F331" i="21" s="1"/>
  <c r="F332" i="21" s="1"/>
  <c r="F333" i="21" s="1"/>
  <c r="F334" i="21" s="1"/>
  <c r="F335" i="21" s="1"/>
  <c r="F336" i="21" s="1"/>
  <c r="F337" i="21" s="1"/>
  <c r="F338" i="21" s="1"/>
  <c r="F339" i="21" s="1"/>
  <c r="F340" i="21" s="1"/>
  <c r="F341" i="21" s="1"/>
  <c r="F342" i="21" s="1"/>
  <c r="F343" i="21" s="1"/>
  <c r="F344" i="21" s="1"/>
  <c r="F345" i="21" s="1"/>
  <c r="F346" i="21" s="1"/>
  <c r="F347" i="21" s="1"/>
  <c r="F348" i="21" s="1"/>
  <c r="F349" i="21" s="1"/>
  <c r="F350" i="21" s="1"/>
  <c r="F351" i="21" s="1"/>
  <c r="F352" i="21" s="1"/>
  <c r="F353" i="21" s="1"/>
  <c r="F354" i="21" s="1"/>
  <c r="F355" i="21" s="1"/>
  <c r="F356" i="21" s="1"/>
  <c r="F357" i="21" s="1"/>
  <c r="F358" i="21" s="1"/>
  <c r="F359" i="21" s="1"/>
  <c r="F360" i="21" s="1"/>
  <c r="F361" i="21" s="1"/>
  <c r="F362" i="21" s="1"/>
  <c r="F363" i="21" s="1"/>
  <c r="F364" i="21" s="1"/>
  <c r="F365" i="21" s="1"/>
  <c r="F366" i="21" s="1"/>
  <c r="F367" i="21" s="1"/>
  <c r="F368" i="21" s="1"/>
  <c r="F369" i="21" s="1"/>
  <c r="F370" i="21" s="1"/>
  <c r="F371" i="21" s="1"/>
  <c r="F372" i="21" s="1"/>
  <c r="F373" i="21" s="1"/>
  <c r="F374" i="21" s="1"/>
  <c r="F375" i="21" s="1"/>
  <c r="F376" i="21" s="1"/>
  <c r="F377" i="21" s="1"/>
  <c r="F378" i="21" s="1"/>
  <c r="F379" i="21" s="1"/>
  <c r="F380" i="21" s="1"/>
  <c r="F381" i="21" s="1"/>
  <c r="F382" i="21" s="1"/>
  <c r="F383" i="21" s="1"/>
  <c r="F384" i="21" s="1"/>
  <c r="F385" i="21" s="1"/>
  <c r="F386" i="21" s="1"/>
  <c r="F387" i="21" s="1"/>
  <c r="F388" i="21" s="1"/>
  <c r="F389" i="21" s="1"/>
  <c r="F390" i="21" s="1"/>
  <c r="F391" i="21" s="1"/>
  <c r="F392" i="21" s="1"/>
  <c r="F393" i="21" s="1"/>
  <c r="F394" i="21" s="1"/>
  <c r="F395" i="21" s="1"/>
  <c r="F396" i="21" s="1"/>
  <c r="F397" i="21" s="1"/>
  <c r="F398" i="21" s="1"/>
  <c r="F399" i="21" s="1"/>
  <c r="F400" i="21" s="1"/>
  <c r="F401" i="21" s="1"/>
  <c r="F402" i="21" s="1"/>
  <c r="F403" i="21" s="1"/>
  <c r="F404" i="21" s="1"/>
  <c r="F405" i="21" s="1"/>
  <c r="F406" i="21" s="1"/>
  <c r="F407" i="21" s="1"/>
  <c r="F408" i="21" s="1"/>
  <c r="F409" i="21" s="1"/>
  <c r="F410" i="21" s="1"/>
  <c r="F411" i="21" s="1"/>
  <c r="F412" i="21" s="1"/>
  <c r="F413" i="21" s="1"/>
  <c r="F414" i="21" s="1"/>
  <c r="F415" i="21" s="1"/>
  <c r="F416" i="21" s="1"/>
  <c r="F417" i="21" s="1"/>
  <c r="F418" i="21" s="1"/>
  <c r="F419" i="21" s="1"/>
  <c r="F420" i="21" s="1"/>
  <c r="F421" i="21" s="1"/>
  <c r="F422" i="21" s="1"/>
  <c r="F423" i="21" s="1"/>
  <c r="F424" i="21" s="1"/>
  <c r="F425" i="21" s="1"/>
  <c r="F426" i="21" s="1"/>
  <c r="F427" i="21" s="1"/>
  <c r="F428" i="21" s="1"/>
  <c r="F429" i="21" s="1"/>
  <c r="F430" i="21" s="1"/>
  <c r="F431" i="21" s="1"/>
  <c r="F432" i="21" s="1"/>
  <c r="F433" i="21" s="1"/>
  <c r="F434" i="21" s="1"/>
  <c r="F435" i="21" s="1"/>
  <c r="F436" i="21" s="1"/>
  <c r="F437" i="21" s="1"/>
  <c r="F438" i="21" s="1"/>
  <c r="F439" i="21" s="1"/>
  <c r="F440" i="21" s="1"/>
  <c r="F441" i="21" s="1"/>
  <c r="F442" i="21" s="1"/>
  <c r="F443" i="21" s="1"/>
  <c r="F444" i="21" s="1"/>
  <c r="F445" i="21" s="1"/>
  <c r="F446" i="21" s="1"/>
  <c r="F447" i="21" s="1"/>
  <c r="F448" i="21" s="1"/>
  <c r="F449" i="21" s="1"/>
  <c r="F450" i="21" s="1"/>
  <c r="F451" i="21" s="1"/>
  <c r="F452" i="21" s="1"/>
  <c r="F453" i="21" s="1"/>
  <c r="F454" i="21" s="1"/>
  <c r="F455" i="21" s="1"/>
  <c r="F456" i="21" s="1"/>
  <c r="F457" i="21" s="1"/>
  <c r="F458" i="21" s="1"/>
  <c r="F459" i="21" s="1"/>
  <c r="F460" i="21" s="1"/>
  <c r="F461" i="21" s="1"/>
  <c r="F462" i="21" s="1"/>
  <c r="F463" i="21" s="1"/>
  <c r="F464" i="21" s="1"/>
  <c r="F465" i="21" s="1"/>
  <c r="F466" i="21" s="1"/>
  <c r="F467" i="21" s="1"/>
  <c r="F468" i="21" s="1"/>
  <c r="F469" i="21" s="1"/>
  <c r="F470" i="21" s="1"/>
  <c r="F471" i="21" s="1"/>
  <c r="F472" i="21" s="1"/>
  <c r="F473" i="21" s="1"/>
  <c r="F474" i="21" s="1"/>
  <c r="F475" i="21" s="1"/>
  <c r="F476" i="21" s="1"/>
  <c r="F477" i="21" s="1"/>
  <c r="F478" i="21" s="1"/>
  <c r="F479" i="21" s="1"/>
  <c r="F480" i="21" s="1"/>
  <c r="F481" i="21" s="1"/>
  <c r="F482" i="21" s="1"/>
  <c r="F483" i="21" s="1"/>
  <c r="F484" i="21" s="1"/>
  <c r="F485" i="21" s="1"/>
  <c r="F486" i="21" s="1"/>
  <c r="F487" i="21" s="1"/>
  <c r="F488" i="21" s="1"/>
  <c r="F489" i="21" s="1"/>
  <c r="F490" i="21" s="1"/>
  <c r="F491" i="21" s="1"/>
  <c r="F492" i="21" s="1"/>
  <c r="F493" i="21" s="1"/>
  <c r="F494" i="21" s="1"/>
  <c r="F495" i="21" s="1"/>
  <c r="F496" i="21" s="1"/>
  <c r="F497" i="21" s="1"/>
  <c r="F498" i="21" s="1"/>
  <c r="F499" i="21" s="1"/>
  <c r="F500" i="21" s="1"/>
  <c r="F501" i="21" s="1"/>
  <c r="F502" i="21" s="1"/>
  <c r="F503" i="21" s="1"/>
  <c r="F504" i="21" s="1"/>
  <c r="F505" i="21" s="1"/>
  <c r="F506" i="21" s="1"/>
  <c r="F507" i="21" s="1"/>
  <c r="F508" i="21" s="1"/>
  <c r="F509" i="21" s="1"/>
  <c r="F510" i="21" s="1"/>
  <c r="F511" i="21" s="1"/>
  <c r="F512" i="21" s="1"/>
  <c r="F513" i="21" s="1"/>
  <c r="F514" i="21" s="1"/>
  <c r="F515" i="21" s="1"/>
  <c r="F516" i="21" s="1"/>
  <c r="F517" i="21" s="1"/>
  <c r="F518" i="21" s="1"/>
  <c r="F519" i="21" s="1"/>
  <c r="F520" i="21" s="1"/>
  <c r="F521" i="21" s="1"/>
  <c r="F522" i="21" s="1"/>
  <c r="F523" i="21" s="1"/>
  <c r="F524" i="21" s="1"/>
  <c r="F525" i="21" s="1"/>
  <c r="F526" i="21" s="1"/>
  <c r="F527" i="21" s="1"/>
  <c r="F528" i="21" s="1"/>
  <c r="F529" i="21" s="1"/>
  <c r="F530" i="21" s="1"/>
  <c r="F531" i="21" s="1"/>
  <c r="F532" i="21" s="1"/>
  <c r="F533" i="21" s="1"/>
  <c r="F534" i="21" s="1"/>
  <c r="F535" i="21" s="1"/>
  <c r="F536" i="21" s="1"/>
  <c r="F537" i="21" s="1"/>
  <c r="F538" i="21" s="1"/>
  <c r="F539" i="21" s="1"/>
  <c r="F540" i="21" s="1"/>
  <c r="F541" i="21" s="1"/>
  <c r="F542" i="21" s="1"/>
  <c r="F543" i="21" s="1"/>
  <c r="F544" i="21" s="1"/>
  <c r="F545" i="21" s="1"/>
  <c r="F546" i="21" s="1"/>
  <c r="F547" i="21" s="1"/>
  <c r="F548" i="21" s="1"/>
  <c r="F549" i="21" s="1"/>
  <c r="F550" i="21" s="1"/>
  <c r="F551" i="21" s="1"/>
  <c r="F552" i="21" s="1"/>
  <c r="F553" i="21" s="1"/>
  <c r="F554" i="21" s="1"/>
  <c r="F555" i="21" s="1"/>
  <c r="F556" i="21" s="1"/>
  <c r="F557" i="21" s="1"/>
  <c r="F558" i="21" s="1"/>
  <c r="F559" i="21" s="1"/>
  <c r="F560" i="21" s="1"/>
  <c r="F561" i="21" s="1"/>
  <c r="F562" i="21" s="1"/>
  <c r="F563" i="21" s="1"/>
  <c r="F564" i="21" s="1"/>
  <c r="F565" i="21" s="1"/>
  <c r="F566" i="21" s="1"/>
  <c r="F567" i="21" s="1"/>
  <c r="F568" i="21" s="1"/>
  <c r="F569" i="21" s="1"/>
  <c r="F570" i="21" s="1"/>
  <c r="F571" i="21" s="1"/>
  <c r="F572" i="21" s="1"/>
  <c r="F573" i="21" s="1"/>
  <c r="F574" i="21" s="1"/>
  <c r="F575" i="21" s="1"/>
  <c r="F576" i="21" s="1"/>
  <c r="F577" i="21" s="1"/>
  <c r="F578" i="21" s="1"/>
  <c r="F579" i="21" s="1"/>
  <c r="F580" i="21" s="1"/>
  <c r="F581" i="21" s="1"/>
  <c r="F582" i="21" s="1"/>
  <c r="F583" i="21" s="1"/>
  <c r="F584" i="21" s="1"/>
  <c r="F585" i="21" s="1"/>
  <c r="F586" i="21" s="1"/>
  <c r="F587" i="21" s="1"/>
  <c r="F588" i="21" s="1"/>
  <c r="F589" i="21" s="1"/>
  <c r="F590" i="21" s="1"/>
  <c r="F591" i="21" s="1"/>
  <c r="F592" i="21" s="1"/>
  <c r="F593" i="21" s="1"/>
  <c r="F594" i="21" s="1"/>
  <c r="F595" i="21" s="1"/>
  <c r="F596" i="21" s="1"/>
  <c r="F597" i="21" s="1"/>
  <c r="F598" i="21" s="1"/>
  <c r="F599" i="21" s="1"/>
  <c r="F600" i="21" s="1"/>
  <c r="F601" i="21" s="1"/>
  <c r="F602" i="21" s="1"/>
  <c r="F603" i="21" s="1"/>
  <c r="F604" i="21" s="1"/>
  <c r="F605" i="21" s="1"/>
  <c r="F606" i="21" s="1"/>
  <c r="F607" i="21" s="1"/>
  <c r="F608" i="21" s="1"/>
  <c r="F609" i="21" s="1"/>
  <c r="F610" i="21" s="1"/>
  <c r="F611" i="21" s="1"/>
  <c r="F612" i="21" s="1"/>
  <c r="F613" i="21" s="1"/>
  <c r="F614" i="21" s="1"/>
  <c r="F615" i="21" s="1"/>
  <c r="F616" i="21" s="1"/>
  <c r="F617" i="21" s="1"/>
  <c r="F618" i="21" s="1"/>
  <c r="F619" i="21" s="1"/>
  <c r="F620" i="21" s="1"/>
  <c r="F621" i="21" s="1"/>
  <c r="F622" i="21" s="1"/>
  <c r="F623" i="21" s="1"/>
  <c r="F624" i="21" s="1"/>
  <c r="F625" i="21" s="1"/>
  <c r="F626" i="21" s="1"/>
  <c r="F627" i="21" s="1"/>
  <c r="F628" i="21" s="1"/>
  <c r="F629" i="21" s="1"/>
  <c r="F630" i="21" s="1"/>
  <c r="F631" i="21" s="1"/>
  <c r="F632" i="21" s="1"/>
  <c r="F633" i="21" s="1"/>
  <c r="F634" i="21" s="1"/>
  <c r="F635" i="21" s="1"/>
  <c r="F636" i="21" s="1"/>
  <c r="F637" i="21" s="1"/>
  <c r="F638" i="21" s="1"/>
  <c r="F639" i="21" s="1"/>
  <c r="F640" i="21" s="1"/>
  <c r="F641" i="21" s="1"/>
  <c r="F642" i="21" s="1"/>
  <c r="F643" i="21" s="1"/>
  <c r="F644" i="21" s="1"/>
  <c r="F645" i="21" s="1"/>
  <c r="F646" i="21" s="1"/>
  <c r="F647" i="21" s="1"/>
  <c r="F648" i="21" s="1"/>
  <c r="F649" i="21" s="1"/>
  <c r="F650" i="21" s="1"/>
  <c r="F651" i="21" s="1"/>
  <c r="F652" i="21" s="1"/>
  <c r="F653" i="21" s="1"/>
  <c r="F654" i="21" s="1"/>
  <c r="F655" i="21" s="1"/>
  <c r="F656" i="21" s="1"/>
  <c r="F657" i="21" s="1"/>
  <c r="F658" i="21" s="1"/>
  <c r="F659" i="21" s="1"/>
  <c r="F660" i="21" s="1"/>
  <c r="F661" i="21" s="1"/>
  <c r="F662" i="21" s="1"/>
  <c r="F663" i="21" s="1"/>
  <c r="F664" i="21" s="1"/>
  <c r="F665" i="21" s="1"/>
  <c r="F666" i="21" s="1"/>
  <c r="F667" i="21" s="1"/>
  <c r="F668" i="21" s="1"/>
  <c r="F669" i="21" s="1"/>
  <c r="F670" i="21" s="1"/>
  <c r="F671" i="21" s="1"/>
  <c r="F672" i="21" s="1"/>
  <c r="F673" i="21" s="1"/>
  <c r="F674" i="21" s="1"/>
  <c r="F675" i="21" s="1"/>
  <c r="F676" i="21" s="1"/>
  <c r="F677" i="21" s="1"/>
  <c r="F678" i="21" s="1"/>
  <c r="F679" i="21" s="1"/>
  <c r="F680" i="21" s="1"/>
  <c r="F681" i="21" s="1"/>
  <c r="F682" i="21" s="1"/>
  <c r="F683" i="21" s="1"/>
  <c r="F684" i="21" s="1"/>
  <c r="F685" i="21" s="1"/>
  <c r="F686" i="21" s="1"/>
  <c r="F687" i="21" s="1"/>
  <c r="F688" i="21" s="1"/>
  <c r="F689" i="21" s="1"/>
  <c r="F690" i="21" s="1"/>
  <c r="F691" i="21" s="1"/>
  <c r="F692" i="21" s="1"/>
  <c r="F693" i="21" s="1"/>
  <c r="F694" i="21" s="1"/>
  <c r="F695" i="21" s="1"/>
  <c r="F696" i="21" s="1"/>
  <c r="F697" i="21" s="1"/>
  <c r="F698" i="21" s="1"/>
  <c r="F699" i="21" s="1"/>
  <c r="F700" i="21" s="1"/>
  <c r="F701" i="21" s="1"/>
  <c r="F702" i="21" s="1"/>
  <c r="F703" i="21" s="1"/>
  <c r="F704" i="21" s="1"/>
  <c r="F705" i="21" s="1"/>
  <c r="F706" i="21" s="1"/>
  <c r="F707" i="21" s="1"/>
  <c r="F708" i="21" s="1"/>
  <c r="F709" i="21" s="1"/>
  <c r="F710" i="21" s="1"/>
  <c r="F711" i="21" s="1"/>
  <c r="F712" i="21" s="1"/>
  <c r="F713" i="21" s="1"/>
  <c r="F714" i="21" s="1"/>
  <c r="F715" i="21" s="1"/>
  <c r="F716" i="21" s="1"/>
  <c r="F717" i="21" s="1"/>
  <c r="F718" i="21" s="1"/>
  <c r="F719" i="21" s="1"/>
  <c r="F720" i="21" s="1"/>
  <c r="F721" i="21" s="1"/>
  <c r="F722" i="21" s="1"/>
  <c r="F723" i="21" s="1"/>
  <c r="F724" i="21" s="1"/>
  <c r="F725" i="21" s="1"/>
  <c r="F726" i="21" s="1"/>
  <c r="F727" i="21" s="1"/>
  <c r="F728" i="21" s="1"/>
  <c r="F729" i="21" s="1"/>
  <c r="F730" i="21" s="1"/>
  <c r="F731" i="21" s="1"/>
  <c r="F732" i="21" s="1"/>
  <c r="F733" i="21" s="1"/>
  <c r="F734" i="21" s="1"/>
  <c r="F735" i="21" s="1"/>
  <c r="F736" i="21" s="1"/>
  <c r="F737" i="21" s="1"/>
  <c r="F738" i="21" s="1"/>
  <c r="F739" i="21" s="1"/>
  <c r="F740" i="21" s="1"/>
  <c r="F741" i="21" s="1"/>
  <c r="F742" i="21" s="1"/>
  <c r="F743" i="21" s="1"/>
  <c r="F744" i="21" s="1"/>
  <c r="F745" i="21" s="1"/>
  <c r="F746" i="21" s="1"/>
  <c r="F747" i="21" s="1"/>
  <c r="F748" i="21" s="1"/>
  <c r="F749" i="21" s="1"/>
  <c r="F750" i="21" s="1"/>
  <c r="F751" i="21" s="1"/>
  <c r="F752" i="21" s="1"/>
  <c r="F753" i="21" s="1"/>
  <c r="F754" i="21" s="1"/>
  <c r="F755" i="21" s="1"/>
  <c r="F756" i="21" s="1"/>
  <c r="F757" i="21" s="1"/>
  <c r="F758" i="21" s="1"/>
  <c r="F759" i="21" s="1"/>
  <c r="F760" i="21" s="1"/>
  <c r="F761" i="21" s="1"/>
  <c r="F762" i="21" s="1"/>
  <c r="F763" i="21" s="1"/>
  <c r="F764" i="21" s="1"/>
  <c r="F765" i="21" s="1"/>
  <c r="F766" i="21" s="1"/>
  <c r="F767" i="21" s="1"/>
  <c r="F768" i="21" s="1"/>
  <c r="F769" i="21" s="1"/>
  <c r="F770" i="21" s="1"/>
  <c r="F771" i="21" s="1"/>
  <c r="F772" i="21" s="1"/>
  <c r="F773" i="21" s="1"/>
  <c r="F774" i="21" s="1"/>
  <c r="F775" i="21" s="1"/>
  <c r="F776" i="21" s="1"/>
  <c r="F777" i="21" s="1"/>
  <c r="F778" i="21" s="1"/>
  <c r="F779" i="21" s="1"/>
  <c r="F780" i="21" s="1"/>
  <c r="F781" i="21" s="1"/>
  <c r="F782" i="21" s="1"/>
  <c r="F783" i="21" s="1"/>
  <c r="F784" i="21" s="1"/>
  <c r="F785" i="21" s="1"/>
  <c r="F786" i="21" s="1"/>
  <c r="F787" i="21" s="1"/>
  <c r="F788" i="21" s="1"/>
  <c r="F789" i="21" s="1"/>
  <c r="F790" i="21" s="1"/>
  <c r="F791" i="21" s="1"/>
  <c r="F792" i="21" s="1"/>
  <c r="F793" i="21" s="1"/>
  <c r="F794" i="21" s="1"/>
  <c r="F795" i="21" s="1"/>
  <c r="F796" i="21" s="1"/>
  <c r="F797" i="21" s="1"/>
  <c r="F798" i="21" s="1"/>
  <c r="F799" i="21" s="1"/>
  <c r="F800" i="21" s="1"/>
  <c r="F801" i="21" s="1"/>
  <c r="F802" i="21" s="1"/>
  <c r="F803" i="21" s="1"/>
  <c r="F804" i="21" s="1"/>
  <c r="F805" i="21" s="1"/>
  <c r="F806" i="21" s="1"/>
  <c r="F807" i="21" s="1"/>
  <c r="F808" i="21" s="1"/>
  <c r="F809" i="21" s="1"/>
  <c r="F810" i="21" s="1"/>
  <c r="F811" i="21" s="1"/>
  <c r="F812" i="21" s="1"/>
  <c r="F813" i="21" s="1"/>
  <c r="F814" i="21" s="1"/>
  <c r="F815" i="21" s="1"/>
  <c r="F816" i="21" s="1"/>
  <c r="F817" i="21" s="1"/>
  <c r="F818" i="21" s="1"/>
  <c r="F819" i="21" s="1"/>
  <c r="F820" i="21" s="1"/>
  <c r="F821" i="21" s="1"/>
  <c r="F822" i="21" s="1"/>
  <c r="F823" i="21" s="1"/>
  <c r="F824" i="21" s="1"/>
  <c r="F825" i="21" s="1"/>
  <c r="F826" i="21" s="1"/>
  <c r="F827" i="21" s="1"/>
  <c r="F828" i="21" s="1"/>
  <c r="F829" i="21" s="1"/>
  <c r="F830" i="21" s="1"/>
  <c r="F831" i="21" s="1"/>
  <c r="F832" i="21" s="1"/>
  <c r="F833" i="21" s="1"/>
  <c r="F834" i="21" s="1"/>
  <c r="F835" i="21" s="1"/>
  <c r="F836" i="21" s="1"/>
  <c r="F837" i="21" s="1"/>
  <c r="F838" i="21" s="1"/>
  <c r="F839" i="21" s="1"/>
  <c r="F840" i="21" s="1"/>
  <c r="F841" i="21" s="1"/>
  <c r="F842" i="21" s="1"/>
  <c r="F843" i="21" s="1"/>
  <c r="F844" i="21" s="1"/>
  <c r="F845" i="21" s="1"/>
  <c r="F846" i="21" s="1"/>
  <c r="F847" i="21" s="1"/>
  <c r="F848" i="21" s="1"/>
  <c r="F849" i="21" s="1"/>
  <c r="F850" i="21" s="1"/>
  <c r="F851" i="21" s="1"/>
  <c r="F852" i="21" s="1"/>
  <c r="F853" i="21" s="1"/>
  <c r="F854" i="21" s="1"/>
  <c r="F855" i="21" s="1"/>
  <c r="F856" i="21" s="1"/>
  <c r="F857" i="21" s="1"/>
  <c r="F858" i="21" s="1"/>
  <c r="F859" i="21" s="1"/>
  <c r="F860" i="21" s="1"/>
  <c r="F861" i="21" s="1"/>
  <c r="F862" i="21" s="1"/>
  <c r="F863" i="21" s="1"/>
  <c r="F864" i="21" s="1"/>
  <c r="F865" i="21" s="1"/>
  <c r="F866" i="21" s="1"/>
  <c r="F867" i="21" s="1"/>
  <c r="F868" i="21" s="1"/>
  <c r="F869" i="21" s="1"/>
  <c r="F870" i="21" s="1"/>
  <c r="F871" i="21" s="1"/>
  <c r="F872" i="21" s="1"/>
  <c r="F873" i="21" s="1"/>
  <c r="F874" i="21" s="1"/>
  <c r="F875" i="21" s="1"/>
  <c r="F876" i="21" s="1"/>
  <c r="F877" i="21" s="1"/>
  <c r="F878" i="21" s="1"/>
  <c r="F879" i="21" s="1"/>
  <c r="F880" i="21" s="1"/>
  <c r="F881" i="21" s="1"/>
  <c r="F882" i="21" s="1"/>
  <c r="F883" i="21" s="1"/>
  <c r="F884" i="21" s="1"/>
  <c r="F885" i="21" s="1"/>
  <c r="F886" i="21" s="1"/>
  <c r="F887" i="21" s="1"/>
  <c r="F888" i="21" s="1"/>
  <c r="F889" i="21" s="1"/>
  <c r="F890" i="21" s="1"/>
  <c r="F891" i="21" s="1"/>
  <c r="F892" i="21" s="1"/>
  <c r="F893" i="21" s="1"/>
  <c r="F894" i="21" s="1"/>
  <c r="F895" i="21" s="1"/>
  <c r="F896" i="21" s="1"/>
  <c r="F897" i="21" s="1"/>
  <c r="F898" i="21" s="1"/>
  <c r="F899" i="21" s="1"/>
  <c r="F900" i="21" s="1"/>
  <c r="F901" i="21" s="1"/>
  <c r="F902" i="21" s="1"/>
  <c r="F903" i="21" s="1"/>
  <c r="F904" i="21" s="1"/>
  <c r="F905" i="21" s="1"/>
  <c r="F906" i="21" s="1"/>
  <c r="F907" i="21" s="1"/>
  <c r="F908" i="21" s="1"/>
  <c r="F909" i="21" s="1"/>
  <c r="F910" i="21" s="1"/>
  <c r="F911" i="21" s="1"/>
  <c r="F912" i="21" s="1"/>
  <c r="F913" i="21" s="1"/>
  <c r="F914" i="21" s="1"/>
  <c r="F915" i="21" s="1"/>
  <c r="F916" i="21" s="1"/>
  <c r="F917" i="21" s="1"/>
  <c r="F918" i="21" s="1"/>
  <c r="F919" i="21" s="1"/>
  <c r="F920" i="21" s="1"/>
  <c r="F921" i="21" s="1"/>
  <c r="F922" i="21" s="1"/>
  <c r="F923" i="21" s="1"/>
  <c r="F924" i="21" s="1"/>
  <c r="F925" i="21" s="1"/>
  <c r="F926" i="21" s="1"/>
  <c r="F927" i="21" s="1"/>
  <c r="F928" i="21" s="1"/>
  <c r="F929" i="21" s="1"/>
  <c r="F930" i="21" s="1"/>
  <c r="F931" i="21" s="1"/>
  <c r="F932" i="21" s="1"/>
  <c r="F933" i="21" s="1"/>
  <c r="F934" i="21" s="1"/>
  <c r="F935" i="21" s="1"/>
  <c r="F936" i="21" s="1"/>
  <c r="F937" i="21" s="1"/>
  <c r="F938" i="21" s="1"/>
  <c r="F939" i="21" s="1"/>
  <c r="F940" i="21" s="1"/>
  <c r="F941" i="21" s="1"/>
  <c r="F942" i="21" s="1"/>
  <c r="F943" i="21" s="1"/>
  <c r="F944" i="21" s="1"/>
  <c r="F945" i="21" s="1"/>
  <c r="F946" i="21" s="1"/>
  <c r="F947" i="21" s="1"/>
  <c r="F948" i="21" s="1"/>
  <c r="F949" i="21" s="1"/>
  <c r="F950" i="21" s="1"/>
  <c r="F951" i="21" s="1"/>
  <c r="F952" i="21" s="1"/>
  <c r="F953" i="21" s="1"/>
  <c r="F954" i="21" s="1"/>
  <c r="F955" i="21" s="1"/>
  <c r="F956" i="21" s="1"/>
  <c r="F957" i="21" s="1"/>
  <c r="F958" i="21" s="1"/>
  <c r="F959" i="21" s="1"/>
  <c r="F960" i="21" s="1"/>
  <c r="F961" i="21" s="1"/>
  <c r="F962" i="21" s="1"/>
  <c r="F963" i="21" s="1"/>
  <c r="F964" i="21" s="1"/>
  <c r="F965" i="21" s="1"/>
  <c r="F966" i="21" s="1"/>
  <c r="F967" i="21" s="1"/>
  <c r="F968" i="21" s="1"/>
  <c r="F969" i="21" s="1"/>
  <c r="F970" i="21" s="1"/>
  <c r="F971" i="21" s="1"/>
  <c r="F972" i="21" s="1"/>
  <c r="F973" i="21" s="1"/>
  <c r="F974" i="21" s="1"/>
  <c r="F975" i="21" s="1"/>
  <c r="F976" i="21" s="1"/>
  <c r="F977" i="21" s="1"/>
  <c r="F978" i="21" s="1"/>
  <c r="F979" i="21" s="1"/>
  <c r="F980" i="21" s="1"/>
  <c r="F981" i="21" s="1"/>
  <c r="F982" i="21" s="1"/>
  <c r="F983" i="21" s="1"/>
  <c r="F984" i="21" s="1"/>
  <c r="F985" i="21" s="1"/>
  <c r="F986" i="21" s="1"/>
  <c r="F987" i="21" s="1"/>
  <c r="F988" i="21" s="1"/>
  <c r="F989" i="21" s="1"/>
  <c r="F990" i="21" s="1"/>
  <c r="F991" i="21" s="1"/>
  <c r="F992" i="21" s="1"/>
  <c r="F993" i="21" s="1"/>
  <c r="F994" i="21" s="1"/>
  <c r="F995" i="21" s="1"/>
  <c r="F996" i="21" s="1"/>
  <c r="F997" i="21" s="1"/>
  <c r="F998" i="21" s="1"/>
  <c r="F999" i="21" s="1"/>
  <c r="F1000" i="21" s="1"/>
  <c r="F1001" i="21" s="1"/>
  <c r="F1002" i="21" s="1"/>
  <c r="F1003" i="21" s="1"/>
  <c r="F1004" i="21" s="1"/>
  <c r="F1005" i="21" s="1"/>
  <c r="F1006" i="21" s="1"/>
  <c r="F1007" i="21" s="1"/>
  <c r="F1008" i="21" s="1"/>
  <c r="F1009" i="21" s="1"/>
  <c r="F1010" i="21" s="1"/>
  <c r="F1011" i="21" s="1"/>
  <c r="F1012" i="21" s="1"/>
  <c r="F1013" i="21" s="1"/>
  <c r="F1014" i="21" s="1"/>
  <c r="F1015" i="21" s="1"/>
  <c r="F1016" i="21" s="1"/>
  <c r="F1017" i="21" s="1"/>
  <c r="F1018" i="21" s="1"/>
  <c r="F1019" i="21" s="1"/>
  <c r="F1020" i="21" s="1"/>
  <c r="F1021" i="21" s="1"/>
  <c r="F1022" i="21" s="1"/>
  <c r="F1023" i="21" s="1"/>
  <c r="F1024" i="21" s="1"/>
  <c r="F1025" i="21" s="1"/>
  <c r="F1026" i="21" s="1"/>
  <c r="F1027" i="21" s="1"/>
  <c r="F1028" i="21" s="1"/>
  <c r="F1029" i="21" s="1"/>
  <c r="F1030" i="21" s="1"/>
  <c r="F1031" i="21" s="1"/>
  <c r="F1032" i="21" s="1"/>
  <c r="F1033" i="21" s="1"/>
  <c r="F1034" i="21" s="1"/>
  <c r="F1035" i="21" s="1"/>
  <c r="F1036" i="21" s="1"/>
  <c r="F1037" i="21" s="1"/>
  <c r="F1038" i="21" s="1"/>
  <c r="F1039" i="21" s="1"/>
  <c r="F1040" i="21" s="1"/>
  <c r="F1041" i="21" s="1"/>
  <c r="F1042" i="21" s="1"/>
  <c r="F1043" i="21" s="1"/>
  <c r="F1044" i="21" s="1"/>
  <c r="F1045" i="21" s="1"/>
  <c r="F1046" i="21" s="1"/>
  <c r="F1047" i="21" s="1"/>
  <c r="F1048" i="21" s="1"/>
  <c r="F1049" i="21" s="1"/>
  <c r="F1050" i="21" s="1"/>
  <c r="F1051" i="21" s="1"/>
  <c r="F1052" i="21" s="1"/>
  <c r="F1053" i="21" s="1"/>
  <c r="F1054" i="21" s="1"/>
  <c r="F1055" i="21" s="1"/>
  <c r="F1056" i="21" s="1"/>
  <c r="F1057" i="21" s="1"/>
  <c r="F1058" i="21" s="1"/>
  <c r="F1059" i="21" s="1"/>
  <c r="F1060" i="21" s="1"/>
  <c r="F1061" i="21" s="1"/>
  <c r="F1062" i="21" s="1"/>
  <c r="F1063" i="21" s="1"/>
  <c r="F1064" i="21" s="1"/>
  <c r="F1065" i="21" s="1"/>
  <c r="F1066" i="21" s="1"/>
  <c r="F1067" i="21" s="1"/>
  <c r="F1068" i="21" s="1"/>
  <c r="F1069" i="21" s="1"/>
  <c r="F1070" i="21" s="1"/>
  <c r="F1071" i="21" s="1"/>
  <c r="F1072" i="21" s="1"/>
  <c r="F1073" i="21" s="1"/>
  <c r="F1074" i="21" s="1"/>
  <c r="F1075" i="21" s="1"/>
  <c r="F1076" i="21" s="1"/>
  <c r="F1077" i="21" s="1"/>
  <c r="F1078" i="21" s="1"/>
  <c r="F1079" i="21" s="1"/>
  <c r="F1080" i="21" s="1"/>
  <c r="F1081" i="21" s="1"/>
  <c r="F1082" i="21" s="1"/>
  <c r="F1083" i="21" s="1"/>
  <c r="F1084" i="21" s="1"/>
  <c r="F1085" i="21" s="1"/>
  <c r="F1086" i="21" s="1"/>
  <c r="F1087" i="21" s="1"/>
  <c r="F1088" i="21" s="1"/>
  <c r="F1089" i="21" s="1"/>
  <c r="F1090" i="21" s="1"/>
  <c r="F1091" i="21" s="1"/>
  <c r="F1092" i="21" s="1"/>
  <c r="F1093" i="21" s="1"/>
  <c r="F1094" i="21" s="1"/>
  <c r="F1095" i="21" s="1"/>
  <c r="F1096" i="21" s="1"/>
  <c r="F1097" i="21" s="1"/>
  <c r="F1098" i="21" s="1"/>
  <c r="F1099" i="21" s="1"/>
  <c r="F1100" i="21" s="1"/>
  <c r="F1101" i="21" s="1"/>
  <c r="F1102" i="21" s="1"/>
  <c r="F1103" i="21" s="1"/>
  <c r="F1104" i="21" s="1"/>
  <c r="F1105" i="21" s="1"/>
  <c r="F1106" i="21" s="1"/>
  <c r="F1107" i="21" s="1"/>
  <c r="F1108" i="21" s="1"/>
  <c r="F1109" i="21" s="1"/>
  <c r="F1110" i="21" s="1"/>
  <c r="F1111" i="21" s="1"/>
  <c r="F1112" i="21" s="1"/>
  <c r="F1113" i="21" s="1"/>
  <c r="F1114" i="21" s="1"/>
  <c r="F1115" i="21" s="1"/>
  <c r="F1116" i="21" s="1"/>
  <c r="F1117" i="21" s="1"/>
  <c r="F1118" i="21" s="1"/>
  <c r="F1119" i="21" s="1"/>
  <c r="F1120" i="21" s="1"/>
  <c r="F1121" i="21" s="1"/>
  <c r="F1122" i="21" s="1"/>
  <c r="F1123" i="21" s="1"/>
  <c r="F1124" i="21" s="1"/>
  <c r="F1125" i="21" s="1"/>
  <c r="F1126" i="21" s="1"/>
  <c r="F1127" i="21" s="1"/>
  <c r="F1128" i="21" s="1"/>
  <c r="F1129" i="21" s="1"/>
  <c r="F1130" i="21" s="1"/>
  <c r="F1131" i="21" s="1"/>
  <c r="F1132" i="21" s="1"/>
  <c r="F1133" i="21" s="1"/>
  <c r="F1134" i="21" s="1"/>
  <c r="F1135" i="21" s="1"/>
  <c r="F1136" i="21" s="1"/>
  <c r="F1137" i="21" s="1"/>
  <c r="F1138" i="21" s="1"/>
  <c r="F1139" i="21" s="1"/>
  <c r="F1140" i="21" s="1"/>
  <c r="F1141" i="21" s="1"/>
  <c r="F1142" i="21" s="1"/>
  <c r="F1143" i="21" s="1"/>
  <c r="F1144" i="21" s="1"/>
  <c r="F1145" i="21" s="1"/>
  <c r="F1146" i="21" s="1"/>
  <c r="F1147" i="21" s="1"/>
  <c r="F1148" i="21" s="1"/>
  <c r="F1149" i="21" s="1"/>
  <c r="F1150" i="21" s="1"/>
  <c r="F1151" i="21" s="1"/>
  <c r="F1152" i="21" s="1"/>
  <c r="F1153" i="21" s="1"/>
  <c r="F1154" i="21" s="1"/>
  <c r="F1155" i="21" s="1"/>
  <c r="F1156" i="21" s="1"/>
  <c r="F1157" i="21" s="1"/>
  <c r="F1158" i="21" s="1"/>
  <c r="F1159" i="21" s="1"/>
  <c r="F1160" i="21" s="1"/>
  <c r="F1161" i="21" s="1"/>
  <c r="F1162" i="21" s="1"/>
  <c r="F1163" i="21" s="1"/>
  <c r="F1164" i="21" s="1"/>
  <c r="F1165" i="21" s="1"/>
  <c r="F1166" i="21" s="1"/>
  <c r="F1167" i="21" s="1"/>
  <c r="F1168" i="21" s="1"/>
  <c r="F1169" i="21" s="1"/>
  <c r="F1170" i="21" s="1"/>
  <c r="F1171" i="21" s="1"/>
  <c r="F1172" i="21" s="1"/>
  <c r="F1173" i="21" s="1"/>
  <c r="F1174" i="21" s="1"/>
  <c r="F1175" i="21" s="1"/>
  <c r="F1176" i="21" s="1"/>
  <c r="F1177" i="21" s="1"/>
  <c r="F1178" i="21" s="1"/>
  <c r="F1179" i="21" s="1"/>
  <c r="F1180" i="21" s="1"/>
  <c r="F1181" i="21" s="1"/>
  <c r="F1182" i="21" s="1"/>
  <c r="F1183" i="21" s="1"/>
  <c r="F1184" i="21" s="1"/>
  <c r="F1185" i="21" s="1"/>
  <c r="F1186" i="21" s="1"/>
  <c r="F1187" i="21" s="1"/>
  <c r="F1188" i="21" s="1"/>
  <c r="F1189" i="21" s="1"/>
  <c r="F1190" i="21" s="1"/>
  <c r="F1191" i="21" s="1"/>
  <c r="F1192" i="21" s="1"/>
  <c r="F1193" i="21" s="1"/>
  <c r="F1194" i="21" s="1"/>
  <c r="F1195" i="21" s="1"/>
  <c r="F1196" i="21" s="1"/>
  <c r="F1197" i="21" s="1"/>
  <c r="F1198" i="21" s="1"/>
  <c r="F1199" i="21" s="1"/>
  <c r="F1200" i="21" s="1"/>
  <c r="F1201" i="21" s="1"/>
  <c r="F1202" i="21" s="1"/>
  <c r="F1203" i="21" s="1"/>
  <c r="F1204" i="21" s="1"/>
  <c r="F1205" i="21" s="1"/>
  <c r="F1206" i="21" s="1"/>
  <c r="F1207" i="21" s="1"/>
  <c r="F1208" i="21" s="1"/>
  <c r="F1209" i="21" s="1"/>
  <c r="F1210" i="21" s="1"/>
  <c r="F1211" i="21" s="1"/>
  <c r="F1212" i="21" s="1"/>
  <c r="F1213" i="21" s="1"/>
  <c r="F1214" i="21" s="1"/>
  <c r="F1215" i="21" s="1"/>
  <c r="F1216" i="21" s="1"/>
  <c r="F1217" i="21" s="1"/>
  <c r="F1218" i="21" s="1"/>
  <c r="F1219" i="21" s="1"/>
  <c r="F1220" i="21" s="1"/>
  <c r="F1221" i="21" s="1"/>
  <c r="F1222" i="21" s="1"/>
  <c r="F1223" i="21" s="1"/>
  <c r="F1224" i="21" s="1"/>
  <c r="F1225" i="21" s="1"/>
  <c r="F1226" i="21" s="1"/>
  <c r="F1227" i="21" s="1"/>
  <c r="F1228" i="21" s="1"/>
  <c r="F1229" i="21" s="1"/>
  <c r="F1230" i="21" s="1"/>
  <c r="F1231" i="21" s="1"/>
  <c r="F1232" i="21" s="1"/>
  <c r="F1233" i="21" s="1"/>
  <c r="F1234" i="21" s="1"/>
  <c r="F1235" i="21" s="1"/>
  <c r="F1236" i="21" s="1"/>
  <c r="F1237" i="21" s="1"/>
  <c r="F1238" i="21" s="1"/>
  <c r="F1239" i="21" s="1"/>
  <c r="F1240" i="21" s="1"/>
  <c r="F1241" i="21" s="1"/>
  <c r="F1242" i="21" s="1"/>
  <c r="F1243" i="21" s="1"/>
  <c r="F1244" i="21" s="1"/>
  <c r="F1245" i="21" s="1"/>
  <c r="F1246" i="21" s="1"/>
  <c r="F1247" i="21" s="1"/>
  <c r="F1248" i="21" s="1"/>
  <c r="F1249" i="21" s="1"/>
  <c r="F1250" i="21" s="1"/>
  <c r="F1251" i="21" s="1"/>
  <c r="F1252" i="21" s="1"/>
  <c r="F1253" i="21" s="1"/>
  <c r="F1254" i="21" s="1"/>
  <c r="F1255" i="21" s="1"/>
  <c r="F1256" i="21" s="1"/>
  <c r="F1257" i="21" s="1"/>
  <c r="F1258" i="21" s="1"/>
  <c r="F1259" i="21" s="1"/>
  <c r="F1260" i="21" s="1"/>
  <c r="F1261" i="21" s="1"/>
  <c r="F1262" i="21" s="1"/>
  <c r="F1263" i="21" s="1"/>
  <c r="F1264" i="21" s="1"/>
  <c r="F1265" i="21" s="1"/>
  <c r="F1266" i="21" s="1"/>
  <c r="F1267" i="21" s="1"/>
  <c r="F1268" i="21" s="1"/>
  <c r="F1269" i="21" s="1"/>
  <c r="F1270" i="21" s="1"/>
  <c r="F1271" i="21" s="1"/>
  <c r="F1272" i="21" s="1"/>
  <c r="F1273" i="21" s="1"/>
  <c r="F1274" i="21" s="1"/>
  <c r="F1275" i="21" s="1"/>
  <c r="F1276" i="21" s="1"/>
  <c r="F1277" i="21" s="1"/>
  <c r="F1278" i="21" s="1"/>
  <c r="F1279" i="21" s="1"/>
  <c r="F1280" i="21" s="1"/>
  <c r="F1281" i="21" s="1"/>
  <c r="F1282" i="21" s="1"/>
  <c r="F1283" i="21" s="1"/>
  <c r="F1284" i="21" s="1"/>
  <c r="F1285" i="21" s="1"/>
  <c r="F1286" i="21" s="1"/>
  <c r="F1287" i="21" s="1"/>
  <c r="F1288" i="21" s="1"/>
  <c r="F1289" i="21" s="1"/>
  <c r="F1290" i="21" s="1"/>
  <c r="F1291" i="21" s="1"/>
  <c r="F1292" i="21" s="1"/>
  <c r="F1293" i="21" s="1"/>
  <c r="F1294" i="21" s="1"/>
  <c r="F1295" i="21" s="1"/>
  <c r="F1296" i="21" s="1"/>
  <c r="F1297" i="21" s="1"/>
  <c r="F1298" i="21" s="1"/>
  <c r="F1299" i="21" s="1"/>
  <c r="F1300" i="21" s="1"/>
  <c r="F1301" i="21" s="1"/>
  <c r="F1302" i="21" s="1"/>
  <c r="F1303" i="21" s="1"/>
  <c r="F1304" i="21" s="1"/>
  <c r="F1305" i="21" s="1"/>
  <c r="F1306" i="21" s="1"/>
  <c r="F1307" i="21" s="1"/>
  <c r="F1308" i="21" s="1"/>
  <c r="F1309" i="21" s="1"/>
  <c r="F1310" i="21" s="1"/>
  <c r="F1311" i="21" s="1"/>
  <c r="F1312" i="21" s="1"/>
  <c r="F1313" i="21" s="1"/>
  <c r="F1314" i="21" s="1"/>
  <c r="F1315" i="21" s="1"/>
  <c r="F1316" i="21" s="1"/>
  <c r="F1317" i="21" s="1"/>
  <c r="F1318" i="21" s="1"/>
  <c r="F1319" i="21" s="1"/>
  <c r="F1320" i="21" s="1"/>
  <c r="F1321" i="21" s="1"/>
  <c r="F1322" i="21" s="1"/>
  <c r="F1323" i="21" s="1"/>
  <c r="F1324" i="21" s="1"/>
  <c r="F1325" i="21" s="1"/>
  <c r="F1326" i="21" s="1"/>
  <c r="F1327" i="21" s="1"/>
  <c r="F1328" i="21" s="1"/>
  <c r="F1329" i="21" s="1"/>
  <c r="F1330" i="21" s="1"/>
  <c r="F1331" i="21" s="1"/>
  <c r="F1332" i="21" s="1"/>
  <c r="F1333" i="21" s="1"/>
  <c r="F1334" i="21" s="1"/>
  <c r="F1335" i="21" s="1"/>
  <c r="F1336" i="21" s="1"/>
  <c r="F1337" i="21" s="1"/>
  <c r="F1338" i="21" s="1"/>
  <c r="F1339" i="21" s="1"/>
  <c r="F1340" i="21" s="1"/>
  <c r="F1341" i="21" s="1"/>
  <c r="F1342" i="21" s="1"/>
  <c r="F1343" i="21" s="1"/>
  <c r="F1344" i="21" s="1"/>
  <c r="F1345" i="21" s="1"/>
  <c r="F1346" i="21" s="1"/>
  <c r="F1347" i="21" s="1"/>
  <c r="F1348" i="21" s="1"/>
  <c r="F1349" i="21" s="1"/>
  <c r="F1350" i="21" s="1"/>
  <c r="F1351" i="21" s="1"/>
  <c r="F1352" i="21" s="1"/>
  <c r="F1353" i="21" s="1"/>
  <c r="F1354" i="21" s="1"/>
  <c r="F1355" i="21" s="1"/>
  <c r="F1356" i="21" s="1"/>
  <c r="F1357" i="21" s="1"/>
  <c r="F1358" i="21" s="1"/>
  <c r="F1359" i="21" s="1"/>
  <c r="F1360" i="21" s="1"/>
  <c r="F1361" i="21" s="1"/>
  <c r="F1362" i="21" s="1"/>
  <c r="F1363" i="21" s="1"/>
  <c r="F1364" i="21" s="1"/>
  <c r="F1365" i="21" s="1"/>
  <c r="F1366" i="21" s="1"/>
  <c r="F1367" i="21" s="1"/>
  <c r="F1368" i="21" s="1"/>
  <c r="F1369" i="21" s="1"/>
  <c r="F1370" i="21" s="1"/>
  <c r="F1371" i="21" s="1"/>
  <c r="F1372" i="21" s="1"/>
  <c r="F1373" i="21" s="1"/>
  <c r="F1374" i="21" s="1"/>
  <c r="F1375" i="21" s="1"/>
  <c r="F1376" i="21" s="1"/>
  <c r="F1377" i="21" s="1"/>
  <c r="F1378" i="21" s="1"/>
  <c r="F1379" i="21" s="1"/>
  <c r="F1380" i="21" s="1"/>
  <c r="F1381" i="21" s="1"/>
  <c r="F1382" i="21" s="1"/>
  <c r="F1383" i="21" s="1"/>
  <c r="F1384" i="21" s="1"/>
  <c r="F1385" i="21" s="1"/>
  <c r="F1386" i="21" s="1"/>
  <c r="F1387" i="21" s="1"/>
  <c r="F1388" i="21" s="1"/>
  <c r="F1389" i="21" s="1"/>
  <c r="F1390" i="21" s="1"/>
  <c r="F1391" i="21" s="1"/>
  <c r="F1392" i="21" s="1"/>
  <c r="F1393" i="21" s="1"/>
  <c r="F1394" i="21" s="1"/>
  <c r="F1395" i="21" s="1"/>
  <c r="F1396" i="21" s="1"/>
  <c r="F1397" i="21" s="1"/>
  <c r="F1398" i="21" s="1"/>
  <c r="F1399" i="21" s="1"/>
  <c r="F1400" i="21" s="1"/>
  <c r="F1401" i="21" s="1"/>
  <c r="F1402" i="21" s="1"/>
  <c r="F1403" i="21" s="1"/>
  <c r="F1404" i="21" s="1"/>
  <c r="F1405" i="21" s="1"/>
  <c r="F1406" i="21" s="1"/>
  <c r="F1407" i="21" s="1"/>
  <c r="F1408" i="21" s="1"/>
  <c r="F1409" i="21" s="1"/>
  <c r="F1410" i="21" s="1"/>
  <c r="F1411" i="21" s="1"/>
  <c r="F1412" i="21" s="1"/>
  <c r="F1413" i="21" s="1"/>
  <c r="F1414" i="21" s="1"/>
  <c r="F1415" i="21" s="1"/>
  <c r="F1416" i="21" s="1"/>
  <c r="F1417" i="21" s="1"/>
  <c r="F1418" i="21" s="1"/>
  <c r="F1419" i="21" s="1"/>
  <c r="F1420" i="21" s="1"/>
  <c r="F1421" i="21" s="1"/>
  <c r="F1422" i="21" s="1"/>
  <c r="F1423" i="21" s="1"/>
  <c r="F1424" i="21" s="1"/>
  <c r="F1425" i="21" s="1"/>
  <c r="F1426" i="21" s="1"/>
  <c r="F1427" i="21" s="1"/>
  <c r="F1428" i="21" s="1"/>
  <c r="F1429" i="21" s="1"/>
  <c r="F1430" i="21" s="1"/>
  <c r="F1431" i="21" s="1"/>
  <c r="F1432" i="21" s="1"/>
  <c r="F1433" i="21" s="1"/>
  <c r="F1434" i="21" s="1"/>
  <c r="F1435" i="21" s="1"/>
  <c r="F1436" i="21" s="1"/>
  <c r="F1437" i="21" s="1"/>
  <c r="F1438" i="21" s="1"/>
  <c r="F1439" i="21" s="1"/>
  <c r="F1440" i="21" s="1"/>
  <c r="F1441" i="21" s="1"/>
  <c r="F1442" i="21" s="1"/>
  <c r="F1443" i="21" s="1"/>
  <c r="F1444" i="21" s="1"/>
  <c r="F1445" i="21" s="1"/>
  <c r="F1446" i="21" s="1"/>
  <c r="F1447" i="21" s="1"/>
  <c r="F1448" i="21" s="1"/>
  <c r="F1449" i="21" s="1"/>
  <c r="F1450" i="21" s="1"/>
  <c r="F1451" i="21" s="1"/>
  <c r="F1452" i="21" s="1"/>
  <c r="F1453" i="21" s="1"/>
  <c r="F1454" i="21" s="1"/>
  <c r="F1455" i="21" s="1"/>
  <c r="F1456" i="21" s="1"/>
  <c r="F1457" i="21" s="1"/>
  <c r="F1458" i="21" s="1"/>
  <c r="F1459" i="21" s="1"/>
  <c r="F1460" i="21" s="1"/>
  <c r="F1461" i="21" s="1"/>
  <c r="F1462" i="21" s="1"/>
  <c r="F1463" i="21" s="1"/>
  <c r="F1464" i="21" s="1"/>
  <c r="F1465" i="21" s="1"/>
  <c r="F1466" i="21" s="1"/>
  <c r="F1467" i="21" s="1"/>
  <c r="F1468" i="21" s="1"/>
  <c r="F1469" i="21" s="1"/>
  <c r="F1470" i="21" s="1"/>
  <c r="F1471" i="21" s="1"/>
  <c r="F1472" i="21" s="1"/>
  <c r="F1473" i="21" s="1"/>
  <c r="F1474" i="21" s="1"/>
  <c r="F1475" i="21" s="1"/>
  <c r="F1476" i="21" s="1"/>
  <c r="F1477" i="21" s="1"/>
  <c r="F1478" i="21" s="1"/>
  <c r="F1479" i="21" s="1"/>
  <c r="F1480" i="21" s="1"/>
  <c r="F1481" i="21" s="1"/>
  <c r="F1482" i="21" s="1"/>
  <c r="F1483" i="21" s="1"/>
  <c r="F1484" i="21" s="1"/>
  <c r="F1485" i="21" s="1"/>
  <c r="F1486" i="21" s="1"/>
  <c r="F1487" i="21" s="1"/>
  <c r="F1488" i="21" s="1"/>
  <c r="F1489" i="21" s="1"/>
  <c r="F1490" i="21" s="1"/>
  <c r="F1491" i="21" s="1"/>
  <c r="F1492" i="21" s="1"/>
  <c r="F1493" i="21" s="1"/>
  <c r="F1494" i="21" s="1"/>
  <c r="F1495" i="21" s="1"/>
  <c r="F1496" i="21" s="1"/>
  <c r="F1497" i="21" s="1"/>
  <c r="F1498" i="21" s="1"/>
  <c r="F1499" i="21" s="1"/>
  <c r="F1500" i="21" s="1"/>
  <c r="F1501" i="21" s="1"/>
  <c r="F1502" i="21" s="1"/>
  <c r="F1503" i="21" s="1"/>
  <c r="F1504" i="21" s="1"/>
  <c r="F1505" i="21" s="1"/>
  <c r="F1506" i="21" s="1"/>
  <c r="F1507" i="21" s="1"/>
  <c r="F1508" i="21" s="1"/>
  <c r="F1509" i="21" s="1"/>
  <c r="F1510" i="21" s="1"/>
  <c r="F1511" i="21" s="1"/>
  <c r="F1512" i="21" s="1"/>
  <c r="F1513" i="21" s="1"/>
  <c r="F1514" i="21" s="1"/>
  <c r="F1515" i="21" s="1"/>
  <c r="F1516" i="21" s="1"/>
  <c r="F1517" i="21" s="1"/>
  <c r="F1518" i="21" s="1"/>
  <c r="F1519" i="21" s="1"/>
  <c r="F1520" i="21" s="1"/>
  <c r="F1521" i="21" s="1"/>
  <c r="F1522" i="21" s="1"/>
  <c r="F1523" i="21" s="1"/>
  <c r="F1524" i="21" s="1"/>
  <c r="F1525" i="21" s="1"/>
  <c r="F1526" i="21" s="1"/>
  <c r="F1527" i="21" s="1"/>
  <c r="F1528" i="21" s="1"/>
  <c r="F1529" i="21" s="1"/>
  <c r="F1530" i="21" s="1"/>
  <c r="F1531" i="21" s="1"/>
  <c r="F1532" i="21" s="1"/>
  <c r="F1533" i="21" s="1"/>
  <c r="F1534" i="21" s="1"/>
  <c r="F1535" i="21" s="1"/>
  <c r="F1536" i="21" s="1"/>
  <c r="F1537" i="21" s="1"/>
  <c r="F1538" i="21" s="1"/>
  <c r="F1539" i="21" s="1"/>
  <c r="F1540" i="21" s="1"/>
  <c r="F1541" i="21" s="1"/>
  <c r="F1542" i="21" s="1"/>
  <c r="F1543" i="21" s="1"/>
  <c r="F1544" i="21" s="1"/>
  <c r="F1545" i="21" s="1"/>
  <c r="F1546" i="21" s="1"/>
  <c r="F1547" i="21" s="1"/>
  <c r="F1548" i="21" s="1"/>
  <c r="F1549" i="21" s="1"/>
  <c r="F1550" i="21" s="1"/>
  <c r="F1551" i="21" s="1"/>
  <c r="F1552" i="21" s="1"/>
  <c r="F1553" i="21" s="1"/>
  <c r="F1554" i="21" s="1"/>
  <c r="F1555" i="21" s="1"/>
  <c r="F1556" i="21" s="1"/>
  <c r="F1557" i="21" s="1"/>
  <c r="F1558" i="21" s="1"/>
  <c r="F1559" i="21" s="1"/>
  <c r="F1560" i="21" s="1"/>
  <c r="F1561" i="21" s="1"/>
  <c r="F1562" i="21" s="1"/>
  <c r="F1563" i="21" s="1"/>
  <c r="F1564" i="21" s="1"/>
  <c r="F1565" i="21" s="1"/>
  <c r="F1566" i="21" s="1"/>
  <c r="F1567" i="21" s="1"/>
  <c r="F1568" i="21" s="1"/>
  <c r="F1569" i="21" s="1"/>
  <c r="F1570" i="21" s="1"/>
  <c r="F1571" i="21" s="1"/>
  <c r="F1572" i="21" s="1"/>
  <c r="F1573" i="21" s="1"/>
  <c r="F1574" i="21" s="1"/>
  <c r="F1575" i="21" s="1"/>
  <c r="F1576" i="21" s="1"/>
  <c r="F1577" i="21" s="1"/>
  <c r="F1578" i="21" s="1"/>
  <c r="F1579" i="21" s="1"/>
  <c r="F1580" i="21" s="1"/>
  <c r="F1581" i="21" s="1"/>
  <c r="F1582" i="21" s="1"/>
  <c r="F1583" i="21" s="1"/>
  <c r="F1584" i="21" s="1"/>
  <c r="F1585" i="21" s="1"/>
  <c r="F1586" i="21" s="1"/>
  <c r="F1587" i="21" s="1"/>
  <c r="F1588" i="21" s="1"/>
  <c r="F1589" i="21" s="1"/>
  <c r="F1590" i="21" s="1"/>
  <c r="F1591" i="21" s="1"/>
  <c r="F1592" i="21" s="1"/>
  <c r="F1593" i="21" s="1"/>
  <c r="F1594" i="21" s="1"/>
  <c r="F1595" i="21" s="1"/>
  <c r="F1596" i="21" s="1"/>
  <c r="F1597" i="21" s="1"/>
  <c r="F1598" i="21" s="1"/>
  <c r="F1599" i="21" s="1"/>
  <c r="F1600" i="21" s="1"/>
  <c r="F1601" i="21" s="1"/>
  <c r="F1602" i="21" s="1"/>
  <c r="F1603" i="21" s="1"/>
  <c r="F1604" i="21" s="1"/>
  <c r="F1605" i="21" s="1"/>
  <c r="F1606" i="21" s="1"/>
  <c r="F1607" i="21" s="1"/>
  <c r="F1608" i="21" s="1"/>
  <c r="F1609" i="21" s="1"/>
  <c r="F1610" i="21" s="1"/>
  <c r="F1611" i="21" s="1"/>
  <c r="F1612" i="21" s="1"/>
  <c r="F1613" i="21" s="1"/>
  <c r="F1614" i="21" s="1"/>
  <c r="F1615" i="21" s="1"/>
  <c r="F1616" i="21" s="1"/>
  <c r="F1617" i="21" s="1"/>
  <c r="F1618" i="21" s="1"/>
  <c r="F1619" i="21" s="1"/>
  <c r="F1620" i="21" s="1"/>
  <c r="F1621" i="21" s="1"/>
  <c r="F1622" i="21" s="1"/>
  <c r="F1623" i="21" s="1"/>
  <c r="F1624" i="21" s="1"/>
  <c r="F1625" i="21" s="1"/>
  <c r="F1626" i="21" s="1"/>
  <c r="F1627" i="21" s="1"/>
  <c r="F1628" i="21" s="1"/>
  <c r="F1629" i="21" s="1"/>
  <c r="F1630" i="21" s="1"/>
  <c r="F1631" i="21" s="1"/>
  <c r="F1632" i="21" s="1"/>
  <c r="F1633" i="21" s="1"/>
  <c r="F1634" i="21" s="1"/>
  <c r="F1635" i="21" s="1"/>
  <c r="F1636" i="21" s="1"/>
  <c r="F1637" i="21" s="1"/>
  <c r="F1638" i="21" s="1"/>
  <c r="F1639" i="21" s="1"/>
  <c r="F1640" i="21" s="1"/>
  <c r="F1641" i="21" s="1"/>
  <c r="F1642" i="21" s="1"/>
  <c r="F1643" i="21" s="1"/>
  <c r="F1644" i="21" s="1"/>
  <c r="F1645" i="21" s="1"/>
  <c r="F1646" i="21" s="1"/>
  <c r="F1647" i="21" s="1"/>
  <c r="F1648" i="21" s="1"/>
  <c r="F1649" i="21" s="1"/>
  <c r="F1650" i="21" s="1"/>
  <c r="F1651" i="21" s="1"/>
  <c r="F1652" i="21" s="1"/>
  <c r="F1653" i="21" s="1"/>
  <c r="F1654" i="21" s="1"/>
  <c r="F1655" i="21" s="1"/>
  <c r="F1656" i="21" s="1"/>
  <c r="F1657" i="21" s="1"/>
  <c r="F1658" i="21" s="1"/>
  <c r="F1659" i="21" s="1"/>
  <c r="F1660" i="21" s="1"/>
  <c r="F1661" i="21" s="1"/>
  <c r="F1662" i="21" s="1"/>
  <c r="F1663" i="21" s="1"/>
  <c r="F1664" i="21" s="1"/>
  <c r="F1665" i="21" s="1"/>
  <c r="F1666" i="21" s="1"/>
  <c r="F1667" i="21" s="1"/>
  <c r="F1668" i="21" s="1"/>
  <c r="F1669" i="21" s="1"/>
  <c r="F1670" i="21" s="1"/>
  <c r="F1671" i="21" s="1"/>
  <c r="F1672" i="21" s="1"/>
  <c r="F1673" i="21" s="1"/>
  <c r="F1674" i="21" s="1"/>
  <c r="F1675" i="21" s="1"/>
  <c r="F1676" i="21" s="1"/>
  <c r="F1677" i="21" s="1"/>
  <c r="F1678" i="21" s="1"/>
  <c r="F1679" i="21" s="1"/>
  <c r="F1680" i="21" s="1"/>
  <c r="F1681" i="21" s="1"/>
  <c r="F1682" i="21" s="1"/>
  <c r="F1683" i="21" s="1"/>
  <c r="F1684" i="21" s="1"/>
  <c r="F1685" i="21" s="1"/>
  <c r="F1686" i="21" s="1"/>
  <c r="F1687" i="21" s="1"/>
  <c r="F1688" i="21" s="1"/>
  <c r="F1689" i="21" s="1"/>
  <c r="F1690" i="21" s="1"/>
  <c r="F1691" i="21" s="1"/>
  <c r="F1692" i="21" s="1"/>
  <c r="F1693" i="21" s="1"/>
  <c r="F1694" i="21" s="1"/>
  <c r="F1695" i="21" s="1"/>
  <c r="F1696" i="21" s="1"/>
  <c r="F1697" i="21" s="1"/>
  <c r="F1698" i="21" s="1"/>
  <c r="F1699" i="21" s="1"/>
  <c r="F1700" i="21" s="1"/>
  <c r="F1701" i="21" s="1"/>
  <c r="F1702" i="21" s="1"/>
  <c r="F1703" i="21" s="1"/>
  <c r="F1704" i="21" s="1"/>
  <c r="F1705" i="21" s="1"/>
  <c r="F1706" i="21" s="1"/>
  <c r="F1707" i="21" s="1"/>
  <c r="F1708" i="21" s="1"/>
  <c r="F1709" i="21" s="1"/>
  <c r="F1710" i="21" s="1"/>
  <c r="F1711" i="21" s="1"/>
  <c r="F1712" i="21" s="1"/>
  <c r="F1713" i="21" s="1"/>
  <c r="F1714" i="21" s="1"/>
  <c r="F1715" i="21" s="1"/>
  <c r="F1716" i="21" s="1"/>
  <c r="F1717" i="21" s="1"/>
  <c r="F1718" i="21" s="1"/>
  <c r="F1719" i="21" s="1"/>
  <c r="F1720" i="21" s="1"/>
  <c r="F1721" i="21" s="1"/>
  <c r="F1722" i="21" s="1"/>
  <c r="F1723" i="21" s="1"/>
  <c r="F1724" i="21" s="1"/>
  <c r="F1725" i="21" s="1"/>
  <c r="F1726" i="21" s="1"/>
  <c r="F1727" i="21" s="1"/>
  <c r="F1728" i="21" s="1"/>
  <c r="F1729" i="21" s="1"/>
  <c r="F1730" i="21" s="1"/>
  <c r="F1731" i="21" s="1"/>
  <c r="F1732" i="21" s="1"/>
  <c r="F1733" i="21" s="1"/>
  <c r="F1734" i="21" s="1"/>
  <c r="F1735" i="21" s="1"/>
  <c r="F1736" i="21" s="1"/>
  <c r="F1737" i="21" s="1"/>
  <c r="F1738" i="21" s="1"/>
  <c r="F1739" i="21" s="1"/>
  <c r="F1740" i="21" s="1"/>
  <c r="F1741" i="21" s="1"/>
  <c r="F1742" i="21" s="1"/>
  <c r="F1743" i="21" s="1"/>
  <c r="F1744" i="21" s="1"/>
  <c r="F1745" i="21" s="1"/>
  <c r="F1746" i="21" s="1"/>
  <c r="F1747" i="21" s="1"/>
  <c r="F1748" i="21" s="1"/>
  <c r="F1749" i="21" s="1"/>
  <c r="F1750" i="21" s="1"/>
  <c r="F1751" i="21" s="1"/>
  <c r="F1752" i="21" s="1"/>
  <c r="F1753" i="21" s="1"/>
  <c r="F1754" i="21" s="1"/>
  <c r="F1755" i="21" s="1"/>
  <c r="F1756" i="21" s="1"/>
  <c r="F1757" i="21" s="1"/>
  <c r="F1758" i="21" s="1"/>
  <c r="F1759" i="21" s="1"/>
  <c r="F1760" i="21" s="1"/>
  <c r="F1761" i="21" s="1"/>
  <c r="F1762" i="21" s="1"/>
  <c r="F1763" i="21" s="1"/>
  <c r="F1764" i="21" s="1"/>
  <c r="F1765" i="21" s="1"/>
  <c r="F1766" i="21" s="1"/>
  <c r="F1767" i="21" s="1"/>
  <c r="F1768" i="21" s="1"/>
  <c r="F1769" i="21" s="1"/>
  <c r="F1770" i="21" s="1"/>
  <c r="F1771" i="21" s="1"/>
  <c r="F1772" i="21" s="1"/>
  <c r="F1773" i="21" s="1"/>
  <c r="F1774" i="21" s="1"/>
  <c r="F1775" i="21" s="1"/>
  <c r="F1776" i="21" s="1"/>
  <c r="F1777" i="21" s="1"/>
  <c r="F1778" i="21" s="1"/>
  <c r="F1779" i="21" s="1"/>
  <c r="F1780" i="21" s="1"/>
  <c r="F1781" i="21" s="1"/>
  <c r="F1782" i="21" s="1"/>
  <c r="F1783" i="21" s="1"/>
  <c r="F1784" i="21" s="1"/>
  <c r="F1785" i="21" s="1"/>
  <c r="F1786" i="21" s="1"/>
  <c r="F1787" i="21" s="1"/>
  <c r="F1788" i="21" s="1"/>
  <c r="F1789" i="21" s="1"/>
  <c r="F1790" i="21" s="1"/>
  <c r="F1791" i="21" s="1"/>
  <c r="F1792" i="21" s="1"/>
  <c r="F1793" i="21" s="1"/>
  <c r="F1794" i="21" s="1"/>
  <c r="F1795" i="21" s="1"/>
  <c r="F1796" i="21" s="1"/>
  <c r="F1797" i="21" s="1"/>
  <c r="F1798" i="21" s="1"/>
  <c r="F1799" i="21" s="1"/>
  <c r="F1800" i="21" s="1"/>
  <c r="F1801" i="21" s="1"/>
  <c r="F1802" i="21" s="1"/>
  <c r="F1803" i="21" s="1"/>
  <c r="F1804" i="21" s="1"/>
  <c r="F1805" i="21" s="1"/>
  <c r="F1806" i="21" s="1"/>
  <c r="F1807" i="21" s="1"/>
  <c r="F1808" i="21" s="1"/>
  <c r="F1809" i="21" s="1"/>
  <c r="F1810" i="21" s="1"/>
  <c r="F1811" i="21" s="1"/>
  <c r="F1812" i="21" s="1"/>
  <c r="F1813" i="21" s="1"/>
  <c r="F1814" i="21" s="1"/>
  <c r="F1815" i="21" s="1"/>
  <c r="F1816" i="21" s="1"/>
  <c r="F1817" i="21" s="1"/>
  <c r="F1818" i="21" s="1"/>
  <c r="F1819" i="21" s="1"/>
  <c r="F1820" i="21" s="1"/>
  <c r="F1821" i="21" s="1"/>
  <c r="F1822" i="21" s="1"/>
  <c r="F1823" i="21" s="1"/>
  <c r="F1824" i="21" s="1"/>
  <c r="F1825" i="21" s="1"/>
  <c r="F1826" i="21" s="1"/>
  <c r="F1827" i="21" s="1"/>
  <c r="F1828" i="21" s="1"/>
  <c r="F1829" i="21" s="1"/>
  <c r="F1830" i="21" s="1"/>
  <c r="F1831" i="21" s="1"/>
  <c r="F1832" i="21" s="1"/>
  <c r="F1833" i="21" s="1"/>
  <c r="F1834" i="21" s="1"/>
  <c r="F1835" i="21" s="1"/>
  <c r="F1836" i="21" s="1"/>
  <c r="F1837" i="21" s="1"/>
  <c r="F1838" i="21" s="1"/>
  <c r="F1839" i="21" s="1"/>
  <c r="F1840" i="21" s="1"/>
  <c r="F1841" i="21" s="1"/>
  <c r="F1842" i="21" s="1"/>
  <c r="F1843" i="21" s="1"/>
  <c r="F1844" i="21" s="1"/>
  <c r="F1845" i="21" s="1"/>
  <c r="F1846" i="21" s="1"/>
  <c r="F1847" i="21" s="1"/>
  <c r="F1848" i="21" s="1"/>
  <c r="F1849" i="21" s="1"/>
  <c r="F1850" i="21" s="1"/>
  <c r="F1851" i="21" s="1"/>
  <c r="F1852" i="21" s="1"/>
  <c r="F1853" i="21" s="1"/>
  <c r="F1854" i="21" s="1"/>
  <c r="F1855" i="21" s="1"/>
  <c r="F1856" i="21" s="1"/>
  <c r="F1857" i="21" s="1"/>
  <c r="F1858" i="21" s="1"/>
  <c r="F1859" i="21" s="1"/>
  <c r="F1860" i="21" s="1"/>
  <c r="F1861" i="21" s="1"/>
  <c r="F1862" i="21" s="1"/>
  <c r="F1863" i="21" s="1"/>
  <c r="F1864" i="21" s="1"/>
  <c r="F1865" i="21" s="1"/>
  <c r="F1866" i="21" s="1"/>
  <c r="F1867" i="21" s="1"/>
  <c r="F1868" i="21" s="1"/>
  <c r="F1869" i="21" s="1"/>
  <c r="F1870" i="21" s="1"/>
  <c r="F1871" i="21" s="1"/>
  <c r="F1872" i="21" s="1"/>
  <c r="F1873" i="21" s="1"/>
  <c r="F1874" i="21" s="1"/>
  <c r="F1875" i="21" s="1"/>
  <c r="F1876" i="21" s="1"/>
  <c r="F1877" i="21" s="1"/>
  <c r="F1878" i="21" s="1"/>
  <c r="F1879" i="21" s="1"/>
  <c r="F1880" i="21" s="1"/>
  <c r="F1881" i="21" s="1"/>
  <c r="F1882" i="21" s="1"/>
  <c r="F1883" i="21" s="1"/>
  <c r="F1884" i="21" s="1"/>
  <c r="F1885" i="21" s="1"/>
  <c r="F1886" i="21" s="1"/>
  <c r="F1887" i="21" s="1"/>
  <c r="F1888" i="21" s="1"/>
  <c r="F1889" i="21" s="1"/>
  <c r="F1890" i="21" s="1"/>
  <c r="F1891" i="21" s="1"/>
  <c r="F1892" i="21" s="1"/>
  <c r="F1893" i="21" s="1"/>
  <c r="F1894" i="21" s="1"/>
  <c r="F1895" i="21" s="1"/>
  <c r="F1896" i="21" s="1"/>
  <c r="F1897" i="21" s="1"/>
  <c r="F1898" i="21" s="1"/>
  <c r="F1899" i="21" s="1"/>
  <c r="F1900" i="21" s="1"/>
  <c r="F1901" i="21" s="1"/>
  <c r="F1902" i="21" s="1"/>
  <c r="F1903" i="21" s="1"/>
  <c r="F1904" i="21" s="1"/>
  <c r="F1905" i="21" s="1"/>
  <c r="F1906" i="21" s="1"/>
  <c r="F1907" i="21" s="1"/>
  <c r="F1908" i="21" s="1"/>
  <c r="F1909" i="21" s="1"/>
  <c r="F1910" i="21" s="1"/>
  <c r="F1911" i="21" s="1"/>
  <c r="F1912" i="21" s="1"/>
  <c r="F1913" i="21" s="1"/>
  <c r="F1914" i="21" s="1"/>
  <c r="F1915" i="21" s="1"/>
  <c r="F1916" i="21" s="1"/>
  <c r="F1917" i="21" s="1"/>
  <c r="F1918" i="21" s="1"/>
  <c r="F1919" i="21" s="1"/>
  <c r="F1920" i="21" s="1"/>
  <c r="F1921" i="21" s="1"/>
  <c r="F1922" i="21" s="1"/>
  <c r="F1923" i="21" s="1"/>
  <c r="F1924" i="21" s="1"/>
  <c r="F1925" i="21" s="1"/>
  <c r="F1926" i="21" s="1"/>
  <c r="F1927" i="21" s="1"/>
  <c r="F1928" i="21" s="1"/>
  <c r="F1929" i="21" s="1"/>
  <c r="F1930" i="21" s="1"/>
  <c r="F1931" i="21" s="1"/>
  <c r="F1932" i="21" s="1"/>
  <c r="F1933" i="21" s="1"/>
  <c r="F1934" i="21" s="1"/>
  <c r="F1935" i="21" s="1"/>
  <c r="F1936" i="21" s="1"/>
  <c r="F1937" i="21" s="1"/>
  <c r="F1938" i="21" s="1"/>
  <c r="F1939" i="21" s="1"/>
  <c r="F1940" i="21" s="1"/>
  <c r="F1941" i="21" s="1"/>
  <c r="F1942" i="21" s="1"/>
  <c r="F1943" i="21" s="1"/>
  <c r="F1944" i="21" s="1"/>
  <c r="F1945" i="21" s="1"/>
  <c r="F1946" i="21" s="1"/>
  <c r="F1947" i="21" s="1"/>
  <c r="F1948" i="21" s="1"/>
  <c r="F1949" i="21" s="1"/>
  <c r="F1950" i="21" s="1"/>
  <c r="F1951" i="21" s="1"/>
  <c r="F1952" i="21" s="1"/>
  <c r="F1953" i="21" s="1"/>
  <c r="F1954" i="21" s="1"/>
  <c r="F1955" i="21" s="1"/>
  <c r="F1956" i="21" s="1"/>
  <c r="F1957" i="21" s="1"/>
  <c r="F1958" i="21" s="1"/>
  <c r="F1959" i="21" s="1"/>
  <c r="F1960" i="21" s="1"/>
  <c r="F1961" i="21" s="1"/>
  <c r="F1962" i="21" s="1"/>
  <c r="F1963" i="21" s="1"/>
  <c r="F1964" i="21" s="1"/>
  <c r="F1965" i="21" s="1"/>
  <c r="F1966" i="21" s="1"/>
  <c r="F1967" i="21" s="1"/>
  <c r="F1968" i="21" s="1"/>
  <c r="F1969" i="21" s="1"/>
  <c r="F1970" i="21" s="1"/>
  <c r="F1971" i="21" s="1"/>
  <c r="F1972" i="21" s="1"/>
  <c r="F1973" i="21" s="1"/>
  <c r="F1974" i="21" s="1"/>
  <c r="F1975" i="21" s="1"/>
  <c r="F1976" i="21" s="1"/>
  <c r="F1977" i="21" s="1"/>
  <c r="F1978" i="21" s="1"/>
  <c r="F1979" i="21" s="1"/>
  <c r="F1980" i="21" s="1"/>
  <c r="F1981" i="21" s="1"/>
  <c r="F1982" i="21" s="1"/>
  <c r="F1983" i="21" s="1"/>
  <c r="F1984" i="21" s="1"/>
  <c r="F1985" i="21" s="1"/>
  <c r="F1986" i="21" s="1"/>
  <c r="F1987" i="21" s="1"/>
  <c r="F1988" i="21" s="1"/>
  <c r="F1989" i="21" s="1"/>
  <c r="F1990" i="21" s="1"/>
  <c r="F1991" i="21" s="1"/>
  <c r="F1992" i="21" s="1"/>
  <c r="F1993" i="21" s="1"/>
  <c r="F1994" i="21" s="1"/>
  <c r="F1995" i="21" s="1"/>
  <c r="F1996" i="21" s="1"/>
  <c r="F1997" i="21" s="1"/>
  <c r="F1998" i="21" s="1"/>
  <c r="F1999" i="21" s="1"/>
  <c r="F2000" i="21" s="1"/>
  <c r="F2001" i="21" s="1"/>
  <c r="F2002" i="21" s="1"/>
  <c r="F2003" i="21" s="1"/>
  <c r="F2004" i="21" s="1"/>
  <c r="F2005" i="21" s="1"/>
  <c r="F2006" i="21" s="1"/>
  <c r="F2007" i="21" s="1"/>
  <c r="F2008" i="21" s="1"/>
  <c r="F2009" i="21" s="1"/>
  <c r="F2010" i="21" s="1"/>
  <c r="F2011" i="21" s="1"/>
  <c r="F2012" i="21" s="1"/>
  <c r="F2013" i="21" s="1"/>
  <c r="F2014" i="21" s="1"/>
  <c r="F2015" i="21" s="1"/>
  <c r="F2016" i="21" s="1"/>
  <c r="F2017" i="21" s="1"/>
  <c r="F2018" i="21" s="1"/>
  <c r="F2019" i="21" s="1"/>
  <c r="F2020" i="21" s="1"/>
  <c r="F2021" i="21" s="1"/>
  <c r="F2022" i="21" s="1"/>
  <c r="F2023" i="21" s="1"/>
  <c r="F2024" i="21" s="1"/>
  <c r="F2025" i="21" s="1"/>
  <c r="F2026" i="21" s="1"/>
  <c r="F2027" i="21" s="1"/>
  <c r="F2028" i="21" s="1"/>
  <c r="F2029" i="21" s="1"/>
  <c r="F2030" i="21" s="1"/>
  <c r="F2031" i="21" s="1"/>
  <c r="F2032" i="21" s="1"/>
  <c r="F2033" i="21" s="1"/>
  <c r="F2034" i="21" s="1"/>
  <c r="F2035" i="21" s="1"/>
  <c r="F2036" i="21" s="1"/>
  <c r="F2037" i="21" s="1"/>
  <c r="F2038" i="21" s="1"/>
  <c r="F2039" i="21" s="1"/>
  <c r="F2040" i="21" s="1"/>
  <c r="F2041" i="21" s="1"/>
  <c r="F2042" i="21" s="1"/>
  <c r="F2043" i="21" s="1"/>
  <c r="F2044" i="21" s="1"/>
  <c r="F2045" i="21" s="1"/>
  <c r="F2046" i="21" s="1"/>
  <c r="F2047" i="21" s="1"/>
  <c r="F2048" i="21" s="1"/>
  <c r="F2049" i="21" s="1"/>
  <c r="F2050" i="21" s="1"/>
  <c r="F2051" i="21" s="1"/>
  <c r="F2052" i="21" s="1"/>
  <c r="F2053" i="21" s="1"/>
  <c r="F2054" i="21" s="1"/>
  <c r="F2055" i="21" s="1"/>
  <c r="F2056" i="21" s="1"/>
  <c r="F2057" i="21" s="1"/>
  <c r="F2058" i="21" s="1"/>
  <c r="F2059" i="21" s="1"/>
  <c r="F2060" i="21" s="1"/>
  <c r="F2061" i="21" s="1"/>
  <c r="F2062" i="21" s="1"/>
  <c r="F2063" i="21" s="1"/>
  <c r="F2064" i="21" s="1"/>
  <c r="F2065" i="21" s="1"/>
  <c r="F2066" i="21" s="1"/>
  <c r="F2067" i="21" s="1"/>
  <c r="F2068" i="21" s="1"/>
  <c r="F2069" i="21" s="1"/>
  <c r="F2070" i="21" s="1"/>
  <c r="F2071" i="21" s="1"/>
  <c r="F2072" i="21" s="1"/>
  <c r="F2073" i="21" s="1"/>
  <c r="F2074" i="21" s="1"/>
  <c r="F2075" i="21" s="1"/>
  <c r="F2076" i="21" s="1"/>
  <c r="F2077" i="21" s="1"/>
  <c r="F2078" i="21" s="1"/>
  <c r="F2079" i="21" s="1"/>
  <c r="F2080" i="21" s="1"/>
  <c r="F2081" i="21" s="1"/>
  <c r="F2082" i="21" s="1"/>
  <c r="F2083" i="21" s="1"/>
  <c r="F2084" i="21" s="1"/>
  <c r="F2085" i="21" s="1"/>
  <c r="F2086" i="21" s="1"/>
  <c r="F2087" i="21" s="1"/>
  <c r="F2088" i="21" s="1"/>
  <c r="F2089" i="21" s="1"/>
  <c r="F2090" i="21" s="1"/>
  <c r="F2091" i="21" s="1"/>
  <c r="F2092" i="21" s="1"/>
  <c r="F2093" i="21" s="1"/>
  <c r="F2094" i="21" s="1"/>
  <c r="F2095" i="21" s="1"/>
  <c r="F2096" i="21" s="1"/>
  <c r="F2097" i="21" s="1"/>
  <c r="F2098" i="21" s="1"/>
  <c r="F2099" i="21" s="1"/>
  <c r="F2100" i="21" s="1"/>
  <c r="F2101" i="21" s="1"/>
  <c r="F2102" i="21" s="1"/>
  <c r="F2103" i="21" s="1"/>
  <c r="F2104" i="21" s="1"/>
  <c r="F2105" i="21" s="1"/>
  <c r="F2106" i="21" s="1"/>
  <c r="F2107" i="21" s="1"/>
  <c r="F2108" i="21" s="1"/>
  <c r="F2109" i="21" s="1"/>
  <c r="F2110" i="21" s="1"/>
  <c r="F2111" i="21" s="1"/>
  <c r="F2112" i="21" s="1"/>
  <c r="F2113" i="21" s="1"/>
  <c r="F2114" i="21" s="1"/>
  <c r="F2115" i="21" s="1"/>
  <c r="F2116" i="21" s="1"/>
  <c r="F2117" i="21" s="1"/>
  <c r="F2118" i="21" s="1"/>
  <c r="F2119" i="21" s="1"/>
  <c r="F2120" i="21" s="1"/>
  <c r="F2121" i="21" s="1"/>
  <c r="F2122" i="21" s="1"/>
  <c r="F2123" i="21" s="1"/>
  <c r="F2124" i="21" s="1"/>
  <c r="F2125" i="21" s="1"/>
  <c r="F2126" i="21" s="1"/>
  <c r="F2127" i="21" s="1"/>
  <c r="F2128" i="21" s="1"/>
  <c r="F2129" i="21" s="1"/>
  <c r="F2130" i="21" s="1"/>
  <c r="F2131" i="21" s="1"/>
  <c r="F2132" i="21" s="1"/>
  <c r="F2133" i="21" s="1"/>
  <c r="F2134" i="21" s="1"/>
  <c r="F2135" i="21" s="1"/>
  <c r="F2136" i="21" s="1"/>
  <c r="F2137" i="21" s="1"/>
  <c r="F2138" i="21" s="1"/>
  <c r="F2139" i="21" s="1"/>
  <c r="F2140" i="21" s="1"/>
  <c r="F2141" i="21" s="1"/>
  <c r="F2142" i="21" s="1"/>
  <c r="F2143" i="21" s="1"/>
  <c r="F2144" i="21" s="1"/>
  <c r="F2145" i="21" s="1"/>
  <c r="F2146" i="21" s="1"/>
  <c r="F2147" i="21" s="1"/>
  <c r="F2148" i="21" s="1"/>
  <c r="F2149" i="21" s="1"/>
  <c r="F2150" i="21" s="1"/>
  <c r="F2151" i="21" s="1"/>
  <c r="F2152" i="21" s="1"/>
  <c r="F2153" i="21" s="1"/>
  <c r="F2154" i="21" s="1"/>
  <c r="F2155" i="21" s="1"/>
  <c r="F2156" i="21" s="1"/>
  <c r="F2157" i="21" s="1"/>
  <c r="F2158" i="21" s="1"/>
  <c r="F2159" i="21" s="1"/>
  <c r="F2160" i="21" s="1"/>
  <c r="F2161" i="21" s="1"/>
  <c r="F2162" i="21" s="1"/>
  <c r="F2163" i="21" s="1"/>
  <c r="F2164" i="21" s="1"/>
  <c r="F2165" i="21" s="1"/>
  <c r="F2166" i="21" s="1"/>
  <c r="F2167" i="21" s="1"/>
  <c r="F2168" i="21" s="1"/>
  <c r="F2169" i="21" s="1"/>
  <c r="F2170" i="21" s="1"/>
  <c r="F2171" i="21" s="1"/>
  <c r="F2172" i="21" s="1"/>
  <c r="F2173" i="21" s="1"/>
  <c r="F2174" i="21" s="1"/>
  <c r="F2175" i="21" s="1"/>
  <c r="F2176" i="21" s="1"/>
  <c r="F2177" i="21" s="1"/>
  <c r="F2178" i="21" s="1"/>
  <c r="F2179" i="21" s="1"/>
  <c r="F2180" i="21" s="1"/>
  <c r="F2181" i="21" s="1"/>
  <c r="F2182" i="21" s="1"/>
  <c r="F2183" i="21" s="1"/>
  <c r="F2184" i="21" s="1"/>
  <c r="F2185" i="21" s="1"/>
  <c r="F2186" i="21" s="1"/>
  <c r="F2187" i="21" s="1"/>
  <c r="F2188" i="21" s="1"/>
  <c r="F2189" i="21" s="1"/>
  <c r="F2190" i="21" s="1"/>
  <c r="F2191" i="21" s="1"/>
  <c r="F2192" i="21" s="1"/>
  <c r="F2193" i="21" s="1"/>
  <c r="F2194" i="21" s="1"/>
  <c r="F2195" i="21" s="1"/>
  <c r="F2196" i="21" s="1"/>
  <c r="F2197" i="21" s="1"/>
  <c r="F2198" i="21" s="1"/>
  <c r="F2199" i="21" s="1"/>
  <c r="F2200" i="21" s="1"/>
  <c r="F2201" i="21" s="1"/>
  <c r="F2202" i="21" s="1"/>
  <c r="F2203" i="21" s="1"/>
  <c r="F2204" i="21" s="1"/>
  <c r="F2205" i="21" s="1"/>
  <c r="F2206" i="21" s="1"/>
  <c r="F2207" i="21" s="1"/>
  <c r="F2208" i="21" s="1"/>
  <c r="F2209" i="21" s="1"/>
  <c r="F2210" i="21" s="1"/>
  <c r="F2211" i="21" s="1"/>
  <c r="F2212" i="21" s="1"/>
  <c r="F2213" i="21" s="1"/>
  <c r="F2214" i="21" s="1"/>
  <c r="F2215" i="21" s="1"/>
  <c r="F2216" i="21" s="1"/>
  <c r="F2217" i="21" s="1"/>
  <c r="F2218" i="21" s="1"/>
  <c r="F2219" i="21" s="1"/>
  <c r="F2220" i="21" s="1"/>
  <c r="F2221" i="21" s="1"/>
  <c r="F2222" i="21" s="1"/>
  <c r="F2223" i="21" s="1"/>
  <c r="F2224" i="21" s="1"/>
  <c r="F2225" i="21" s="1"/>
  <c r="F2226" i="21" s="1"/>
  <c r="F2227" i="21" s="1"/>
  <c r="F2228" i="21" s="1"/>
  <c r="F2229" i="21" s="1"/>
  <c r="F2230" i="21" s="1"/>
  <c r="F2231" i="21" s="1"/>
  <c r="F2232" i="21" s="1"/>
  <c r="F2233" i="21" s="1"/>
  <c r="F2234" i="21" s="1"/>
  <c r="F2235" i="21" s="1"/>
  <c r="F2236" i="21" s="1"/>
  <c r="F2237" i="21" s="1"/>
  <c r="F2238" i="21" s="1"/>
  <c r="F2239" i="21" s="1"/>
  <c r="F2240" i="21" s="1"/>
  <c r="F2241" i="21" s="1"/>
  <c r="F2242" i="21" s="1"/>
  <c r="F2243" i="21" s="1"/>
  <c r="F2244" i="21" s="1"/>
  <c r="F2245" i="21" s="1"/>
  <c r="F2246" i="21" s="1"/>
  <c r="F2247" i="21" s="1"/>
  <c r="F2248" i="21" s="1"/>
  <c r="F2249" i="21" s="1"/>
  <c r="F2250" i="21" s="1"/>
  <c r="F2251" i="21" s="1"/>
  <c r="F2252" i="21" s="1"/>
  <c r="F2253" i="21" s="1"/>
  <c r="F2254" i="21" s="1"/>
  <c r="F2255" i="21" s="1"/>
  <c r="F2256" i="21" s="1"/>
  <c r="F2257" i="21" s="1"/>
  <c r="F2258" i="21" s="1"/>
  <c r="F2259" i="21" s="1"/>
  <c r="F2260" i="21" s="1"/>
  <c r="F2261" i="21" s="1"/>
  <c r="F2262" i="21" s="1"/>
  <c r="F2263" i="21" s="1"/>
  <c r="F2264" i="21" s="1"/>
  <c r="F2265" i="21" s="1"/>
  <c r="F2266" i="21" s="1"/>
  <c r="F2267" i="21" s="1"/>
  <c r="F2268" i="21" s="1"/>
  <c r="F2269" i="21" s="1"/>
  <c r="F2270" i="21" s="1"/>
  <c r="F2271" i="21" s="1"/>
  <c r="F2272" i="21" s="1"/>
  <c r="F2273" i="21" s="1"/>
  <c r="F2274" i="21" s="1"/>
  <c r="F2275" i="21" s="1"/>
  <c r="F2276" i="21" s="1"/>
  <c r="F2277" i="21" s="1"/>
  <c r="F2278" i="21" s="1"/>
  <c r="F2279" i="21" s="1"/>
  <c r="F2280" i="21" s="1"/>
  <c r="F2281" i="21" s="1"/>
  <c r="F2282" i="21" s="1"/>
  <c r="F2283" i="21" s="1"/>
  <c r="F2284" i="21" s="1"/>
  <c r="F2285" i="21" s="1"/>
  <c r="F2286" i="21" s="1"/>
  <c r="F2287" i="21" s="1"/>
  <c r="F2288" i="21" s="1"/>
  <c r="F2289" i="21" s="1"/>
  <c r="F2290" i="21" s="1"/>
  <c r="F2291" i="21" s="1"/>
  <c r="F2292" i="21" s="1"/>
  <c r="F2293" i="21" s="1"/>
  <c r="F2294" i="21" s="1"/>
  <c r="F2295" i="21" s="1"/>
  <c r="F2296" i="21" s="1"/>
  <c r="F2297" i="21" s="1"/>
  <c r="F2298" i="21" s="1"/>
  <c r="F2299" i="21" s="1"/>
  <c r="F2300" i="21" s="1"/>
  <c r="F2301" i="21" s="1"/>
  <c r="F2302" i="21" s="1"/>
  <c r="F2303" i="21" s="1"/>
  <c r="F2304" i="21" s="1"/>
  <c r="F2305" i="21" s="1"/>
  <c r="F2306" i="21" s="1"/>
  <c r="F2307" i="21" s="1"/>
  <c r="F2308" i="21" s="1"/>
  <c r="F2309" i="21" s="1"/>
  <c r="F2310" i="21" s="1"/>
  <c r="F2311" i="21" s="1"/>
  <c r="F2312" i="21" s="1"/>
  <c r="F2313" i="21" s="1"/>
  <c r="F2314" i="21" s="1"/>
  <c r="F2315" i="21" s="1"/>
  <c r="F2316" i="21" s="1"/>
  <c r="F2317" i="21" s="1"/>
  <c r="F2318" i="21" s="1"/>
  <c r="F2319" i="21" s="1"/>
  <c r="F2320" i="21" s="1"/>
  <c r="F2321" i="21" s="1"/>
  <c r="F2322" i="21" s="1"/>
  <c r="F2323" i="21" s="1"/>
  <c r="F2324" i="21" s="1"/>
  <c r="F2325" i="21" s="1"/>
  <c r="F2326" i="21" s="1"/>
  <c r="F2327" i="21" s="1"/>
  <c r="F2328" i="21" s="1"/>
  <c r="F2329" i="21" s="1"/>
  <c r="F2330" i="21" s="1"/>
  <c r="F2331" i="21" s="1"/>
  <c r="F2332" i="21" s="1"/>
  <c r="F2333" i="21" s="1"/>
  <c r="F2334" i="21" s="1"/>
  <c r="F2335" i="21" s="1"/>
  <c r="F2336" i="21" s="1"/>
  <c r="F2337" i="21" s="1"/>
  <c r="F2338" i="21" s="1"/>
  <c r="F2339" i="21" s="1"/>
  <c r="F2340" i="21" s="1"/>
  <c r="F2341" i="21" s="1"/>
  <c r="F2342" i="21" s="1"/>
  <c r="F2343" i="21" s="1"/>
  <c r="F2344" i="21" s="1"/>
  <c r="F2345" i="21" s="1"/>
  <c r="F2346" i="21" s="1"/>
  <c r="F2347" i="21" s="1"/>
  <c r="F2348" i="21" s="1"/>
  <c r="F2349" i="21" s="1"/>
  <c r="F2350" i="21" s="1"/>
  <c r="F2351" i="21" s="1"/>
  <c r="F2352" i="21" s="1"/>
  <c r="F2353" i="21" s="1"/>
  <c r="F2354" i="21" s="1"/>
  <c r="F2355" i="21" s="1"/>
  <c r="F2356" i="21" s="1"/>
  <c r="F2357" i="21" s="1"/>
  <c r="F2358" i="21" s="1"/>
  <c r="F2359" i="21" s="1"/>
  <c r="F2360" i="21" s="1"/>
  <c r="F2361" i="21" s="1"/>
  <c r="F2362" i="21" s="1"/>
  <c r="F2363" i="21" s="1"/>
  <c r="F2364" i="21" s="1"/>
  <c r="F2365" i="21" s="1"/>
  <c r="F2366" i="21" s="1"/>
  <c r="F2367" i="21" s="1"/>
  <c r="F2368" i="21" s="1"/>
  <c r="F2369" i="21" s="1"/>
  <c r="F2370" i="21" s="1"/>
  <c r="F2371" i="21" s="1"/>
  <c r="F2372" i="21" s="1"/>
  <c r="F2373" i="21" s="1"/>
  <c r="F2374" i="21" s="1"/>
  <c r="F2375" i="21" s="1"/>
  <c r="F2376" i="21" s="1"/>
  <c r="F2377" i="21" s="1"/>
  <c r="F2378" i="21" s="1"/>
  <c r="F2379" i="21" s="1"/>
  <c r="F2380" i="21" s="1"/>
  <c r="F2381" i="21" s="1"/>
  <c r="F2382" i="21" s="1"/>
  <c r="F2383" i="21" s="1"/>
  <c r="F2384" i="21" s="1"/>
  <c r="F2385" i="21" s="1"/>
  <c r="F2386" i="21" s="1"/>
  <c r="F2387" i="21" s="1"/>
  <c r="F2388" i="21" s="1"/>
  <c r="F2389" i="21" s="1"/>
  <c r="F2390" i="21" s="1"/>
  <c r="F2391" i="21" s="1"/>
  <c r="F2392" i="21" s="1"/>
  <c r="F2393" i="21" s="1"/>
  <c r="F2394" i="21" s="1"/>
  <c r="F2395" i="21" s="1"/>
  <c r="F2396" i="21" s="1"/>
  <c r="F2397" i="21" s="1"/>
  <c r="F2398" i="21" s="1"/>
  <c r="F2399" i="21" s="1"/>
  <c r="F2400" i="21" s="1"/>
  <c r="F2401" i="21" s="1"/>
  <c r="F2402" i="21" s="1"/>
  <c r="F2403" i="21" s="1"/>
  <c r="F2404" i="21" s="1"/>
  <c r="F2405" i="21" s="1"/>
  <c r="F2406" i="21" s="1"/>
  <c r="F2407" i="21" s="1"/>
  <c r="F2408" i="21" s="1"/>
  <c r="F2409" i="21" s="1"/>
  <c r="F2410" i="21" s="1"/>
  <c r="F2411" i="21" s="1"/>
  <c r="F2412" i="21" s="1"/>
  <c r="F2413" i="21" s="1"/>
  <c r="F2414" i="21" s="1"/>
  <c r="F2415" i="21" s="1"/>
  <c r="F2416" i="21" s="1"/>
  <c r="F2417" i="21" s="1"/>
  <c r="F2418" i="21" s="1"/>
  <c r="F2419" i="21" s="1"/>
  <c r="F2420" i="21" s="1"/>
  <c r="F2421" i="21" s="1"/>
  <c r="F2422" i="21" s="1"/>
  <c r="F2423" i="21" s="1"/>
  <c r="F2424" i="21" s="1"/>
  <c r="F2425" i="21" s="1"/>
  <c r="F2426" i="21" s="1"/>
  <c r="F2427" i="21" s="1"/>
  <c r="F2428" i="21" s="1"/>
  <c r="F2429" i="21" s="1"/>
  <c r="F2430" i="21" s="1"/>
  <c r="F2431" i="21" s="1"/>
  <c r="F2432" i="21" s="1"/>
  <c r="F2433" i="21" s="1"/>
  <c r="F2434" i="21" s="1"/>
  <c r="F2435" i="21" s="1"/>
  <c r="F2436" i="21" s="1"/>
  <c r="F2437" i="21" s="1"/>
  <c r="F2438" i="21" s="1"/>
  <c r="F2439" i="21" s="1"/>
  <c r="F2440" i="21" s="1"/>
  <c r="F2441" i="21" s="1"/>
  <c r="F2442" i="21" s="1"/>
  <c r="F2443" i="21" s="1"/>
  <c r="F2444" i="21" s="1"/>
  <c r="F2445" i="21" s="1"/>
  <c r="F2446" i="21" s="1"/>
  <c r="F2447" i="21" s="1"/>
  <c r="F2448" i="21" s="1"/>
  <c r="F2449" i="21" s="1"/>
  <c r="F2450" i="21" s="1"/>
  <c r="F2451" i="21" s="1"/>
  <c r="F2452" i="21" s="1"/>
  <c r="F2453" i="21" s="1"/>
  <c r="F2454" i="21" s="1"/>
  <c r="F2455" i="21" s="1"/>
  <c r="F2456" i="21" s="1"/>
  <c r="F2457" i="21" s="1"/>
  <c r="F2458" i="21" s="1"/>
  <c r="F2459" i="21" s="1"/>
  <c r="F2460" i="21" s="1"/>
  <c r="F2461" i="21" s="1"/>
  <c r="F2462" i="21" s="1"/>
  <c r="F2463" i="21" s="1"/>
  <c r="F2464" i="21" s="1"/>
  <c r="F2465" i="21" s="1"/>
  <c r="F2466" i="21" s="1"/>
  <c r="F2467" i="21" s="1"/>
  <c r="F2468" i="21" s="1"/>
  <c r="F2469" i="21" s="1"/>
  <c r="F2470" i="21" s="1"/>
  <c r="F2471" i="21" s="1"/>
  <c r="F2472" i="21" s="1"/>
  <c r="F2473" i="21" s="1"/>
  <c r="F2474" i="21" s="1"/>
  <c r="F2475" i="21" s="1"/>
  <c r="F2476" i="21" s="1"/>
  <c r="F2477" i="21" s="1"/>
  <c r="F2478" i="21" s="1"/>
  <c r="F2479" i="21" s="1"/>
  <c r="F2480" i="21" s="1"/>
  <c r="F2481" i="21" s="1"/>
  <c r="F2482" i="21" s="1"/>
  <c r="F2483" i="21" s="1"/>
  <c r="F2484" i="21" s="1"/>
  <c r="F2485" i="21" s="1"/>
  <c r="F2486" i="21" s="1"/>
  <c r="F2487" i="21" s="1"/>
  <c r="F2488" i="21" s="1"/>
  <c r="F2489" i="21" s="1"/>
  <c r="F2490" i="21" s="1"/>
  <c r="F2491" i="21" s="1"/>
  <c r="F2492" i="21" s="1"/>
  <c r="F2493" i="21" s="1"/>
  <c r="F2494" i="21" s="1"/>
  <c r="F2495" i="21" s="1"/>
  <c r="F2496" i="21" s="1"/>
  <c r="F2497" i="21" s="1"/>
  <c r="F2498" i="21" s="1"/>
  <c r="F2499" i="21" s="1"/>
  <c r="F2500" i="21" s="1"/>
  <c r="F2501" i="21" s="1"/>
  <c r="F2502" i="21" s="1"/>
  <c r="F2503" i="21" s="1"/>
  <c r="F2504" i="21" s="1"/>
  <c r="F2505" i="21" s="1"/>
  <c r="F2506" i="21" s="1"/>
  <c r="F2507" i="21" s="1"/>
  <c r="F2508" i="21" s="1"/>
  <c r="F2509" i="21" s="1"/>
  <c r="F2510" i="21" s="1"/>
  <c r="F2511" i="21" s="1"/>
  <c r="F2512" i="21" s="1"/>
  <c r="F2513" i="21" s="1"/>
  <c r="F2514" i="21" s="1"/>
  <c r="F2515" i="21" s="1"/>
  <c r="F2516" i="21" s="1"/>
  <c r="F2517" i="21" s="1"/>
  <c r="F2518" i="21" s="1"/>
  <c r="F2519" i="21" s="1"/>
  <c r="F2520" i="21" s="1"/>
  <c r="F2521" i="21" s="1"/>
  <c r="F2522" i="21" s="1"/>
  <c r="F2523" i="21" s="1"/>
  <c r="F2524" i="21" s="1"/>
  <c r="F2525" i="21" s="1"/>
  <c r="F2526" i="21" s="1"/>
  <c r="F2527" i="21" s="1"/>
  <c r="F2528" i="21" s="1"/>
  <c r="F2529" i="21" s="1"/>
  <c r="F2530" i="21" s="1"/>
  <c r="F2531" i="21" s="1"/>
  <c r="F2532" i="21" s="1"/>
  <c r="F2533" i="21" s="1"/>
  <c r="F2534" i="21" s="1"/>
  <c r="F2535" i="21" s="1"/>
  <c r="F2536" i="21" s="1"/>
  <c r="F2537" i="21" s="1"/>
  <c r="F2538" i="21" s="1"/>
  <c r="F2539" i="21" s="1"/>
  <c r="F2540" i="21" s="1"/>
  <c r="F2541" i="21" s="1"/>
  <c r="F2542" i="21" s="1"/>
  <c r="F2543" i="21" s="1"/>
  <c r="F2544" i="21" s="1"/>
  <c r="F2545" i="21" s="1"/>
  <c r="F2546" i="21" s="1"/>
  <c r="F2547" i="21" s="1"/>
  <c r="F2548" i="21" s="1"/>
  <c r="F2549" i="21" s="1"/>
  <c r="F2550" i="21" s="1"/>
  <c r="F2551" i="21" s="1"/>
  <c r="F2552" i="21" s="1"/>
  <c r="F2553" i="21" s="1"/>
  <c r="F2554" i="21" s="1"/>
  <c r="F2555" i="21" s="1"/>
  <c r="F2556" i="21" s="1"/>
  <c r="F2557" i="21" s="1"/>
  <c r="F2558" i="21" s="1"/>
  <c r="F2559" i="21" s="1"/>
  <c r="F2560" i="21" s="1"/>
  <c r="F2561" i="21" s="1"/>
  <c r="F2562" i="21" s="1"/>
  <c r="F2563" i="21" s="1"/>
  <c r="F2564" i="21" s="1"/>
  <c r="F2565" i="21" s="1"/>
  <c r="F2566" i="21" s="1"/>
  <c r="F2567" i="21" s="1"/>
  <c r="F2568" i="21" s="1"/>
  <c r="F2569" i="21" s="1"/>
  <c r="F2570" i="21" s="1"/>
  <c r="F2571" i="21" s="1"/>
  <c r="F2572" i="21" s="1"/>
  <c r="F2573" i="21" s="1"/>
  <c r="F2574" i="21" s="1"/>
  <c r="F2575" i="21" s="1"/>
  <c r="F2576" i="21" s="1"/>
  <c r="F2577" i="21" s="1"/>
  <c r="F2578" i="21" s="1"/>
  <c r="F2579" i="21" s="1"/>
  <c r="F2580" i="21" s="1"/>
  <c r="F2581" i="21" s="1"/>
  <c r="F2582" i="21" s="1"/>
  <c r="F2583" i="21" s="1"/>
  <c r="H5" i="24" l="1"/>
  <c r="H6" i="24" s="1"/>
  <c r="H7" i="24" s="1"/>
  <c r="H8" i="24" s="1"/>
  <c r="H9" i="24" s="1"/>
  <c r="H10" i="24" s="1"/>
  <c r="H11" i="24" s="1"/>
  <c r="H12" i="24" s="1"/>
  <c r="H13" i="24" s="1"/>
  <c r="H14" i="24" s="1"/>
  <c r="H15" i="24" s="1"/>
  <c r="H16" i="24" s="1"/>
  <c r="H17" i="24" s="1"/>
  <c r="H18" i="24" s="1"/>
  <c r="H19" i="24" s="1"/>
  <c r="H20" i="24" s="1"/>
  <c r="H21" i="24" s="1"/>
  <c r="H22" i="24" s="1"/>
  <c r="H23" i="24" s="1"/>
  <c r="H24" i="24" s="1"/>
  <c r="H25" i="24" s="1"/>
  <c r="H26" i="24" s="1"/>
  <c r="H27" i="24" s="1"/>
  <c r="H28" i="24" s="1"/>
  <c r="H29" i="24" s="1"/>
  <c r="H30" i="24" s="1"/>
  <c r="H31" i="24" s="1"/>
  <c r="H32" i="24" s="1"/>
  <c r="H33" i="24" s="1"/>
  <c r="H34" i="24" s="1"/>
  <c r="H35" i="24" s="1"/>
  <c r="H36" i="24" s="1"/>
  <c r="H37" i="24" s="1"/>
  <c r="H38" i="24" s="1"/>
  <c r="H39" i="24" s="1"/>
  <c r="H40" i="24" s="1"/>
  <c r="H41" i="24" s="1"/>
  <c r="H42" i="24" s="1"/>
  <c r="H43" i="24" s="1"/>
  <c r="H44" i="24" s="1"/>
  <c r="H45" i="24" s="1"/>
  <c r="H46" i="24" s="1"/>
  <c r="H47" i="24" s="1"/>
  <c r="H48" i="24" s="1"/>
  <c r="H49" i="24" s="1"/>
  <c r="H50" i="24" s="1"/>
  <c r="H51" i="24" s="1"/>
  <c r="H52" i="24" s="1"/>
  <c r="H53" i="24" s="1"/>
  <c r="H54" i="24" s="1"/>
  <c r="H55" i="24" s="1"/>
  <c r="H56" i="24" s="1"/>
  <c r="H57" i="24" s="1"/>
  <c r="H58" i="24" s="1"/>
  <c r="H59" i="24" s="1"/>
  <c r="H60" i="24" s="1"/>
  <c r="H61" i="24" s="1"/>
  <c r="H62" i="24" s="1"/>
  <c r="H63" i="24" s="1"/>
  <c r="H64" i="24" s="1"/>
  <c r="H65" i="24" s="1"/>
  <c r="H66" i="24" s="1"/>
  <c r="H67" i="24" s="1"/>
  <c r="H68" i="24" s="1"/>
  <c r="H69" i="24" s="1"/>
  <c r="H70" i="24" s="1"/>
  <c r="H71" i="24" s="1"/>
  <c r="H72" i="24" s="1"/>
  <c r="H73" i="24" s="1"/>
  <c r="H74" i="24" s="1"/>
  <c r="H75" i="24" s="1"/>
  <c r="H76" i="24" s="1"/>
  <c r="H77" i="24" s="1"/>
  <c r="H78" i="24" s="1"/>
  <c r="H79" i="24" s="1"/>
  <c r="H80" i="24" s="1"/>
  <c r="H81" i="24" s="1"/>
  <c r="H82" i="24" s="1"/>
  <c r="H83" i="24" s="1"/>
  <c r="H84" i="24" s="1"/>
  <c r="H85" i="24" s="1"/>
  <c r="H86" i="24" s="1"/>
  <c r="H87" i="24" s="1"/>
  <c r="H88" i="24" s="1"/>
  <c r="H89" i="24" s="1"/>
  <c r="H90" i="24" s="1"/>
  <c r="H91" i="24" s="1"/>
  <c r="H92" i="24" s="1"/>
  <c r="H93" i="24" s="1"/>
  <c r="H94" i="24" s="1"/>
  <c r="H95" i="24" s="1"/>
  <c r="H96" i="24" s="1"/>
  <c r="H97" i="24" s="1"/>
  <c r="H98" i="24" s="1"/>
  <c r="H99" i="24" s="1"/>
  <c r="H100" i="24" s="1"/>
  <c r="H101" i="24" s="1"/>
  <c r="H102" i="24" s="1"/>
  <c r="H103" i="24" s="1"/>
  <c r="H104" i="24" s="1"/>
  <c r="H105" i="24" s="1"/>
  <c r="H106" i="24" s="1"/>
  <c r="H107" i="24" s="1"/>
  <c r="H108" i="24" s="1"/>
  <c r="H109" i="24" s="1"/>
  <c r="H110" i="24" s="1"/>
  <c r="H111" i="24" s="1"/>
  <c r="H112" i="24" s="1"/>
  <c r="H113" i="24" s="1"/>
  <c r="H114" i="24" s="1"/>
  <c r="H115" i="24" s="1"/>
  <c r="H116" i="24" s="1"/>
  <c r="H117" i="24" s="1"/>
  <c r="H118" i="24" s="1"/>
  <c r="H119" i="24" s="1"/>
  <c r="H120" i="24" s="1"/>
  <c r="H121" i="24" s="1"/>
  <c r="H122" i="24" s="1"/>
  <c r="H5" i="25"/>
  <c r="E137" i="6"/>
  <c r="H5" i="23"/>
  <c r="H6" i="23" s="1"/>
  <c r="H7" i="23" s="1"/>
  <c r="H8" i="23" s="1"/>
  <c r="H9" i="23" s="1"/>
  <c r="H10" i="23" s="1"/>
  <c r="H11" i="23" s="1"/>
  <c r="H12" i="23" s="1"/>
  <c r="H13" i="23" s="1"/>
  <c r="H14" i="23" s="1"/>
  <c r="H15" i="23" s="1"/>
  <c r="H16" i="23" s="1"/>
  <c r="H17" i="23" s="1"/>
  <c r="H18" i="23" s="1"/>
  <c r="H19" i="23" s="1"/>
  <c r="H20" i="23" s="1"/>
  <c r="H21" i="23" s="1"/>
  <c r="H22" i="23" s="1"/>
  <c r="H23" i="23" s="1"/>
  <c r="H24" i="23" s="1"/>
  <c r="H25" i="23" s="1"/>
  <c r="H26" i="23" s="1"/>
  <c r="H27" i="23" s="1"/>
  <c r="H28" i="23" s="1"/>
  <c r="H29" i="23" s="1"/>
  <c r="H30" i="23" s="1"/>
  <c r="H31" i="23" s="1"/>
  <c r="H32" i="23" s="1"/>
  <c r="H33" i="23" s="1"/>
  <c r="H34" i="23" s="1"/>
  <c r="H35" i="23" s="1"/>
  <c r="H36" i="23" s="1"/>
  <c r="H37" i="23" s="1"/>
  <c r="H38" i="23" s="1"/>
  <c r="H39" i="23" s="1"/>
  <c r="H40" i="23" s="1"/>
  <c r="H41" i="23" s="1"/>
  <c r="H42" i="23" s="1"/>
  <c r="H43" i="23" s="1"/>
  <c r="H44" i="23" s="1"/>
  <c r="H45" i="23" s="1"/>
  <c r="H46" i="23" s="1"/>
  <c r="H47" i="23" s="1"/>
  <c r="H48" i="23" s="1"/>
  <c r="H49" i="23" s="1"/>
  <c r="H50" i="23" s="1"/>
  <c r="H51" i="23" s="1"/>
  <c r="H52" i="23" s="1"/>
  <c r="H53" i="23" s="1"/>
  <c r="H54" i="23" s="1"/>
  <c r="H55" i="23" s="1"/>
  <c r="H56" i="23" s="1"/>
  <c r="H57" i="23" s="1"/>
  <c r="H58" i="23" s="1"/>
  <c r="H59" i="23" s="1"/>
  <c r="H60" i="23" s="1"/>
  <c r="H61" i="23" s="1"/>
  <c r="H62" i="23" s="1"/>
  <c r="H63" i="23" s="1"/>
  <c r="H64" i="23" s="1"/>
  <c r="H65" i="23" s="1"/>
  <c r="H66" i="23" s="1"/>
  <c r="H67" i="23" s="1"/>
  <c r="H68" i="23" s="1"/>
  <c r="H69" i="23" s="1"/>
  <c r="H70" i="23" s="1"/>
  <c r="H71" i="23" s="1"/>
  <c r="H72" i="23" s="1"/>
  <c r="H73" i="23" s="1"/>
  <c r="H74" i="23" s="1"/>
  <c r="H75" i="23" s="1"/>
  <c r="H76" i="23" s="1"/>
  <c r="H77" i="23" s="1"/>
  <c r="H78" i="23" s="1"/>
  <c r="H79" i="23" s="1"/>
  <c r="H80" i="23" s="1"/>
  <c r="H81" i="23" s="1"/>
  <c r="H82" i="23" s="1"/>
  <c r="H83" i="23" s="1"/>
  <c r="H84" i="23" s="1"/>
  <c r="H85" i="23" s="1"/>
  <c r="H86" i="23" s="1"/>
  <c r="H87" i="23" s="1"/>
  <c r="H88" i="23" s="1"/>
  <c r="H89" i="23" s="1"/>
  <c r="H90" i="23" s="1"/>
  <c r="H91" i="23" s="1"/>
  <c r="H92" i="23" s="1"/>
  <c r="H93" i="23" s="1"/>
  <c r="H94" i="23" s="1"/>
  <c r="H95" i="23" s="1"/>
  <c r="H96" i="23" s="1"/>
  <c r="H97" i="23" s="1"/>
  <c r="H98" i="23" s="1"/>
  <c r="H99" i="23" s="1"/>
  <c r="H100" i="23" s="1"/>
  <c r="H101" i="23" s="1"/>
  <c r="H102" i="23" s="1"/>
  <c r="H103" i="23" s="1"/>
  <c r="H104" i="23" s="1"/>
  <c r="H105" i="23" s="1"/>
  <c r="H106" i="23" s="1"/>
  <c r="H107" i="23" s="1"/>
  <c r="H108" i="23" s="1"/>
  <c r="H109" i="23" s="1"/>
  <c r="H110" i="23" s="1"/>
  <c r="H111" i="23" s="1"/>
  <c r="H112" i="23" s="1"/>
  <c r="H113" i="23" s="1"/>
  <c r="H114" i="23" s="1"/>
  <c r="H115" i="23" s="1"/>
  <c r="H116" i="23" s="1"/>
  <c r="H117" i="23" s="1"/>
  <c r="H118" i="23" s="1"/>
  <c r="H119" i="23" s="1"/>
  <c r="H120" i="23" s="1"/>
  <c r="H121" i="23" s="1"/>
  <c r="H122" i="23" s="1"/>
  <c r="H123" i="23" s="1"/>
  <c r="H124" i="23" s="1"/>
  <c r="H125" i="23" s="1"/>
  <c r="H126" i="23" s="1"/>
  <c r="H127" i="23" s="1"/>
  <c r="H128" i="23" s="1"/>
  <c r="H129" i="23" s="1"/>
  <c r="H130" i="23" s="1"/>
  <c r="H131" i="23" s="1"/>
  <c r="H132" i="23" s="1"/>
  <c r="H133" i="23" s="1"/>
  <c r="H134" i="23" s="1"/>
  <c r="H135" i="23" s="1"/>
  <c r="H136" i="23" s="1"/>
  <c r="H137" i="23" s="1"/>
  <c r="H138" i="23" s="1"/>
  <c r="H139" i="23" s="1"/>
  <c r="H140" i="23" s="1"/>
  <c r="H141" i="23" s="1"/>
  <c r="H142" i="23" s="1"/>
  <c r="H143" i="23" s="1"/>
  <c r="H144" i="23" s="1"/>
  <c r="H145" i="23" s="1"/>
  <c r="H146" i="23" s="1"/>
  <c r="H147" i="23" s="1"/>
  <c r="H148" i="23" s="1"/>
  <c r="H149" i="23" s="1"/>
  <c r="H150" i="23" s="1"/>
  <c r="H151" i="23" s="1"/>
  <c r="H152" i="23" s="1"/>
  <c r="H153" i="23" s="1"/>
  <c r="H154" i="23" s="1"/>
  <c r="H155" i="23" s="1"/>
  <c r="H156" i="23" s="1"/>
  <c r="H157" i="23" s="1"/>
  <c r="H158" i="23" s="1"/>
  <c r="H159" i="23" s="1"/>
  <c r="H160" i="23" s="1"/>
  <c r="H161" i="23" s="1"/>
  <c r="H162" i="23" s="1"/>
  <c r="H163" i="23" s="1"/>
  <c r="H164" i="23" s="1"/>
  <c r="H165" i="23" s="1"/>
  <c r="H166" i="23" s="1"/>
  <c r="H167" i="23" s="1"/>
  <c r="H168" i="23" s="1"/>
  <c r="H169" i="23" s="1"/>
  <c r="H170" i="23" s="1"/>
  <c r="H171" i="23" s="1"/>
  <c r="H172" i="23" s="1"/>
  <c r="H173" i="23" s="1"/>
  <c r="H174" i="23" s="1"/>
  <c r="H175" i="23" s="1"/>
  <c r="H176" i="23" s="1"/>
  <c r="H177" i="23" s="1"/>
  <c r="H178" i="23" s="1"/>
  <c r="H179" i="23" s="1"/>
  <c r="H180" i="23" s="1"/>
  <c r="H181" i="23" s="1"/>
  <c r="H182" i="23" s="1"/>
  <c r="H183" i="23" s="1"/>
  <c r="H184" i="23" s="1"/>
  <c r="H185" i="23" s="1"/>
  <c r="H186" i="23" s="1"/>
  <c r="H187" i="23" s="1"/>
  <c r="H188" i="23" s="1"/>
  <c r="H189" i="23" s="1"/>
  <c r="H190" i="23" s="1"/>
  <c r="H191" i="23" s="1"/>
  <c r="H192" i="23" s="1"/>
  <c r="H193" i="23" s="1"/>
  <c r="H194" i="23" s="1"/>
  <c r="H195" i="23" s="1"/>
  <c r="H196" i="23" s="1"/>
  <c r="H197" i="23" s="1"/>
  <c r="H198" i="23" s="1"/>
  <c r="H199" i="23" s="1"/>
  <c r="H200" i="23" s="1"/>
  <c r="H201" i="23" s="1"/>
  <c r="H202" i="23" s="1"/>
  <c r="H203" i="23" s="1"/>
  <c r="H204" i="23" s="1"/>
  <c r="H205" i="23" s="1"/>
  <c r="H206" i="23" s="1"/>
  <c r="H207" i="23" s="1"/>
  <c r="H208" i="23" s="1"/>
  <c r="H209" i="23" s="1"/>
  <c r="H210" i="23" s="1"/>
  <c r="H211" i="23" s="1"/>
  <c r="H212" i="23" s="1"/>
  <c r="H213" i="23" s="1"/>
  <c r="H214" i="23" s="1"/>
  <c r="H215" i="23" s="1"/>
  <c r="H216" i="23" s="1"/>
  <c r="H217" i="23" s="1"/>
  <c r="H218" i="23" s="1"/>
  <c r="H219" i="23" s="1"/>
  <c r="H220" i="23" s="1"/>
  <c r="H221" i="23" s="1"/>
  <c r="H222" i="23" s="1"/>
  <c r="H223" i="23" s="1"/>
  <c r="H224" i="23" s="1"/>
  <c r="H225" i="23" s="1"/>
  <c r="H226" i="23" s="1"/>
  <c r="H227" i="23" s="1"/>
  <c r="H228" i="23" s="1"/>
  <c r="H229" i="23" s="1"/>
  <c r="H230" i="23" s="1"/>
  <c r="H231" i="23" s="1"/>
  <c r="H232" i="23" s="1"/>
  <c r="H233" i="23" s="1"/>
  <c r="H234" i="23" s="1"/>
  <c r="H235" i="23" s="1"/>
  <c r="H236" i="23" s="1"/>
  <c r="H237" i="23" s="1"/>
  <c r="H238" i="23" s="1"/>
  <c r="H239" i="23" s="1"/>
  <c r="H240" i="23" s="1"/>
  <c r="H241" i="23" s="1"/>
  <c r="H242" i="23" s="1"/>
  <c r="H243" i="23" s="1"/>
  <c r="H244" i="23" s="1"/>
  <c r="H245" i="23" s="1"/>
  <c r="H246" i="23" s="1"/>
  <c r="H247" i="23" s="1"/>
  <c r="H248" i="23" s="1"/>
  <c r="H249" i="23" s="1"/>
  <c r="H250" i="23" s="1"/>
  <c r="H251" i="23" s="1"/>
  <c r="H252" i="23" s="1"/>
  <c r="H253" i="23" s="1"/>
  <c r="H254" i="23" s="1"/>
  <c r="H255" i="23" s="1"/>
  <c r="H256" i="23" s="1"/>
  <c r="H257" i="23" s="1"/>
  <c r="H258" i="23" s="1"/>
  <c r="H259" i="23" s="1"/>
  <c r="H260" i="23" s="1"/>
  <c r="H261" i="23" s="1"/>
  <c r="H262" i="23" s="1"/>
  <c r="H263" i="23" s="1"/>
  <c r="H264" i="23" s="1"/>
  <c r="H265" i="23" s="1"/>
  <c r="H266" i="23" s="1"/>
  <c r="H267" i="23" s="1"/>
  <c r="H268" i="23" s="1"/>
  <c r="H269" i="23" s="1"/>
  <c r="H270" i="23" s="1"/>
  <c r="H271" i="23" s="1"/>
  <c r="H272" i="23" s="1"/>
  <c r="H273" i="23" s="1"/>
  <c r="H274" i="23" s="1"/>
  <c r="H275" i="23" s="1"/>
  <c r="H276" i="23" s="1"/>
  <c r="H277" i="23" s="1"/>
  <c r="H278" i="23" s="1"/>
  <c r="H279" i="23" s="1"/>
  <c r="H280" i="23" s="1"/>
  <c r="H281" i="23" s="1"/>
  <c r="H282" i="23" s="1"/>
  <c r="H283" i="23" s="1"/>
  <c r="H284" i="23" s="1"/>
  <c r="H285" i="23" s="1"/>
  <c r="H286" i="23" s="1"/>
  <c r="H287" i="23" s="1"/>
  <c r="H288" i="23" s="1"/>
  <c r="H289" i="23" s="1"/>
  <c r="H290" i="23" s="1"/>
  <c r="H291" i="23" s="1"/>
  <c r="H292" i="23" s="1"/>
  <c r="H293" i="23" s="1"/>
  <c r="H294" i="23" s="1"/>
  <c r="H295" i="23" s="1"/>
  <c r="H296" i="23" s="1"/>
  <c r="H297" i="23" s="1"/>
  <c r="H298" i="23" s="1"/>
  <c r="H299" i="23" s="1"/>
  <c r="H300" i="23" s="1"/>
  <c r="H301" i="23" s="1"/>
  <c r="H302" i="23" s="1"/>
  <c r="H303" i="23" s="1"/>
  <c r="H304" i="23" s="1"/>
  <c r="H305" i="23" s="1"/>
  <c r="H306" i="23" s="1"/>
  <c r="H307" i="23" s="1"/>
  <c r="H308" i="23" s="1"/>
  <c r="H309" i="23" s="1"/>
  <c r="H310" i="23" s="1"/>
  <c r="H311" i="23" s="1"/>
  <c r="H312" i="23" s="1"/>
  <c r="H313" i="23" s="1"/>
  <c r="H314" i="23" s="1"/>
  <c r="H315" i="23" s="1"/>
  <c r="H316" i="23" s="1"/>
  <c r="H317" i="23" s="1"/>
  <c r="H318" i="23" s="1"/>
  <c r="H319" i="23" s="1"/>
  <c r="H320" i="23" s="1"/>
  <c r="H321" i="23" s="1"/>
  <c r="H322" i="23" s="1"/>
  <c r="H323" i="23" s="1"/>
  <c r="H324" i="23" s="1"/>
  <c r="H325" i="23" s="1"/>
  <c r="H326" i="23" s="1"/>
  <c r="H327" i="23" s="1"/>
  <c r="H328" i="23" s="1"/>
  <c r="H329" i="23" s="1"/>
  <c r="H330" i="23" s="1"/>
  <c r="H331" i="23" s="1"/>
  <c r="H332" i="23" s="1"/>
  <c r="H333" i="23" s="1"/>
  <c r="H334" i="23" s="1"/>
  <c r="H335" i="23" s="1"/>
  <c r="H336" i="23" s="1"/>
  <c r="H337" i="23" s="1"/>
  <c r="H338" i="23" s="1"/>
  <c r="H339" i="23" s="1"/>
  <c r="H340" i="23" s="1"/>
  <c r="H341" i="23" s="1"/>
  <c r="H342" i="23" s="1"/>
  <c r="H343" i="23" s="1"/>
  <c r="H344" i="23" s="1"/>
  <c r="H345" i="23" s="1"/>
  <c r="H346" i="23" s="1"/>
  <c r="H347" i="23" s="1"/>
  <c r="H348" i="23" s="1"/>
  <c r="H349" i="23" s="1"/>
  <c r="H350" i="23" s="1"/>
  <c r="H351" i="23" s="1"/>
  <c r="H352" i="23" s="1"/>
  <c r="H353" i="23" s="1"/>
  <c r="H354" i="23" s="1"/>
  <c r="H355" i="23" s="1"/>
  <c r="H356" i="23" s="1"/>
  <c r="H357" i="23" s="1"/>
  <c r="H358" i="23" s="1"/>
  <c r="H359" i="23" s="1"/>
  <c r="H360" i="23" s="1"/>
  <c r="H361" i="23" s="1"/>
  <c r="H362" i="23" s="1"/>
  <c r="H363" i="23" s="1"/>
  <c r="H364" i="23" s="1"/>
  <c r="H365" i="23" s="1"/>
  <c r="H366" i="23" s="1"/>
  <c r="H367" i="23" s="1"/>
  <c r="H368" i="23" s="1"/>
  <c r="H369" i="23" s="1"/>
  <c r="H370" i="23" s="1"/>
  <c r="H371" i="23" s="1"/>
  <c r="H372" i="23" s="1"/>
  <c r="H373" i="23" s="1"/>
  <c r="H374" i="23" s="1"/>
  <c r="H375" i="23" s="1"/>
  <c r="H376" i="23" s="1"/>
  <c r="H377" i="23" s="1"/>
  <c r="H378" i="23" s="1"/>
  <c r="H379" i="23" s="1"/>
  <c r="H380" i="23" s="1"/>
  <c r="H381" i="23" s="1"/>
  <c r="H382" i="23" s="1"/>
  <c r="H383" i="23" s="1"/>
  <c r="H384" i="23" s="1"/>
  <c r="H385" i="23" s="1"/>
  <c r="H386" i="23" s="1"/>
  <c r="H387" i="23" s="1"/>
  <c r="H388" i="23" s="1"/>
  <c r="H389" i="23" s="1"/>
  <c r="H390" i="23" s="1"/>
  <c r="H391" i="23" s="1"/>
  <c r="H392" i="23" s="1"/>
  <c r="H393" i="23" s="1"/>
  <c r="H394" i="23" s="1"/>
  <c r="H395" i="23" s="1"/>
  <c r="H396" i="23" s="1"/>
  <c r="H397" i="23" s="1"/>
  <c r="H398" i="23" s="1"/>
  <c r="H399" i="23" s="1"/>
  <c r="H400" i="23" s="1"/>
  <c r="H401" i="23" s="1"/>
  <c r="H402" i="23" s="1"/>
  <c r="H403" i="23" s="1"/>
  <c r="H404" i="23" s="1"/>
  <c r="H405" i="23" s="1"/>
  <c r="H406" i="23" s="1"/>
  <c r="H407" i="23" s="1"/>
  <c r="H408" i="23" s="1"/>
  <c r="H409" i="23" s="1"/>
  <c r="H410" i="23" s="1"/>
  <c r="H411" i="23" s="1"/>
  <c r="H412" i="23" s="1"/>
  <c r="H413" i="23" s="1"/>
  <c r="H414" i="23" s="1"/>
  <c r="H415" i="23" s="1"/>
  <c r="H416" i="23" s="1"/>
  <c r="H417" i="23" s="1"/>
  <c r="H418" i="23" s="1"/>
  <c r="H419" i="23" s="1"/>
  <c r="H420" i="23" s="1"/>
  <c r="H421" i="23" s="1"/>
  <c r="H422" i="23" s="1"/>
  <c r="H423" i="23" s="1"/>
  <c r="H424" i="23" s="1"/>
  <c r="H425" i="23" s="1"/>
  <c r="H426" i="23" s="1"/>
  <c r="H427" i="23" s="1"/>
  <c r="H428" i="23" s="1"/>
  <c r="H429" i="23" s="1"/>
  <c r="H430" i="23" s="1"/>
  <c r="H431" i="23" s="1"/>
  <c r="H432" i="23" s="1"/>
  <c r="H433" i="23" s="1"/>
  <c r="H434" i="23" s="1"/>
  <c r="H435" i="23" s="1"/>
  <c r="H436" i="23" s="1"/>
  <c r="H437" i="23" s="1"/>
  <c r="H438" i="23" s="1"/>
  <c r="H439" i="23" s="1"/>
  <c r="H440" i="23" s="1"/>
  <c r="H441" i="23" s="1"/>
  <c r="H442" i="23" s="1"/>
  <c r="H443" i="23" s="1"/>
  <c r="H444" i="23" s="1"/>
  <c r="H445" i="23" s="1"/>
  <c r="H446" i="23" s="1"/>
  <c r="H447" i="23" s="1"/>
  <c r="H448" i="23" s="1"/>
  <c r="H449" i="23" s="1"/>
  <c r="H450" i="23" s="1"/>
  <c r="H451" i="23" s="1"/>
  <c r="H452" i="23" s="1"/>
  <c r="H453" i="23" s="1"/>
  <c r="H454" i="23" s="1"/>
  <c r="H455" i="23" s="1"/>
  <c r="H456" i="23" s="1"/>
  <c r="H457" i="23" s="1"/>
  <c r="H458" i="23" s="1"/>
  <c r="H459" i="23" s="1"/>
  <c r="H460" i="23" s="1"/>
  <c r="H461" i="23" s="1"/>
  <c r="H462" i="23" s="1"/>
  <c r="H463" i="23" s="1"/>
  <c r="H464" i="23" s="1"/>
  <c r="H465" i="23" s="1"/>
  <c r="H466" i="23" s="1"/>
  <c r="H467" i="23" s="1"/>
  <c r="H468" i="23" s="1"/>
  <c r="H469" i="23" s="1"/>
  <c r="H470" i="23" s="1"/>
  <c r="H471" i="23" s="1"/>
  <c r="H472" i="23" s="1"/>
  <c r="H473" i="23" s="1"/>
  <c r="H474" i="23" s="1"/>
  <c r="H475" i="23" s="1"/>
  <c r="H476" i="23" s="1"/>
  <c r="H477" i="23" s="1"/>
  <c r="H478" i="23" s="1"/>
  <c r="H479" i="23" s="1"/>
  <c r="H480" i="23" s="1"/>
  <c r="H481" i="23" s="1"/>
  <c r="H482" i="23" s="1"/>
  <c r="H483" i="23" s="1"/>
  <c r="H484" i="23" s="1"/>
  <c r="H485" i="23" s="1"/>
  <c r="H486" i="23" s="1"/>
  <c r="H487" i="23" s="1"/>
  <c r="H488" i="23" s="1"/>
  <c r="H489" i="23" s="1"/>
  <c r="H490" i="23" s="1"/>
  <c r="H491" i="23" s="1"/>
  <c r="H492" i="23" s="1"/>
  <c r="H493" i="23" s="1"/>
  <c r="H494" i="23" s="1"/>
  <c r="H495" i="23" s="1"/>
  <c r="H496" i="23" s="1"/>
  <c r="H497" i="23" s="1"/>
  <c r="H498" i="23" s="1"/>
  <c r="H499" i="23" s="1"/>
  <c r="H500" i="23" s="1"/>
  <c r="H501" i="23" s="1"/>
  <c r="H502" i="23" s="1"/>
  <c r="H503" i="23" s="1"/>
  <c r="H504" i="23" s="1"/>
  <c r="H505" i="23" s="1"/>
  <c r="H506" i="23" s="1"/>
  <c r="H507" i="23" s="1"/>
  <c r="H508" i="23" s="1"/>
  <c r="H509" i="23" s="1"/>
  <c r="H510" i="23" s="1"/>
  <c r="H511" i="23" s="1"/>
  <c r="H512" i="23" s="1"/>
  <c r="H513" i="23" s="1"/>
  <c r="H514" i="23" s="1"/>
  <c r="H515" i="23" s="1"/>
  <c r="H516" i="23" s="1"/>
  <c r="H517" i="23" s="1"/>
  <c r="H518" i="23" s="1"/>
  <c r="H519" i="23" s="1"/>
  <c r="H520" i="23" s="1"/>
  <c r="H521" i="23" s="1"/>
  <c r="H522" i="23" s="1"/>
  <c r="H523" i="23" s="1"/>
  <c r="H524" i="23" s="1"/>
  <c r="H525" i="23" s="1"/>
  <c r="H526" i="23" s="1"/>
  <c r="H527" i="23" s="1"/>
  <c r="H528" i="23" s="1"/>
  <c r="H529" i="23" s="1"/>
  <c r="H530" i="23" s="1"/>
  <c r="H531" i="23" s="1"/>
  <c r="H532" i="23" s="1"/>
  <c r="H533" i="23" s="1"/>
  <c r="H534" i="23" s="1"/>
  <c r="H535" i="23" s="1"/>
  <c r="H536" i="23" s="1"/>
  <c r="H537" i="23" s="1"/>
  <c r="H538" i="23" s="1"/>
  <c r="H539" i="23" s="1"/>
  <c r="H540" i="23" s="1"/>
  <c r="H541" i="23" s="1"/>
  <c r="H542" i="23" s="1"/>
  <c r="H543" i="23" s="1"/>
  <c r="H544" i="23" s="1"/>
  <c r="H545" i="23" s="1"/>
  <c r="H546" i="23" s="1"/>
  <c r="H547" i="23" s="1"/>
  <c r="H548" i="23" s="1"/>
  <c r="H549" i="23" s="1"/>
  <c r="H550" i="23" s="1"/>
  <c r="H551" i="23" s="1"/>
  <c r="H552" i="23" s="1"/>
  <c r="H553" i="23" s="1"/>
  <c r="H554" i="23" s="1"/>
  <c r="H555" i="23" s="1"/>
  <c r="H556" i="23" s="1"/>
  <c r="H557" i="23" s="1"/>
  <c r="H558" i="23" s="1"/>
  <c r="H559" i="23" s="1"/>
  <c r="H560" i="23" s="1"/>
  <c r="H561" i="23" s="1"/>
  <c r="H562" i="23" s="1"/>
  <c r="H563" i="23" s="1"/>
  <c r="H564" i="23" s="1"/>
  <c r="H565" i="23" s="1"/>
  <c r="H566" i="23" s="1"/>
  <c r="H567" i="23" s="1"/>
  <c r="H568" i="23" s="1"/>
  <c r="H569" i="23" s="1"/>
  <c r="H570" i="23" s="1"/>
  <c r="H571" i="23" s="1"/>
  <c r="H572" i="23" s="1"/>
  <c r="H573" i="23" s="1"/>
  <c r="H574" i="23" s="1"/>
  <c r="H575" i="23" s="1"/>
  <c r="H576" i="23" s="1"/>
  <c r="H577" i="23" s="1"/>
  <c r="H578" i="23" s="1"/>
  <c r="H579" i="23" s="1"/>
  <c r="H580" i="23" s="1"/>
  <c r="H581" i="23" s="1"/>
  <c r="H582" i="23" s="1"/>
  <c r="H583" i="23" s="1"/>
  <c r="H584" i="23" s="1"/>
  <c r="H585" i="23" s="1"/>
  <c r="H586" i="23" s="1"/>
  <c r="H587" i="23" s="1"/>
  <c r="H588" i="23" s="1"/>
  <c r="H589" i="23" s="1"/>
  <c r="H590" i="23" s="1"/>
  <c r="H591" i="23" s="1"/>
  <c r="H592" i="23" s="1"/>
  <c r="H593" i="23" s="1"/>
  <c r="H594" i="23" s="1"/>
  <c r="H595" i="23" s="1"/>
  <c r="H596" i="23" s="1"/>
  <c r="H597" i="23" s="1"/>
  <c r="H598" i="23" s="1"/>
  <c r="H599" i="23" s="1"/>
  <c r="H600" i="23" s="1"/>
  <c r="H601" i="23" s="1"/>
  <c r="H602" i="23" s="1"/>
  <c r="H603" i="23" s="1"/>
  <c r="H604" i="23" s="1"/>
  <c r="H605" i="23" s="1"/>
  <c r="H606" i="23" s="1"/>
  <c r="H607" i="23" s="1"/>
  <c r="H608" i="23" s="1"/>
  <c r="H609" i="23" s="1"/>
  <c r="H610" i="23" s="1"/>
  <c r="H611" i="23" s="1"/>
  <c r="H612" i="23" s="1"/>
  <c r="H613" i="23" s="1"/>
  <c r="H614" i="23" s="1"/>
  <c r="H615" i="23" s="1"/>
  <c r="H616" i="23" s="1"/>
  <c r="H617" i="23" s="1"/>
  <c r="H618" i="23" s="1"/>
  <c r="H619" i="23" s="1"/>
  <c r="H620" i="23" s="1"/>
  <c r="H621" i="23" s="1"/>
  <c r="H622" i="23" s="1"/>
  <c r="H623" i="23" s="1"/>
  <c r="H624" i="23" s="1"/>
  <c r="H625" i="23" s="1"/>
  <c r="H626" i="23" s="1"/>
  <c r="H627" i="23" s="1"/>
  <c r="H628" i="23" s="1"/>
  <c r="H629" i="23" s="1"/>
  <c r="H630" i="23" s="1"/>
  <c r="H631" i="23" s="1"/>
  <c r="H632" i="23" s="1"/>
  <c r="H633" i="23" s="1"/>
  <c r="H634" i="23" s="1"/>
  <c r="H635" i="23" s="1"/>
  <c r="H636" i="23" s="1"/>
  <c r="H637" i="23" s="1"/>
  <c r="H638" i="23" s="1"/>
  <c r="H639" i="23" s="1"/>
  <c r="H640" i="23" s="1"/>
  <c r="H641" i="23" s="1"/>
  <c r="H642" i="23" s="1"/>
  <c r="H643" i="23" s="1"/>
  <c r="H644" i="23" s="1"/>
  <c r="H645" i="23" s="1"/>
  <c r="H646" i="23" s="1"/>
  <c r="H647" i="23" s="1"/>
  <c r="H648" i="23" s="1"/>
  <c r="H649" i="23" s="1"/>
  <c r="H650" i="23" s="1"/>
  <c r="H651" i="23" s="1"/>
  <c r="H652" i="23" s="1"/>
  <c r="H653" i="23" s="1"/>
  <c r="H654" i="23" s="1"/>
  <c r="H655" i="23" s="1"/>
  <c r="H656" i="23" s="1"/>
  <c r="H657" i="23" s="1"/>
  <c r="H658" i="23" s="1"/>
  <c r="H659" i="23" s="1"/>
  <c r="H660" i="23" s="1"/>
  <c r="H661" i="23" s="1"/>
  <c r="H662" i="23" s="1"/>
  <c r="H663" i="23" s="1"/>
  <c r="H664" i="23" s="1"/>
  <c r="H665" i="23" s="1"/>
  <c r="H666" i="23" s="1"/>
  <c r="H667" i="23" s="1"/>
  <c r="H668" i="23" s="1"/>
  <c r="H669" i="23" s="1"/>
  <c r="H670" i="23" s="1"/>
  <c r="H671" i="23" s="1"/>
  <c r="H672" i="23" s="1"/>
  <c r="H673" i="23" s="1"/>
  <c r="H674" i="23" s="1"/>
  <c r="H675" i="23" s="1"/>
  <c r="H676" i="23" s="1"/>
  <c r="H677" i="23" s="1"/>
  <c r="H678" i="23" s="1"/>
  <c r="H679" i="23" s="1"/>
  <c r="H680" i="23" s="1"/>
  <c r="H681" i="23" s="1"/>
  <c r="H682" i="23" s="1"/>
  <c r="H683" i="23" s="1"/>
  <c r="H684" i="23" s="1"/>
  <c r="H685" i="23" s="1"/>
  <c r="H686" i="23" s="1"/>
  <c r="H687" i="23" s="1"/>
  <c r="H688" i="23" s="1"/>
  <c r="H689" i="23" s="1"/>
  <c r="H690" i="23" s="1"/>
  <c r="H691" i="23" s="1"/>
  <c r="H692" i="23" s="1"/>
  <c r="H693" i="23" s="1"/>
  <c r="H694" i="23" s="1"/>
  <c r="H695" i="23" s="1"/>
  <c r="H696" i="23" s="1"/>
  <c r="H697" i="23" s="1"/>
  <c r="H698" i="23" s="1"/>
  <c r="H699" i="23" s="1"/>
  <c r="H700" i="23" s="1"/>
  <c r="H701" i="23" s="1"/>
  <c r="H702" i="23" s="1"/>
  <c r="H703" i="23" s="1"/>
  <c r="H704" i="23" s="1"/>
  <c r="H705" i="23" s="1"/>
  <c r="H706" i="23" s="1"/>
  <c r="H707" i="23" s="1"/>
  <c r="H708" i="23" s="1"/>
  <c r="H709" i="23" s="1"/>
  <c r="H710" i="23" s="1"/>
  <c r="H711" i="23" s="1"/>
  <c r="H712" i="23" s="1"/>
  <c r="H713" i="23" s="1"/>
  <c r="H714" i="23" s="1"/>
  <c r="H715" i="23" s="1"/>
  <c r="H716" i="23" s="1"/>
  <c r="H717" i="23" s="1"/>
  <c r="H718" i="23" s="1"/>
  <c r="H719" i="23" s="1"/>
  <c r="H720" i="23" s="1"/>
  <c r="H721" i="23" s="1"/>
  <c r="H722" i="23" s="1"/>
  <c r="H723" i="23" s="1"/>
  <c r="H724" i="23" s="1"/>
  <c r="H725" i="23" s="1"/>
  <c r="H726" i="23" s="1"/>
  <c r="H727" i="23" s="1"/>
  <c r="H728" i="23" s="1"/>
  <c r="H729" i="23" s="1"/>
  <c r="H730" i="23" s="1"/>
  <c r="H731" i="23" s="1"/>
  <c r="H732" i="23" s="1"/>
  <c r="H733" i="23" s="1"/>
  <c r="H734" i="23" s="1"/>
  <c r="H735" i="23" s="1"/>
  <c r="H736" i="23" s="1"/>
  <c r="H737" i="23" s="1"/>
  <c r="H738" i="23" s="1"/>
  <c r="H739" i="23" s="1"/>
  <c r="H740" i="23" s="1"/>
  <c r="H741" i="23" s="1"/>
  <c r="H742" i="23" s="1"/>
  <c r="H743" i="23" s="1"/>
  <c r="H744" i="23" s="1"/>
  <c r="H745" i="23" s="1"/>
  <c r="H746" i="23" s="1"/>
  <c r="H747" i="23" s="1"/>
  <c r="H748" i="23" s="1"/>
  <c r="H749" i="23" s="1"/>
  <c r="H750" i="23" s="1"/>
  <c r="H751" i="23" s="1"/>
  <c r="H752" i="23" s="1"/>
  <c r="H753" i="23" s="1"/>
  <c r="H754" i="23" s="1"/>
  <c r="H755" i="23" s="1"/>
  <c r="H756" i="23" s="1"/>
  <c r="H757" i="23" s="1"/>
  <c r="H758" i="23" s="1"/>
  <c r="H759" i="23" s="1"/>
  <c r="H760" i="23" s="1"/>
  <c r="H761" i="23" s="1"/>
  <c r="H762" i="23" s="1"/>
  <c r="H763" i="23" s="1"/>
  <c r="H764" i="23" s="1"/>
  <c r="H765" i="23" s="1"/>
  <c r="H766" i="23" s="1"/>
  <c r="H767" i="23" s="1"/>
  <c r="H768" i="23" s="1"/>
  <c r="H769" i="23" s="1"/>
  <c r="H770" i="23" s="1"/>
  <c r="H771" i="23" s="1"/>
  <c r="H772" i="23" s="1"/>
  <c r="H773" i="23" s="1"/>
  <c r="H774" i="23" s="1"/>
  <c r="H775" i="23" s="1"/>
  <c r="H776" i="23" s="1"/>
  <c r="H777" i="23" s="1"/>
  <c r="H778" i="23" s="1"/>
  <c r="H779" i="23" s="1"/>
  <c r="H780" i="23" s="1"/>
  <c r="H781" i="23" s="1"/>
  <c r="H782" i="23" s="1"/>
  <c r="H783" i="23" s="1"/>
  <c r="H784" i="23" s="1"/>
  <c r="H785" i="23" s="1"/>
  <c r="H786" i="23" s="1"/>
  <c r="H787" i="23" s="1"/>
  <c r="H788" i="23" s="1"/>
  <c r="H789" i="23" s="1"/>
  <c r="H790" i="23" s="1"/>
  <c r="H791" i="23" s="1"/>
  <c r="H792" i="23" s="1"/>
  <c r="H793" i="23" s="1"/>
  <c r="H794" i="23" s="1"/>
  <c r="H795" i="23" s="1"/>
  <c r="H796" i="23" s="1"/>
  <c r="H797" i="23" s="1"/>
  <c r="H798" i="23" s="1"/>
  <c r="H799" i="23" s="1"/>
  <c r="H800" i="23" s="1"/>
  <c r="H801" i="23" s="1"/>
  <c r="H802" i="23" s="1"/>
  <c r="H803" i="23" s="1"/>
  <c r="H804" i="23" s="1"/>
  <c r="H805" i="23" s="1"/>
  <c r="H806" i="23" s="1"/>
  <c r="H807" i="23" s="1"/>
  <c r="H808" i="23" s="1"/>
  <c r="H809" i="23" s="1"/>
  <c r="H810" i="23" s="1"/>
  <c r="H811" i="23" s="1"/>
  <c r="H812" i="23" s="1"/>
  <c r="H813" i="23" s="1"/>
  <c r="H814" i="23" s="1"/>
  <c r="H815" i="23" s="1"/>
  <c r="H816" i="23" s="1"/>
  <c r="H817" i="23" s="1"/>
  <c r="H818" i="23" s="1"/>
  <c r="H819" i="23" s="1"/>
  <c r="H820" i="23" s="1"/>
  <c r="H821" i="23" s="1"/>
  <c r="H822" i="23" s="1"/>
  <c r="H823" i="23" s="1"/>
  <c r="H824" i="23" s="1"/>
  <c r="H825" i="23" s="1"/>
  <c r="H826" i="23" s="1"/>
  <c r="H827" i="23" s="1"/>
  <c r="H828" i="23" s="1"/>
  <c r="H829" i="23" s="1"/>
  <c r="H830" i="23" s="1"/>
  <c r="H831" i="23" s="1"/>
  <c r="H832" i="23" s="1"/>
  <c r="H833" i="23" s="1"/>
  <c r="H834" i="23" s="1"/>
  <c r="H835" i="23" s="1"/>
  <c r="H836" i="23" s="1"/>
  <c r="H837" i="23" s="1"/>
  <c r="H838" i="23" s="1"/>
  <c r="H839" i="23" s="1"/>
  <c r="H840" i="23" s="1"/>
  <c r="H841" i="23" s="1"/>
  <c r="H842" i="23" s="1"/>
  <c r="H843" i="23" s="1"/>
  <c r="H844" i="23" s="1"/>
  <c r="H845" i="23" s="1"/>
  <c r="H846" i="23" s="1"/>
  <c r="H847" i="23" s="1"/>
  <c r="H848" i="23" s="1"/>
  <c r="H849" i="23" s="1"/>
  <c r="H850" i="23" s="1"/>
  <c r="H851" i="23" s="1"/>
  <c r="H852" i="23" s="1"/>
  <c r="H853" i="23" s="1"/>
  <c r="H854" i="23" s="1"/>
  <c r="H855" i="23" s="1"/>
  <c r="H856" i="23" s="1"/>
  <c r="H857" i="23" s="1"/>
  <c r="H858" i="23" s="1"/>
  <c r="H859" i="23" s="1"/>
  <c r="H860" i="23" s="1"/>
  <c r="H861" i="23" s="1"/>
  <c r="H862" i="23" s="1"/>
  <c r="H863" i="23" s="1"/>
  <c r="H864" i="23" s="1"/>
  <c r="H865" i="23" s="1"/>
  <c r="H866" i="23" s="1"/>
  <c r="H867" i="23" s="1"/>
  <c r="H868" i="23" s="1"/>
  <c r="H869" i="23" s="1"/>
  <c r="H870" i="23" s="1"/>
  <c r="H871" i="23" s="1"/>
  <c r="H872" i="23" s="1"/>
  <c r="H873" i="23" s="1"/>
  <c r="H874" i="23" s="1"/>
  <c r="H875" i="23" s="1"/>
  <c r="H876" i="23" s="1"/>
  <c r="H877" i="23" s="1"/>
  <c r="H878" i="23" s="1"/>
  <c r="H879" i="23" s="1"/>
  <c r="H880" i="23" s="1"/>
  <c r="H881" i="23" s="1"/>
  <c r="H882" i="23" s="1"/>
  <c r="H883" i="23" s="1"/>
  <c r="H884" i="23" s="1"/>
  <c r="H885" i="23" s="1"/>
  <c r="H886" i="23" s="1"/>
  <c r="H887" i="23" s="1"/>
  <c r="H888" i="23" s="1"/>
  <c r="H889" i="23" s="1"/>
  <c r="H890" i="23" s="1"/>
  <c r="H891" i="23" s="1"/>
  <c r="H892" i="23" s="1"/>
  <c r="H893" i="23" s="1"/>
  <c r="H894" i="23" s="1"/>
  <c r="H895" i="23" s="1"/>
  <c r="H896" i="23" s="1"/>
  <c r="H897" i="23" s="1"/>
  <c r="H898" i="23" s="1"/>
  <c r="H899" i="23" s="1"/>
  <c r="H900" i="23" s="1"/>
  <c r="H901" i="23" s="1"/>
  <c r="H902" i="23" s="1"/>
  <c r="H903" i="23" s="1"/>
  <c r="H904" i="23" s="1"/>
  <c r="H905" i="23" s="1"/>
  <c r="H906" i="23" s="1"/>
  <c r="H907" i="23" s="1"/>
  <c r="H908" i="23" s="1"/>
  <c r="H909" i="23" s="1"/>
  <c r="H910" i="23" s="1"/>
  <c r="H911" i="23" s="1"/>
  <c r="H912" i="23" s="1"/>
  <c r="H913" i="23" s="1"/>
  <c r="H914" i="23" s="1"/>
  <c r="H915" i="23" s="1"/>
  <c r="H916" i="23" s="1"/>
  <c r="H917" i="23" s="1"/>
  <c r="H918" i="23" s="1"/>
  <c r="H919" i="23" s="1"/>
  <c r="H920" i="23" s="1"/>
  <c r="H921" i="23" s="1"/>
  <c r="H922" i="23" s="1"/>
  <c r="H923" i="23" s="1"/>
  <c r="H924" i="23" s="1"/>
  <c r="H925" i="23" s="1"/>
  <c r="H926" i="23" s="1"/>
  <c r="H927" i="23" s="1"/>
  <c r="H928" i="23" s="1"/>
  <c r="H929" i="23" s="1"/>
  <c r="H930" i="23" s="1"/>
  <c r="H931" i="23" s="1"/>
  <c r="H932" i="23" s="1"/>
  <c r="H933" i="23" s="1"/>
  <c r="H934" i="23" s="1"/>
  <c r="H935" i="23" s="1"/>
  <c r="H936" i="23" s="1"/>
  <c r="H937" i="23" s="1"/>
  <c r="H938" i="23" s="1"/>
  <c r="H939" i="23" s="1"/>
  <c r="H940" i="23" s="1"/>
  <c r="H941" i="23" s="1"/>
  <c r="H942" i="23" s="1"/>
  <c r="H943" i="23" s="1"/>
  <c r="H944" i="23" s="1"/>
  <c r="H945" i="23" s="1"/>
  <c r="H946" i="23" s="1"/>
  <c r="H947" i="23" s="1"/>
  <c r="H948" i="23" s="1"/>
  <c r="H949" i="23" s="1"/>
  <c r="H950" i="23" s="1"/>
  <c r="H951" i="23" s="1"/>
  <c r="H952" i="23" s="1"/>
  <c r="H953" i="23" s="1"/>
  <c r="H954" i="23" s="1"/>
  <c r="H955" i="23" s="1"/>
  <c r="H956" i="23" s="1"/>
  <c r="H957" i="23" s="1"/>
  <c r="H958" i="23" s="1"/>
  <c r="H959" i="23" s="1"/>
  <c r="H960" i="23" s="1"/>
  <c r="H961" i="23" s="1"/>
  <c r="H962" i="23" s="1"/>
  <c r="H963" i="23" s="1"/>
  <c r="H964" i="23" s="1"/>
  <c r="H965" i="23" s="1"/>
  <c r="H966" i="23" s="1"/>
  <c r="H967" i="23" s="1"/>
  <c r="H968" i="23" s="1"/>
  <c r="H969" i="23" s="1"/>
  <c r="H970" i="23" s="1"/>
  <c r="H971" i="23" s="1"/>
  <c r="H972" i="23" s="1"/>
  <c r="H973" i="23" s="1"/>
  <c r="H974" i="23" s="1"/>
  <c r="H975" i="23" s="1"/>
  <c r="H976" i="23" s="1"/>
  <c r="H977" i="23" s="1"/>
  <c r="H978" i="23" s="1"/>
  <c r="H979" i="23" s="1"/>
  <c r="H980" i="23" s="1"/>
  <c r="H981" i="23" s="1"/>
  <c r="H982" i="23" s="1"/>
  <c r="H983" i="23" s="1"/>
  <c r="H984" i="23" s="1"/>
  <c r="H985" i="23" s="1"/>
  <c r="H986" i="23" s="1"/>
  <c r="H987" i="23" s="1"/>
  <c r="H988" i="23" s="1"/>
  <c r="H989" i="23" s="1"/>
  <c r="H990" i="23" s="1"/>
  <c r="H991" i="23" s="1"/>
  <c r="H992" i="23" s="1"/>
  <c r="H993" i="23" s="1"/>
  <c r="H994" i="23" s="1"/>
  <c r="H995" i="23" s="1"/>
  <c r="H996" i="23" s="1"/>
  <c r="H997" i="23" s="1"/>
  <c r="H998" i="23" s="1"/>
  <c r="H999" i="23" s="1"/>
  <c r="H1000" i="23" s="1"/>
  <c r="H1001" i="23" s="1"/>
  <c r="H1002" i="23" s="1"/>
  <c r="H1003" i="23" s="1"/>
  <c r="H1004" i="23" s="1"/>
  <c r="H1005" i="23" s="1"/>
  <c r="H1006" i="23" s="1"/>
  <c r="H1007" i="23" s="1"/>
  <c r="H1008" i="23" s="1"/>
  <c r="H1009" i="23" s="1"/>
  <c r="H1010" i="23" s="1"/>
  <c r="H1011" i="23" s="1"/>
  <c r="H1012" i="23" s="1"/>
  <c r="H1013" i="23" s="1"/>
  <c r="H1014" i="23" s="1"/>
  <c r="H1015" i="23" s="1"/>
  <c r="H1016" i="23" s="1"/>
  <c r="H1017" i="23" s="1"/>
  <c r="H1018" i="23" s="1"/>
  <c r="H1019" i="23" s="1"/>
  <c r="H1020" i="23" s="1"/>
  <c r="H1021" i="23" s="1"/>
  <c r="H1022" i="23" s="1"/>
  <c r="H1023" i="23" s="1"/>
  <c r="H1024" i="23" s="1"/>
  <c r="H1025" i="23" s="1"/>
  <c r="H1026" i="23" s="1"/>
  <c r="H1027" i="23" s="1"/>
  <c r="H1028" i="23" s="1"/>
  <c r="H1029" i="23" s="1"/>
  <c r="H1030" i="23" s="1"/>
  <c r="H1031" i="23" s="1"/>
  <c r="H1032" i="23" s="1"/>
  <c r="H1033" i="23" s="1"/>
  <c r="H1034" i="23" s="1"/>
  <c r="H1035" i="23" s="1"/>
  <c r="H1036" i="23" s="1"/>
  <c r="H1037" i="23" s="1"/>
  <c r="H1038" i="23" s="1"/>
  <c r="H1039" i="23" s="1"/>
  <c r="H1040" i="23" s="1"/>
  <c r="H1041" i="23" s="1"/>
  <c r="H1042" i="23" s="1"/>
  <c r="H1043" i="23" s="1"/>
  <c r="H1044" i="23" s="1"/>
  <c r="H1045" i="23" s="1"/>
  <c r="H1046" i="23" s="1"/>
  <c r="H1047" i="23" s="1"/>
  <c r="H1048" i="23" s="1"/>
  <c r="H1049" i="23" s="1"/>
  <c r="H1050" i="23" s="1"/>
  <c r="H1051" i="23" s="1"/>
  <c r="H1052" i="23" s="1"/>
  <c r="H1053" i="23" s="1"/>
  <c r="H1054" i="23" s="1"/>
  <c r="H1055" i="23" s="1"/>
  <c r="H1056" i="23" s="1"/>
  <c r="H1057" i="23" s="1"/>
  <c r="H1058" i="23" s="1"/>
  <c r="H1059" i="23" s="1"/>
  <c r="H1060" i="23" s="1"/>
  <c r="H1061" i="23" s="1"/>
  <c r="H1062" i="23" s="1"/>
  <c r="H1063" i="23" s="1"/>
  <c r="H1064" i="23" s="1"/>
  <c r="H1065" i="23" s="1"/>
  <c r="H1066" i="23" s="1"/>
  <c r="H1067" i="23" s="1"/>
  <c r="H1068" i="23" s="1"/>
  <c r="H1069" i="23" s="1"/>
  <c r="H1070" i="23" s="1"/>
  <c r="H1071" i="23" s="1"/>
  <c r="H1072" i="23" s="1"/>
  <c r="H1073" i="23" s="1"/>
  <c r="H1074" i="23" s="1"/>
  <c r="H1075" i="23" s="1"/>
  <c r="H1076" i="23" s="1"/>
  <c r="H1077" i="23" s="1"/>
  <c r="H1078" i="23" s="1"/>
  <c r="H1079" i="23" s="1"/>
  <c r="H1080" i="23" s="1"/>
  <c r="H1081" i="23" s="1"/>
  <c r="H1082" i="23" s="1"/>
  <c r="H1083" i="23" s="1"/>
  <c r="H1084" i="23" s="1"/>
  <c r="H1085" i="23" s="1"/>
  <c r="H1086" i="23" s="1"/>
  <c r="H1087" i="23" s="1"/>
  <c r="H1088" i="23" s="1"/>
  <c r="H1089" i="23" s="1"/>
  <c r="H1090" i="23" s="1"/>
  <c r="H1091" i="23" s="1"/>
  <c r="H1092" i="23" s="1"/>
  <c r="H1093" i="23" s="1"/>
  <c r="H1094" i="23" s="1"/>
  <c r="H1095" i="23" s="1"/>
  <c r="H1096" i="23" s="1"/>
  <c r="H1097" i="23" s="1"/>
  <c r="H1098" i="23" s="1"/>
  <c r="H1099" i="23" s="1"/>
  <c r="H1100" i="23" s="1"/>
  <c r="H1101" i="23" s="1"/>
  <c r="H1102" i="23" s="1"/>
  <c r="H1103" i="23" s="1"/>
  <c r="H1104" i="23" s="1"/>
  <c r="H1105" i="23" s="1"/>
  <c r="H1106" i="23" s="1"/>
  <c r="H1107" i="23" s="1"/>
  <c r="H1108" i="23" s="1"/>
  <c r="H1109" i="23" s="1"/>
  <c r="H1110" i="23" s="1"/>
  <c r="H1111" i="23" s="1"/>
  <c r="H1112" i="23" s="1"/>
  <c r="H1113" i="23" s="1"/>
  <c r="H1114" i="23" s="1"/>
  <c r="H1115" i="23" s="1"/>
  <c r="H1116" i="23" s="1"/>
  <c r="H1117" i="23" s="1"/>
  <c r="H1118" i="23" s="1"/>
  <c r="H1119" i="23" s="1"/>
  <c r="H1120" i="23" s="1"/>
  <c r="H1121" i="23" s="1"/>
  <c r="H1122" i="23" s="1"/>
  <c r="H1123" i="23" s="1"/>
  <c r="H1124" i="23" s="1"/>
  <c r="H1125" i="23" s="1"/>
  <c r="H1126" i="23" s="1"/>
  <c r="H1127" i="23" s="1"/>
  <c r="H1128" i="23" s="1"/>
  <c r="H1129" i="23" s="1"/>
  <c r="H1130" i="23" s="1"/>
  <c r="H1131" i="23" s="1"/>
  <c r="H1132" i="23" s="1"/>
  <c r="H1133" i="23" s="1"/>
  <c r="H1134" i="23" s="1"/>
  <c r="H1135" i="23" s="1"/>
  <c r="H1136" i="23" s="1"/>
  <c r="H1137" i="23" s="1"/>
  <c r="H1138" i="23" s="1"/>
  <c r="H1139" i="23" s="1"/>
  <c r="H1140" i="23" s="1"/>
  <c r="H1141" i="23" s="1"/>
  <c r="H1142" i="23" s="1"/>
  <c r="H1143" i="23" s="1"/>
  <c r="H1144" i="23" s="1"/>
  <c r="H1145" i="23" s="1"/>
  <c r="H1146" i="23" s="1"/>
  <c r="H1147" i="23" s="1"/>
  <c r="H1148" i="23" s="1"/>
  <c r="H1149" i="23" s="1"/>
  <c r="H1150" i="23" s="1"/>
  <c r="H1151" i="23" s="1"/>
  <c r="H1152" i="23" s="1"/>
  <c r="H1153" i="23" s="1"/>
  <c r="H1154" i="23" s="1"/>
  <c r="H1155" i="23" s="1"/>
  <c r="H1156" i="23" s="1"/>
  <c r="H1157" i="23" s="1"/>
  <c r="H1158" i="23" s="1"/>
  <c r="H1159" i="23" s="1"/>
  <c r="H1160" i="23" s="1"/>
  <c r="H1161" i="23" s="1"/>
  <c r="H1162" i="23" s="1"/>
  <c r="H1163" i="23" s="1"/>
  <c r="H1164" i="23" s="1"/>
  <c r="H1165" i="23" s="1"/>
  <c r="H1166" i="23" s="1"/>
  <c r="H1167" i="23" s="1"/>
  <c r="H1168" i="23" s="1"/>
  <c r="H1169" i="23" s="1"/>
  <c r="H1170" i="23" s="1"/>
  <c r="H1171" i="23" s="1"/>
  <c r="H1172" i="23" s="1"/>
  <c r="H1173" i="23" s="1"/>
  <c r="H1174" i="23" s="1"/>
  <c r="H1175" i="23" s="1"/>
  <c r="H1176" i="23" s="1"/>
  <c r="H1177" i="23" s="1"/>
  <c r="H1178" i="23" s="1"/>
  <c r="H1179" i="23" s="1"/>
  <c r="H1180" i="23" s="1"/>
  <c r="H1181" i="23" s="1"/>
  <c r="H1182" i="23" s="1"/>
  <c r="H1183" i="23" s="1"/>
  <c r="H1184" i="23" s="1"/>
  <c r="H1185" i="23" s="1"/>
  <c r="H1186" i="23" s="1"/>
  <c r="H1187" i="23" s="1"/>
  <c r="H5" i="22"/>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H396" i="22" s="1"/>
  <c r="H397" i="22" s="1"/>
  <c r="H398" i="22" s="1"/>
  <c r="H399" i="22" s="1"/>
  <c r="H400" i="22" s="1"/>
  <c r="H401" i="22" s="1"/>
  <c r="H402" i="22" s="1"/>
  <c r="H403" i="22" s="1"/>
  <c r="H404" i="22" s="1"/>
  <c r="H405" i="22" s="1"/>
  <c r="H406" i="22" s="1"/>
  <c r="H407" i="22" s="1"/>
  <c r="H408" i="22" s="1"/>
  <c r="H409" i="22" s="1"/>
  <c r="H410" i="22" s="1"/>
  <c r="H411" i="22" s="1"/>
  <c r="H412" i="22" s="1"/>
  <c r="H413" i="22" s="1"/>
  <c r="H414" i="22" s="1"/>
  <c r="H415" i="22" s="1"/>
  <c r="H416" i="22" s="1"/>
  <c r="H417" i="22" s="1"/>
  <c r="H418" i="22" s="1"/>
  <c r="H419" i="22" s="1"/>
  <c r="H420" i="22" s="1"/>
  <c r="H421" i="22" s="1"/>
  <c r="H422" i="22" s="1"/>
  <c r="H423" i="22" s="1"/>
  <c r="H424" i="22" s="1"/>
  <c r="H425" i="22" s="1"/>
  <c r="H426" i="22" s="1"/>
  <c r="H427" i="22" s="1"/>
  <c r="H428" i="22" s="1"/>
  <c r="H429" i="22" s="1"/>
  <c r="H430" i="22" s="1"/>
  <c r="H431" i="22" s="1"/>
  <c r="H432" i="22" s="1"/>
  <c r="H433" i="22" s="1"/>
  <c r="H434" i="22" s="1"/>
  <c r="H435" i="22" s="1"/>
  <c r="H436" i="22" s="1"/>
  <c r="H437" i="22" s="1"/>
  <c r="H438" i="22" s="1"/>
  <c r="H439" i="22" s="1"/>
  <c r="H440" i="22" s="1"/>
  <c r="H441" i="22" s="1"/>
  <c r="H442" i="22" s="1"/>
  <c r="H443" i="22" s="1"/>
  <c r="H444" i="22" s="1"/>
  <c r="H445" i="22" s="1"/>
  <c r="H446" i="22" s="1"/>
  <c r="H447" i="22" s="1"/>
  <c r="H448" i="22" s="1"/>
  <c r="H449" i="22" s="1"/>
  <c r="H450" i="22" s="1"/>
  <c r="H451" i="22" s="1"/>
  <c r="H452" i="22" s="1"/>
  <c r="H453" i="22" s="1"/>
  <c r="H454" i="22" s="1"/>
  <c r="H455" i="22" s="1"/>
  <c r="H456" i="22" s="1"/>
  <c r="H457" i="22" s="1"/>
  <c r="H458" i="22" s="1"/>
  <c r="H459" i="22" s="1"/>
  <c r="H460" i="22" s="1"/>
  <c r="H461" i="22" s="1"/>
  <c r="H462" i="22" s="1"/>
  <c r="H463" i="22" s="1"/>
  <c r="H464" i="22" s="1"/>
  <c r="H465" i="22" s="1"/>
  <c r="H466" i="22" s="1"/>
  <c r="H467" i="22" s="1"/>
  <c r="H468" i="22" s="1"/>
  <c r="H469" i="22" s="1"/>
  <c r="H470" i="22" s="1"/>
  <c r="H471" i="22" s="1"/>
  <c r="H472" i="22" s="1"/>
  <c r="H473" i="22" s="1"/>
  <c r="H474" i="22" s="1"/>
  <c r="H475" i="22" s="1"/>
  <c r="H476" i="22" s="1"/>
  <c r="H477" i="22" s="1"/>
  <c r="H478" i="22" s="1"/>
  <c r="H479" i="22" s="1"/>
  <c r="H480" i="22" s="1"/>
  <c r="H481" i="22" s="1"/>
  <c r="H482" i="22" s="1"/>
  <c r="H483" i="22" s="1"/>
  <c r="H484" i="22" s="1"/>
  <c r="H485" i="22" s="1"/>
  <c r="H486" i="22" s="1"/>
  <c r="H487" i="22" s="1"/>
  <c r="H488" i="22" s="1"/>
  <c r="H489" i="22" s="1"/>
  <c r="H490" i="22" s="1"/>
  <c r="H491" i="22" s="1"/>
  <c r="H492" i="22" s="1"/>
  <c r="H493" i="22" s="1"/>
  <c r="H494" i="22" s="1"/>
  <c r="H495" i="22" s="1"/>
  <c r="H496" i="22" s="1"/>
  <c r="H497" i="22" s="1"/>
  <c r="H498" i="22" s="1"/>
  <c r="H499" i="22" s="1"/>
  <c r="H500" i="22" s="1"/>
  <c r="H501" i="22" s="1"/>
  <c r="H502" i="22" s="1"/>
  <c r="H503" i="22" s="1"/>
  <c r="H504" i="22" s="1"/>
  <c r="H505" i="22" s="1"/>
  <c r="H506" i="22" s="1"/>
  <c r="H507" i="22" s="1"/>
  <c r="H508" i="22" s="1"/>
  <c r="H509" i="22" s="1"/>
  <c r="H510" i="22" s="1"/>
  <c r="H511" i="22" s="1"/>
  <c r="H512" i="22" s="1"/>
  <c r="H513" i="22" s="1"/>
  <c r="H514" i="22" s="1"/>
  <c r="H515" i="22" s="1"/>
  <c r="H516" i="22" s="1"/>
  <c r="H517" i="22" s="1"/>
  <c r="H518" i="22" s="1"/>
  <c r="H519" i="22" s="1"/>
  <c r="H520" i="22" s="1"/>
  <c r="H521" i="22" s="1"/>
  <c r="H522" i="22" s="1"/>
  <c r="H523" i="22" s="1"/>
  <c r="H524" i="22" s="1"/>
  <c r="H525" i="22" s="1"/>
  <c r="H526" i="22" s="1"/>
  <c r="H527" i="22" s="1"/>
  <c r="H528" i="22" s="1"/>
  <c r="H529" i="22" s="1"/>
  <c r="H530" i="22" s="1"/>
  <c r="H531" i="22" s="1"/>
  <c r="H532" i="22" s="1"/>
  <c r="H533" i="22" s="1"/>
  <c r="H534" i="22" s="1"/>
  <c r="H535" i="22" s="1"/>
  <c r="H536" i="22" s="1"/>
  <c r="H537" i="22" s="1"/>
  <c r="H538" i="22" s="1"/>
  <c r="H539" i="22" s="1"/>
  <c r="H540" i="22" s="1"/>
  <c r="H541" i="22" s="1"/>
  <c r="H542" i="22" s="1"/>
  <c r="H543" i="22" s="1"/>
  <c r="H544" i="22" s="1"/>
  <c r="H545" i="22" s="1"/>
  <c r="H546" i="22" s="1"/>
  <c r="H547" i="22" s="1"/>
  <c r="H548" i="22" s="1"/>
  <c r="H549" i="22" s="1"/>
  <c r="H550" i="22" s="1"/>
  <c r="H551" i="22" s="1"/>
  <c r="H552" i="22" s="1"/>
  <c r="H553" i="22" s="1"/>
  <c r="H554" i="22" s="1"/>
  <c r="H555" i="22" s="1"/>
  <c r="H556" i="22" s="1"/>
  <c r="H557" i="22" s="1"/>
  <c r="H558" i="22" s="1"/>
  <c r="H559" i="22" s="1"/>
  <c r="H560" i="22" s="1"/>
  <c r="H561" i="22" s="1"/>
  <c r="H562" i="22" s="1"/>
  <c r="H563" i="22" s="1"/>
  <c r="H564" i="22" s="1"/>
  <c r="H565" i="22" s="1"/>
  <c r="H566" i="22" s="1"/>
  <c r="H567" i="22" s="1"/>
  <c r="H568" i="22" s="1"/>
  <c r="H569" i="22" s="1"/>
  <c r="H570" i="22" s="1"/>
  <c r="H571" i="22" s="1"/>
  <c r="H572" i="22" s="1"/>
  <c r="H573" i="22" s="1"/>
  <c r="H574" i="22" s="1"/>
  <c r="H575" i="22" s="1"/>
  <c r="H576" i="22" s="1"/>
  <c r="H577" i="22" s="1"/>
  <c r="H578" i="22" s="1"/>
  <c r="H579" i="22" s="1"/>
  <c r="H580" i="22" s="1"/>
  <c r="H581" i="22" s="1"/>
  <c r="H582" i="22" s="1"/>
  <c r="H583" i="22" s="1"/>
  <c r="H584" i="22" s="1"/>
  <c r="H585" i="22" s="1"/>
  <c r="H586" i="22" s="1"/>
  <c r="H587" i="22" s="1"/>
  <c r="H588" i="22" s="1"/>
  <c r="H589" i="22" s="1"/>
  <c r="H590" i="22" s="1"/>
  <c r="H591" i="22" s="1"/>
  <c r="H592" i="22" s="1"/>
  <c r="H593" i="22" s="1"/>
  <c r="H594" i="22" s="1"/>
  <c r="H595" i="22" s="1"/>
  <c r="H596" i="22" s="1"/>
  <c r="H597" i="22" s="1"/>
  <c r="H598" i="22" s="1"/>
  <c r="H599" i="22" s="1"/>
  <c r="H600" i="22" s="1"/>
  <c r="H601" i="22" s="1"/>
  <c r="H602" i="22" s="1"/>
  <c r="H603" i="22" s="1"/>
  <c r="H604" i="22" s="1"/>
  <c r="H605" i="22" s="1"/>
  <c r="H606" i="22" s="1"/>
  <c r="H607" i="22" s="1"/>
  <c r="H608" i="22" s="1"/>
  <c r="H609" i="22" s="1"/>
  <c r="H610" i="22" s="1"/>
  <c r="H611" i="22" s="1"/>
  <c r="H612" i="22" s="1"/>
  <c r="H613" i="22" s="1"/>
  <c r="H614" i="22" s="1"/>
  <c r="H615" i="22" s="1"/>
  <c r="H616" i="22" s="1"/>
  <c r="H617" i="22" s="1"/>
  <c r="H618" i="22" s="1"/>
  <c r="H619" i="22" s="1"/>
  <c r="H620" i="22" s="1"/>
  <c r="H621" i="22" s="1"/>
  <c r="H622" i="22" s="1"/>
  <c r="H623" i="22" s="1"/>
  <c r="H624" i="22" s="1"/>
  <c r="H625" i="22" s="1"/>
  <c r="H626" i="22" s="1"/>
  <c r="H627" i="22" s="1"/>
  <c r="H628" i="22" s="1"/>
  <c r="H629" i="22" s="1"/>
  <c r="H630" i="22" s="1"/>
  <c r="H631" i="22" s="1"/>
  <c r="H632" i="22" s="1"/>
  <c r="H633" i="22" s="1"/>
  <c r="H634" i="22" s="1"/>
  <c r="H635" i="22" s="1"/>
  <c r="H636" i="22" s="1"/>
  <c r="H637" i="22" s="1"/>
  <c r="H638" i="22" s="1"/>
  <c r="H639" i="22" s="1"/>
  <c r="H640" i="22" s="1"/>
  <c r="H641" i="22" s="1"/>
  <c r="H642" i="22" s="1"/>
  <c r="H643" i="22" s="1"/>
  <c r="H644" i="22" s="1"/>
  <c r="H645" i="22" s="1"/>
  <c r="H646" i="22" s="1"/>
  <c r="H647" i="22" s="1"/>
  <c r="H648" i="22" s="1"/>
  <c r="H649" i="22" s="1"/>
  <c r="H650" i="22" s="1"/>
  <c r="H651" i="22" s="1"/>
  <c r="H652" i="22" s="1"/>
  <c r="H653" i="22" s="1"/>
  <c r="H654" i="22" s="1"/>
  <c r="H655" i="22" s="1"/>
  <c r="H656" i="22" s="1"/>
  <c r="H657" i="22" s="1"/>
  <c r="H658" i="22" s="1"/>
  <c r="H659" i="22" s="1"/>
  <c r="H660" i="22" s="1"/>
  <c r="H661" i="22" s="1"/>
  <c r="H662" i="22" s="1"/>
  <c r="H663" i="22" s="1"/>
  <c r="H664" i="22" s="1"/>
  <c r="H665" i="22" s="1"/>
  <c r="H666" i="22" s="1"/>
  <c r="H667" i="22" s="1"/>
  <c r="H668" i="22" s="1"/>
  <c r="H669" i="22" s="1"/>
  <c r="H670" i="22" s="1"/>
  <c r="H671" i="22" s="1"/>
  <c r="H672" i="22" s="1"/>
  <c r="H673" i="22" s="1"/>
  <c r="H674" i="22" s="1"/>
  <c r="H675" i="22" s="1"/>
  <c r="H676" i="22" s="1"/>
  <c r="H677" i="22" s="1"/>
  <c r="H678" i="22" s="1"/>
  <c r="H679" i="22" s="1"/>
  <c r="H680" i="22" s="1"/>
  <c r="H681" i="22" s="1"/>
  <c r="H682" i="22" s="1"/>
  <c r="H683" i="22" s="1"/>
  <c r="H684" i="22" s="1"/>
  <c r="H685" i="22" s="1"/>
  <c r="H686" i="22" s="1"/>
  <c r="H687" i="22" s="1"/>
  <c r="H688" i="22" s="1"/>
  <c r="H689" i="22" s="1"/>
  <c r="H690" i="22" s="1"/>
  <c r="H691" i="22" s="1"/>
  <c r="H692" i="22" s="1"/>
  <c r="H693" i="22" s="1"/>
  <c r="H694" i="22" s="1"/>
  <c r="H695" i="22" s="1"/>
  <c r="H696" i="22" s="1"/>
  <c r="H697" i="22" s="1"/>
  <c r="H698" i="22" s="1"/>
  <c r="H699" i="22" s="1"/>
  <c r="H700" i="22" s="1"/>
  <c r="H701" i="22" s="1"/>
  <c r="H702" i="22" s="1"/>
  <c r="H703" i="22" s="1"/>
  <c r="H704" i="22" s="1"/>
  <c r="H705" i="22" s="1"/>
  <c r="H706" i="22" s="1"/>
  <c r="H707" i="22" s="1"/>
  <c r="H708" i="22" s="1"/>
  <c r="H709" i="22" s="1"/>
  <c r="H710" i="22" s="1"/>
  <c r="H711" i="22" s="1"/>
  <c r="H712" i="22" s="1"/>
  <c r="H713" i="22" s="1"/>
  <c r="H714" i="22" s="1"/>
  <c r="H715" i="22" s="1"/>
  <c r="H716" i="22" s="1"/>
  <c r="H717" i="22" s="1"/>
  <c r="H718" i="22" s="1"/>
  <c r="H719" i="22" s="1"/>
  <c r="H720" i="22" s="1"/>
  <c r="H721" i="22" s="1"/>
  <c r="H722" i="22" s="1"/>
  <c r="H723" i="22" s="1"/>
  <c r="H724" i="22" s="1"/>
  <c r="H725" i="22" s="1"/>
  <c r="H726" i="22" s="1"/>
  <c r="H727" i="22" s="1"/>
  <c r="H728" i="22" s="1"/>
  <c r="H729" i="22" s="1"/>
  <c r="H730" i="22" s="1"/>
  <c r="H731" i="22" s="1"/>
  <c r="H732" i="22" s="1"/>
  <c r="H733" i="22" s="1"/>
  <c r="H734" i="22" s="1"/>
  <c r="H735" i="22" s="1"/>
  <c r="H736" i="22" s="1"/>
  <c r="H737" i="22" s="1"/>
  <c r="H738" i="22" s="1"/>
  <c r="H739" i="22" s="1"/>
  <c r="H740" i="22" s="1"/>
  <c r="H741" i="22" s="1"/>
  <c r="H742" i="22" s="1"/>
  <c r="H743" i="22" s="1"/>
  <c r="H744" i="22" s="1"/>
  <c r="H745" i="22" s="1"/>
  <c r="H746" i="22" s="1"/>
  <c r="H747" i="22" s="1"/>
  <c r="H748" i="22" s="1"/>
  <c r="H749" i="22" s="1"/>
  <c r="H750" i="22" s="1"/>
  <c r="H751" i="22" s="1"/>
  <c r="H752" i="22" s="1"/>
  <c r="H753" i="22" s="1"/>
  <c r="H754" i="22" s="1"/>
  <c r="H755" i="22" s="1"/>
  <c r="H756" i="22" s="1"/>
  <c r="H757" i="22" s="1"/>
  <c r="H758" i="22" s="1"/>
  <c r="H759" i="22" s="1"/>
  <c r="H760" i="22" s="1"/>
  <c r="H761" i="22" s="1"/>
  <c r="H762" i="22" s="1"/>
  <c r="H763" i="22" s="1"/>
  <c r="H764" i="22" s="1"/>
  <c r="H765" i="22" s="1"/>
  <c r="H766" i="22" s="1"/>
  <c r="H767" i="22" s="1"/>
  <c r="H768" i="22" s="1"/>
  <c r="H769" i="22" s="1"/>
  <c r="H770" i="22" s="1"/>
  <c r="H771" i="22" s="1"/>
  <c r="H772" i="22" s="1"/>
  <c r="H773" i="22" s="1"/>
  <c r="H774" i="22" s="1"/>
  <c r="H775" i="22" s="1"/>
  <c r="H776" i="22" s="1"/>
  <c r="H777" i="22" s="1"/>
  <c r="H778" i="22" s="1"/>
  <c r="H779" i="22" s="1"/>
  <c r="H780" i="22" s="1"/>
  <c r="H781" i="22" s="1"/>
  <c r="H782" i="22" s="1"/>
  <c r="H783" i="22" s="1"/>
  <c r="H784" i="22" s="1"/>
  <c r="H785" i="22" s="1"/>
  <c r="H786" i="22" s="1"/>
  <c r="H787" i="22" s="1"/>
  <c r="H788" i="22" s="1"/>
  <c r="H789" i="22" s="1"/>
  <c r="H790" i="22" s="1"/>
  <c r="H791" i="22" s="1"/>
  <c r="H792" i="22" s="1"/>
  <c r="H793" i="22" s="1"/>
  <c r="H794" i="22" s="1"/>
  <c r="H795" i="22" s="1"/>
  <c r="H796" i="22" s="1"/>
  <c r="H797" i="22" s="1"/>
  <c r="H798" i="22" s="1"/>
  <c r="H799" i="22" s="1"/>
  <c r="H800" i="22" s="1"/>
  <c r="H801" i="22" s="1"/>
  <c r="H802" i="22" s="1"/>
  <c r="H803" i="22" s="1"/>
  <c r="H804" i="22" s="1"/>
  <c r="H805" i="22" s="1"/>
  <c r="H806" i="22" s="1"/>
  <c r="H807" i="22" s="1"/>
  <c r="H808" i="22" s="1"/>
  <c r="H809" i="22" s="1"/>
  <c r="H810" i="22" s="1"/>
  <c r="H811" i="22" s="1"/>
  <c r="H812" i="22" s="1"/>
  <c r="H813" i="22" s="1"/>
  <c r="H814" i="22" s="1"/>
  <c r="H815" i="22" s="1"/>
  <c r="H816" i="22" s="1"/>
  <c r="H817" i="22" s="1"/>
  <c r="H818" i="22" s="1"/>
  <c r="H819" i="22" s="1"/>
  <c r="H820" i="22" s="1"/>
  <c r="H821" i="22" s="1"/>
  <c r="H822" i="22" s="1"/>
  <c r="H823" i="22" s="1"/>
  <c r="H824" i="22" s="1"/>
  <c r="H825" i="22" s="1"/>
  <c r="H826" i="22" s="1"/>
  <c r="H827" i="22" s="1"/>
  <c r="H828" i="22" s="1"/>
  <c r="H829" i="22" s="1"/>
  <c r="H830" i="22" s="1"/>
  <c r="H831" i="22" s="1"/>
  <c r="H832" i="22" s="1"/>
  <c r="H833" i="22" s="1"/>
  <c r="H834" i="22" s="1"/>
  <c r="H835" i="22" s="1"/>
  <c r="H836" i="22" s="1"/>
  <c r="H837" i="22" s="1"/>
  <c r="H838" i="22" s="1"/>
  <c r="H839" i="22" s="1"/>
  <c r="H840" i="22" s="1"/>
  <c r="H841" i="22" s="1"/>
  <c r="H842" i="22" s="1"/>
  <c r="H843" i="22" s="1"/>
  <c r="H844" i="22" s="1"/>
  <c r="H845" i="22" s="1"/>
  <c r="H846" i="22" s="1"/>
  <c r="H847" i="22" s="1"/>
  <c r="H848" i="22" s="1"/>
  <c r="H849" i="22" s="1"/>
  <c r="H850" i="22" s="1"/>
  <c r="H851" i="22" s="1"/>
  <c r="H852" i="22" s="1"/>
  <c r="H853" i="22" s="1"/>
  <c r="H854" i="22" s="1"/>
  <c r="H855" i="22" s="1"/>
  <c r="H856" i="22" s="1"/>
  <c r="H857" i="22" s="1"/>
  <c r="H858" i="22" s="1"/>
  <c r="H859" i="22" s="1"/>
  <c r="H860" i="22" s="1"/>
  <c r="H861" i="22" s="1"/>
  <c r="H862" i="22" s="1"/>
  <c r="H863" i="22" s="1"/>
  <c r="H864" i="22" s="1"/>
  <c r="H865" i="22" s="1"/>
  <c r="H866" i="22" s="1"/>
  <c r="H867" i="22" s="1"/>
  <c r="H868" i="22" s="1"/>
  <c r="H869" i="22" s="1"/>
  <c r="H870" i="22" s="1"/>
  <c r="H871" i="22" s="1"/>
  <c r="H872" i="22" s="1"/>
  <c r="H873" i="22" s="1"/>
  <c r="H874" i="22" s="1"/>
  <c r="H875" i="22" s="1"/>
  <c r="H876" i="22" s="1"/>
  <c r="H877" i="22" s="1"/>
  <c r="H878" i="22" s="1"/>
  <c r="H879" i="22" s="1"/>
  <c r="H880" i="22" s="1"/>
  <c r="H881" i="22" s="1"/>
  <c r="H882" i="22" s="1"/>
  <c r="H883" i="22" s="1"/>
  <c r="H884" i="22" s="1"/>
  <c r="H885" i="22" s="1"/>
  <c r="H886" i="22" s="1"/>
  <c r="H887" i="22" s="1"/>
  <c r="H888" i="22" s="1"/>
  <c r="H889" i="22" s="1"/>
  <c r="H890" i="22" s="1"/>
  <c r="H891" i="22" s="1"/>
  <c r="H892" i="22" s="1"/>
  <c r="H893" i="22" s="1"/>
  <c r="H894" i="22" s="1"/>
  <c r="H895" i="22" s="1"/>
  <c r="H896" i="22" s="1"/>
  <c r="H897" i="22" s="1"/>
  <c r="H898" i="22" s="1"/>
  <c r="H899" i="22" s="1"/>
  <c r="H900" i="22" s="1"/>
  <c r="H901" i="22" s="1"/>
  <c r="H902" i="22" s="1"/>
  <c r="H903" i="22" s="1"/>
  <c r="H904" i="22" s="1"/>
  <c r="H905" i="22" s="1"/>
  <c r="H906" i="22" s="1"/>
  <c r="H907" i="22" s="1"/>
  <c r="H908" i="22" s="1"/>
  <c r="H909" i="22" s="1"/>
  <c r="H910" i="22" s="1"/>
  <c r="H911" i="22" s="1"/>
  <c r="H912" i="22" s="1"/>
  <c r="H913" i="22" s="1"/>
  <c r="H914" i="22" s="1"/>
  <c r="H915" i="22" s="1"/>
  <c r="H916" i="22" s="1"/>
  <c r="H917" i="22" s="1"/>
  <c r="H918" i="22" s="1"/>
  <c r="H919" i="22" s="1"/>
  <c r="H920" i="22" s="1"/>
  <c r="H921" i="22" s="1"/>
  <c r="H922" i="22" s="1"/>
  <c r="H923" i="22" s="1"/>
  <c r="H924" i="22" s="1"/>
  <c r="H925" i="22" s="1"/>
  <c r="H926" i="22" s="1"/>
  <c r="H927" i="22" s="1"/>
  <c r="H928" i="22" s="1"/>
  <c r="H929" i="22" s="1"/>
  <c r="H930" i="22" s="1"/>
  <c r="H931" i="22" s="1"/>
  <c r="H932" i="22" s="1"/>
  <c r="H933" i="22" s="1"/>
  <c r="H934" i="22" s="1"/>
  <c r="H935" i="22" s="1"/>
  <c r="H936" i="22" s="1"/>
  <c r="H937" i="22" s="1"/>
  <c r="H938" i="22" s="1"/>
  <c r="H939" i="22" s="1"/>
  <c r="H940" i="22" s="1"/>
  <c r="H941" i="22" s="1"/>
  <c r="H942" i="22" s="1"/>
  <c r="H943" i="22" s="1"/>
  <c r="H944" i="22" s="1"/>
  <c r="H945" i="22" s="1"/>
  <c r="H946" i="22" s="1"/>
  <c r="H947" i="22" s="1"/>
  <c r="H948" i="22" s="1"/>
  <c r="H949" i="22" s="1"/>
  <c r="H950" i="22" s="1"/>
  <c r="H951" i="22" s="1"/>
  <c r="H952" i="22" s="1"/>
  <c r="H953" i="22" s="1"/>
  <c r="H954" i="22" s="1"/>
  <c r="H955" i="22" s="1"/>
  <c r="H956" i="22" s="1"/>
  <c r="H957" i="22" s="1"/>
  <c r="H958" i="22" s="1"/>
  <c r="H959" i="22" s="1"/>
  <c r="H960" i="22" s="1"/>
  <c r="H961" i="22" s="1"/>
  <c r="H962" i="22" s="1"/>
  <c r="H963" i="22" s="1"/>
  <c r="H964" i="22" s="1"/>
  <c r="H965" i="22" s="1"/>
  <c r="H966" i="22" s="1"/>
  <c r="H967" i="22" s="1"/>
  <c r="H968" i="22" s="1"/>
  <c r="H969" i="22" s="1"/>
  <c r="H970" i="22" s="1"/>
  <c r="H971" i="22" s="1"/>
  <c r="H972" i="22" s="1"/>
  <c r="H973" i="22" s="1"/>
  <c r="H974" i="22" s="1"/>
  <c r="H975" i="22" s="1"/>
  <c r="H976" i="22" s="1"/>
  <c r="H977" i="22" s="1"/>
  <c r="H978" i="22" s="1"/>
  <c r="H979" i="22" s="1"/>
  <c r="H980" i="22" s="1"/>
  <c r="H981" i="22" s="1"/>
  <c r="H982" i="22" s="1"/>
  <c r="H983" i="22" s="1"/>
  <c r="H984" i="22" s="1"/>
  <c r="H985" i="22" s="1"/>
  <c r="H986" i="22" s="1"/>
  <c r="H987" i="22" s="1"/>
  <c r="H988" i="22" s="1"/>
  <c r="H989" i="22" s="1"/>
  <c r="H990" i="22" s="1"/>
  <c r="H991" i="22" s="1"/>
  <c r="H992" i="22" s="1"/>
  <c r="H993" i="22" s="1"/>
  <c r="H994" i="22" s="1"/>
  <c r="H995" i="22" s="1"/>
  <c r="H996" i="22" s="1"/>
  <c r="H997" i="22" s="1"/>
  <c r="H998" i="22" s="1"/>
  <c r="H999" i="22" s="1"/>
  <c r="H1000" i="22" s="1"/>
  <c r="H1001" i="22" s="1"/>
  <c r="H1002" i="22" s="1"/>
  <c r="H1003" i="22" s="1"/>
  <c r="H1004" i="22" s="1"/>
  <c r="H1005" i="22" s="1"/>
  <c r="H1006" i="22" s="1"/>
  <c r="H1007" i="22" s="1"/>
  <c r="H1008" i="22" s="1"/>
  <c r="H1009" i="22" s="1"/>
  <c r="H1010" i="22" s="1"/>
  <c r="H1011" i="22" s="1"/>
  <c r="H1012" i="22" s="1"/>
  <c r="H1013" i="22" s="1"/>
  <c r="H1014" i="22" s="1"/>
  <c r="H1015" i="22" s="1"/>
  <c r="H1016" i="22" s="1"/>
  <c r="H1017" i="22" s="1"/>
  <c r="H1018" i="22" s="1"/>
  <c r="H1019" i="22" s="1"/>
  <c r="H1020" i="22" s="1"/>
  <c r="H1021" i="22" s="1"/>
  <c r="H1022" i="22" s="1"/>
  <c r="H1023" i="22" s="1"/>
  <c r="H1024" i="22" s="1"/>
  <c r="H1025" i="22" s="1"/>
  <c r="H1026" i="22" s="1"/>
  <c r="H1027" i="22" s="1"/>
  <c r="H1028" i="22" s="1"/>
  <c r="H1029" i="22" s="1"/>
  <c r="H1030" i="22" s="1"/>
  <c r="H1031" i="22" s="1"/>
  <c r="H1032" i="22" s="1"/>
  <c r="H1033" i="22" s="1"/>
  <c r="H1034" i="22" s="1"/>
  <c r="H1035" i="22" s="1"/>
  <c r="H1036" i="22" s="1"/>
  <c r="H1037" i="22" s="1"/>
  <c r="H1038" i="22" s="1"/>
  <c r="H1039" i="22" s="1"/>
  <c r="H1040" i="22" s="1"/>
  <c r="H1041" i="22" s="1"/>
  <c r="H1042" i="22" s="1"/>
  <c r="H1043" i="22" s="1"/>
  <c r="H1044" i="22" s="1"/>
  <c r="H1045" i="22" s="1"/>
  <c r="H1046" i="22" s="1"/>
  <c r="H1047" i="22" s="1"/>
  <c r="H1048" i="22" s="1"/>
  <c r="H1049" i="22" s="1"/>
  <c r="H1050" i="22" s="1"/>
  <c r="H1051" i="22" s="1"/>
  <c r="H6" i="25"/>
  <c r="H7" i="25" s="1"/>
  <c r="H8" i="25" s="1"/>
  <c r="H9" i="25" s="1"/>
  <c r="H10" i="25" s="1"/>
  <c r="H11" i="25" s="1"/>
  <c r="H12" i="25" s="1"/>
  <c r="H13" i="25" s="1"/>
  <c r="H14" i="25" s="1"/>
  <c r="H15" i="25" s="1"/>
  <c r="H16" i="25" s="1"/>
  <c r="H17" i="25" s="1"/>
  <c r="H18" i="25" s="1"/>
  <c r="H19" i="25" s="1"/>
  <c r="H20" i="25" s="1"/>
  <c r="H21" i="25" s="1"/>
  <c r="H22" i="25" s="1"/>
  <c r="H23" i="25" s="1"/>
  <c r="H24" i="25" s="1"/>
  <c r="H25" i="25" s="1"/>
  <c r="H26" i="25" s="1"/>
  <c r="H27" i="25" s="1"/>
  <c r="H28" i="25" s="1"/>
  <c r="H29" i="25" s="1"/>
  <c r="H30" i="25" s="1"/>
  <c r="H31" i="25" s="1"/>
  <c r="H32" i="25" s="1"/>
  <c r="H33" i="25" s="1"/>
  <c r="H34" i="25" s="1"/>
  <c r="H35" i="25" s="1"/>
  <c r="H36" i="25" s="1"/>
  <c r="H37" i="25" s="1"/>
  <c r="H38" i="25" s="1"/>
  <c r="H39" i="25" s="1"/>
  <c r="H40" i="25" s="1"/>
  <c r="H41" i="25" s="1"/>
  <c r="H42" i="25" s="1"/>
  <c r="H43" i="25" s="1"/>
  <c r="H44" i="25" s="1"/>
  <c r="H45" i="25" s="1"/>
  <c r="H46" i="25" s="1"/>
  <c r="H47" i="25" s="1"/>
  <c r="H48" i="25" s="1"/>
  <c r="H49" i="25" s="1"/>
  <c r="H50" i="25" s="1"/>
  <c r="H51" i="25" s="1"/>
  <c r="H52" i="25" s="1"/>
  <c r="H53" i="25" s="1"/>
  <c r="H54" i="25" s="1"/>
  <c r="H55" i="25" s="1"/>
  <c r="H56" i="25" s="1"/>
  <c r="H57" i="25" s="1"/>
  <c r="H58" i="25" s="1"/>
  <c r="H59" i="25" s="1"/>
  <c r="H60" i="25" s="1"/>
  <c r="H61" i="25" s="1"/>
  <c r="H62" i="25" s="1"/>
  <c r="H63" i="25" s="1"/>
  <c r="H64" i="25" s="1"/>
  <c r="H65" i="25" s="1"/>
  <c r="H66" i="25" s="1"/>
  <c r="H67" i="25" s="1"/>
  <c r="H68" i="25" s="1"/>
  <c r="H69" i="25" s="1"/>
  <c r="H70" i="25" s="1"/>
  <c r="H71" i="25" s="1"/>
  <c r="H72" i="25" s="1"/>
  <c r="H73" i="25" s="1"/>
  <c r="H74" i="25" s="1"/>
  <c r="H75" i="25" s="1"/>
  <c r="H76" i="25" s="1"/>
  <c r="H77" i="25" s="1"/>
  <c r="H78" i="25" s="1"/>
  <c r="H79" i="25" s="1"/>
  <c r="H80" i="25" s="1"/>
  <c r="H81" i="25" s="1"/>
  <c r="H82" i="25" s="1"/>
  <c r="H83" i="25" s="1"/>
  <c r="H84" i="25" s="1"/>
  <c r="H85" i="25" s="1"/>
  <c r="H86" i="25" s="1"/>
  <c r="H87" i="25" s="1"/>
  <c r="H88" i="25" s="1"/>
  <c r="H89" i="25" s="1"/>
  <c r="H5" i="21"/>
  <c r="H6" i="21" s="1"/>
  <c r="H7" i="21" s="1"/>
  <c r="H8" i="21" s="1"/>
  <c r="H9" i="21" s="1"/>
  <c r="H10" i="21" s="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H51" i="21" s="1"/>
  <c r="H52" i="21" s="1"/>
  <c r="H53" i="21" s="1"/>
  <c r="H54" i="21" s="1"/>
  <c r="H55" i="21" s="1"/>
  <c r="H56" i="21" s="1"/>
  <c r="H57" i="21" s="1"/>
  <c r="H58" i="21" s="1"/>
  <c r="H59" i="21" s="1"/>
  <c r="H60" i="21" s="1"/>
  <c r="H61" i="21" s="1"/>
  <c r="H62" i="21" s="1"/>
  <c r="H63" i="21" s="1"/>
  <c r="H64" i="21" s="1"/>
  <c r="H65" i="21" s="1"/>
  <c r="H66" i="21" s="1"/>
  <c r="H67" i="21" s="1"/>
  <c r="H68" i="21" s="1"/>
  <c r="H69" i="21" s="1"/>
  <c r="H70" i="21" s="1"/>
  <c r="H71" i="21" s="1"/>
  <c r="H72" i="21" s="1"/>
  <c r="H73" i="21" s="1"/>
  <c r="H74" i="21" s="1"/>
  <c r="H75" i="21" s="1"/>
  <c r="H76" i="21" s="1"/>
  <c r="H77" i="21" s="1"/>
  <c r="H78" i="21" s="1"/>
  <c r="H79" i="21" s="1"/>
  <c r="H80" i="21" s="1"/>
  <c r="H81" i="21" s="1"/>
  <c r="H82" i="21" s="1"/>
  <c r="H83" i="21" s="1"/>
  <c r="H84" i="21" s="1"/>
  <c r="H85" i="21" s="1"/>
  <c r="H86" i="21" s="1"/>
  <c r="H87" i="21" s="1"/>
  <c r="H88" i="21" s="1"/>
  <c r="H89" i="21" s="1"/>
  <c r="H90" i="21" s="1"/>
  <c r="H91" i="21" s="1"/>
  <c r="H92" i="21" s="1"/>
  <c r="H93" i="21" s="1"/>
  <c r="H94" i="21" s="1"/>
  <c r="H95" i="21" s="1"/>
  <c r="H96" i="21" s="1"/>
  <c r="H97" i="21" s="1"/>
  <c r="H98" i="21" s="1"/>
  <c r="H99" i="21" s="1"/>
  <c r="H100" i="21" s="1"/>
  <c r="H101" i="21" s="1"/>
  <c r="H102" i="21" s="1"/>
  <c r="H103" i="21" s="1"/>
  <c r="H104" i="21" s="1"/>
  <c r="H105" i="21" s="1"/>
  <c r="H106" i="21" s="1"/>
  <c r="H107" i="21" s="1"/>
  <c r="H108" i="21" s="1"/>
  <c r="H109" i="21" s="1"/>
  <c r="H110" i="21" s="1"/>
  <c r="H111" i="21" s="1"/>
  <c r="H112" i="21" s="1"/>
  <c r="H113" i="21" s="1"/>
  <c r="H114" i="21" s="1"/>
  <c r="H115" i="21" s="1"/>
  <c r="H116" i="21" s="1"/>
  <c r="H117" i="21" s="1"/>
  <c r="H118" i="21" s="1"/>
  <c r="H119" i="21" s="1"/>
  <c r="H120" i="21" s="1"/>
  <c r="H121" i="21" s="1"/>
  <c r="H122" i="21" s="1"/>
  <c r="H123" i="21" s="1"/>
  <c r="H124" i="21" s="1"/>
  <c r="H125" i="21" s="1"/>
  <c r="H126" i="21" s="1"/>
  <c r="H127" i="21" s="1"/>
  <c r="H128" i="21" s="1"/>
  <c r="H129" i="21" s="1"/>
  <c r="H130" i="21" s="1"/>
  <c r="H131" i="21" s="1"/>
  <c r="H132" i="21" s="1"/>
  <c r="H133" i="21" s="1"/>
  <c r="H134" i="21" s="1"/>
  <c r="H135" i="21" s="1"/>
  <c r="H136" i="21" s="1"/>
  <c r="H137" i="21" s="1"/>
  <c r="H138" i="21" s="1"/>
  <c r="H139" i="21" s="1"/>
  <c r="H140" i="21" s="1"/>
  <c r="H141" i="21" s="1"/>
  <c r="H142" i="21" s="1"/>
  <c r="H143" i="21" s="1"/>
  <c r="H144" i="21" s="1"/>
  <c r="H145" i="21" s="1"/>
  <c r="H146" i="21" s="1"/>
  <c r="H147" i="21" s="1"/>
  <c r="H148" i="21" s="1"/>
  <c r="H149" i="21" s="1"/>
  <c r="H150" i="21" s="1"/>
  <c r="H151" i="21" s="1"/>
  <c r="H152" i="21" s="1"/>
  <c r="H153" i="21" s="1"/>
  <c r="H154" i="21" s="1"/>
  <c r="H155" i="21" s="1"/>
  <c r="H156" i="21" s="1"/>
  <c r="H157" i="21" s="1"/>
  <c r="H158" i="21" s="1"/>
  <c r="H159" i="21" s="1"/>
  <c r="H160" i="21" s="1"/>
  <c r="H161" i="21" s="1"/>
  <c r="H162" i="21" s="1"/>
  <c r="H163" i="21" s="1"/>
  <c r="H164" i="21" s="1"/>
  <c r="H165" i="21" s="1"/>
  <c r="H166" i="21" s="1"/>
  <c r="H167" i="21" s="1"/>
  <c r="H168" i="21" s="1"/>
  <c r="H169" i="21" s="1"/>
  <c r="H170" i="21" s="1"/>
  <c r="H171" i="21" s="1"/>
  <c r="H172" i="21" s="1"/>
  <c r="H173" i="21" s="1"/>
  <c r="H174" i="21" s="1"/>
  <c r="H175" i="21" s="1"/>
  <c r="H176" i="21" s="1"/>
  <c r="H177" i="21" s="1"/>
  <c r="H178" i="21" s="1"/>
  <c r="H179" i="21" s="1"/>
  <c r="H180" i="21" s="1"/>
  <c r="H181" i="21" s="1"/>
  <c r="H182" i="21" s="1"/>
  <c r="H183" i="21" s="1"/>
  <c r="H184" i="21" s="1"/>
  <c r="H185" i="21" s="1"/>
  <c r="H186" i="21" s="1"/>
  <c r="H187" i="21" s="1"/>
  <c r="H188" i="21" s="1"/>
  <c r="H189" i="21" s="1"/>
  <c r="H190" i="21" s="1"/>
  <c r="H191" i="21" s="1"/>
  <c r="H192" i="21" s="1"/>
  <c r="H193" i="21" s="1"/>
  <c r="H194" i="21" s="1"/>
  <c r="H195" i="21" s="1"/>
  <c r="H196" i="21" s="1"/>
  <c r="H197" i="21" s="1"/>
  <c r="H198" i="21" s="1"/>
  <c r="H199" i="21" s="1"/>
  <c r="H200" i="21" s="1"/>
  <c r="H201" i="21" s="1"/>
  <c r="H202" i="21" s="1"/>
  <c r="H203" i="21" s="1"/>
  <c r="H204" i="21" s="1"/>
  <c r="H205" i="21" s="1"/>
  <c r="H206" i="21" s="1"/>
  <c r="H207" i="21" s="1"/>
  <c r="H208" i="21" s="1"/>
  <c r="H209" i="21" s="1"/>
  <c r="H210" i="21" s="1"/>
  <c r="H211" i="21" s="1"/>
  <c r="H212" i="21" s="1"/>
  <c r="H213" i="21" s="1"/>
  <c r="H214" i="21" s="1"/>
  <c r="H215" i="21" s="1"/>
  <c r="H216" i="21" s="1"/>
  <c r="H217" i="21" s="1"/>
  <c r="H218" i="21" s="1"/>
  <c r="H219" i="21" s="1"/>
  <c r="H220" i="21" s="1"/>
  <c r="H221" i="21" s="1"/>
  <c r="H222" i="21" s="1"/>
  <c r="H223" i="21" s="1"/>
  <c r="H224" i="21" s="1"/>
  <c r="H225" i="21" s="1"/>
  <c r="H226" i="21" s="1"/>
  <c r="H227" i="21" s="1"/>
  <c r="H228" i="21" s="1"/>
  <c r="H229" i="21" s="1"/>
  <c r="H230" i="21" s="1"/>
  <c r="H231" i="21" s="1"/>
  <c r="H232" i="21" s="1"/>
  <c r="H233" i="21" s="1"/>
  <c r="H234" i="21" s="1"/>
  <c r="H235" i="21" s="1"/>
  <c r="H236" i="21" s="1"/>
  <c r="H237" i="21" s="1"/>
  <c r="H238" i="21" s="1"/>
  <c r="H239" i="21" s="1"/>
  <c r="H240" i="21" s="1"/>
  <c r="H241" i="21" s="1"/>
  <c r="H242" i="21" s="1"/>
  <c r="H243" i="21" s="1"/>
  <c r="H244" i="21" s="1"/>
  <c r="H245" i="21" s="1"/>
  <c r="H246" i="21" s="1"/>
  <c r="H247" i="21" s="1"/>
  <c r="H248" i="21" s="1"/>
  <c r="H249" i="21" s="1"/>
  <c r="H250" i="21" s="1"/>
  <c r="H251" i="21" s="1"/>
  <c r="H252" i="21" s="1"/>
  <c r="H253" i="21" s="1"/>
  <c r="H254" i="21" s="1"/>
  <c r="H255" i="21" s="1"/>
  <c r="H256" i="21" s="1"/>
  <c r="H257" i="21" s="1"/>
  <c r="H258" i="21" s="1"/>
  <c r="H259" i="21" s="1"/>
  <c r="H260" i="21" s="1"/>
  <c r="H261" i="21" s="1"/>
  <c r="H262" i="21" s="1"/>
  <c r="H263" i="21" s="1"/>
  <c r="H264" i="21" s="1"/>
  <c r="H265" i="21" s="1"/>
  <c r="H266" i="21" s="1"/>
  <c r="H267" i="21" s="1"/>
  <c r="H268" i="21" s="1"/>
  <c r="H269" i="21" s="1"/>
  <c r="H270" i="21" s="1"/>
  <c r="H271" i="21" s="1"/>
  <c r="H272" i="21" s="1"/>
  <c r="H273" i="21" s="1"/>
  <c r="H274" i="21" s="1"/>
  <c r="H275" i="21" s="1"/>
  <c r="H276" i="21" s="1"/>
  <c r="H277" i="21" s="1"/>
  <c r="H278" i="21" s="1"/>
  <c r="H279" i="21" s="1"/>
  <c r="H280" i="21" s="1"/>
  <c r="H281" i="21" s="1"/>
  <c r="H282" i="21" s="1"/>
  <c r="H283" i="21" s="1"/>
  <c r="H284" i="21" s="1"/>
  <c r="H285" i="21" s="1"/>
  <c r="H286" i="21" s="1"/>
  <c r="H287" i="21" s="1"/>
  <c r="H288" i="21" s="1"/>
  <c r="H289" i="21" s="1"/>
  <c r="H290" i="21" s="1"/>
  <c r="H291" i="21" s="1"/>
  <c r="H292" i="21" s="1"/>
  <c r="H293" i="21" s="1"/>
  <c r="H294" i="21" s="1"/>
  <c r="H295" i="21" s="1"/>
  <c r="H296" i="21" s="1"/>
  <c r="H297" i="21" s="1"/>
  <c r="H298" i="21" s="1"/>
  <c r="H299" i="21" s="1"/>
  <c r="H300" i="21" s="1"/>
  <c r="H301" i="21" s="1"/>
  <c r="H302" i="21" s="1"/>
  <c r="H303" i="21" s="1"/>
  <c r="H304" i="21" s="1"/>
  <c r="H305" i="21" s="1"/>
  <c r="H306" i="21" s="1"/>
  <c r="H307" i="21" s="1"/>
  <c r="H308" i="21" s="1"/>
  <c r="H309" i="21" s="1"/>
  <c r="H310" i="21" s="1"/>
  <c r="H311" i="21" s="1"/>
  <c r="H312" i="21" s="1"/>
  <c r="H313" i="21" s="1"/>
  <c r="H314" i="21" s="1"/>
  <c r="H315" i="21" s="1"/>
  <c r="H316" i="21" s="1"/>
  <c r="H317" i="21" s="1"/>
  <c r="H318" i="21" s="1"/>
  <c r="H319" i="21" s="1"/>
  <c r="H320" i="21" s="1"/>
  <c r="H321" i="21" s="1"/>
  <c r="H322" i="21" s="1"/>
  <c r="H323" i="21" s="1"/>
  <c r="H324" i="21" s="1"/>
  <c r="H325" i="21" s="1"/>
  <c r="H326" i="21" s="1"/>
  <c r="H327" i="21" s="1"/>
  <c r="H328" i="21" s="1"/>
  <c r="H329" i="21" s="1"/>
  <c r="H330" i="21" s="1"/>
  <c r="H331" i="21" s="1"/>
  <c r="H332" i="21" s="1"/>
  <c r="H333" i="21" s="1"/>
  <c r="H334" i="21" s="1"/>
  <c r="H335" i="21" s="1"/>
  <c r="H336" i="21" s="1"/>
  <c r="H337" i="21" s="1"/>
  <c r="H338" i="21" s="1"/>
  <c r="H339" i="21" s="1"/>
  <c r="H340" i="21" s="1"/>
  <c r="H341" i="21" s="1"/>
  <c r="H342" i="21" s="1"/>
  <c r="H343" i="21" s="1"/>
  <c r="H344" i="21" s="1"/>
  <c r="H345" i="21" s="1"/>
  <c r="H346" i="21" s="1"/>
  <c r="H347" i="21" s="1"/>
  <c r="H348" i="21" s="1"/>
  <c r="H349" i="21" s="1"/>
  <c r="H350" i="21" s="1"/>
  <c r="H351" i="21" s="1"/>
  <c r="H352" i="21" s="1"/>
  <c r="H353" i="21" s="1"/>
  <c r="H354" i="21" s="1"/>
  <c r="H355" i="21" s="1"/>
  <c r="H356" i="21" s="1"/>
  <c r="H357" i="21" s="1"/>
  <c r="H358" i="21" s="1"/>
  <c r="H359" i="21" s="1"/>
  <c r="H360" i="21" s="1"/>
  <c r="H361" i="21" s="1"/>
  <c r="H362" i="21" s="1"/>
  <c r="H363" i="21" s="1"/>
  <c r="H364" i="21" s="1"/>
  <c r="H365" i="21" s="1"/>
  <c r="H366" i="21" s="1"/>
  <c r="H367" i="21" s="1"/>
  <c r="H368" i="21" s="1"/>
  <c r="H369" i="21" s="1"/>
  <c r="H370" i="21" s="1"/>
  <c r="H371" i="21" s="1"/>
  <c r="H372" i="21" s="1"/>
  <c r="H373" i="21" s="1"/>
  <c r="H374" i="21" s="1"/>
  <c r="H375" i="21" s="1"/>
  <c r="H376" i="21" s="1"/>
  <c r="H377" i="21" s="1"/>
  <c r="H378" i="21" s="1"/>
  <c r="H379" i="21" s="1"/>
  <c r="H380" i="21" s="1"/>
  <c r="H381" i="21" s="1"/>
  <c r="H382" i="21" s="1"/>
  <c r="H383" i="21" s="1"/>
  <c r="H384" i="21" s="1"/>
  <c r="H385" i="21" s="1"/>
  <c r="H386" i="21" s="1"/>
  <c r="H387" i="21" s="1"/>
  <c r="H388" i="21" s="1"/>
  <c r="H389" i="21" s="1"/>
  <c r="H390" i="21" s="1"/>
  <c r="H391" i="21" s="1"/>
  <c r="H392" i="21" s="1"/>
  <c r="H393" i="21" s="1"/>
  <c r="H394" i="21" s="1"/>
  <c r="H395" i="21" s="1"/>
  <c r="H396" i="21" s="1"/>
  <c r="H397" i="21" s="1"/>
  <c r="H398" i="21" s="1"/>
  <c r="H399" i="21" s="1"/>
  <c r="H400" i="21" s="1"/>
  <c r="H401" i="21" s="1"/>
  <c r="H402" i="21" s="1"/>
  <c r="H403" i="21" s="1"/>
  <c r="H404" i="21" s="1"/>
  <c r="H405" i="21" s="1"/>
  <c r="H406" i="21" s="1"/>
  <c r="H407" i="21" s="1"/>
  <c r="H408" i="21" s="1"/>
  <c r="H409" i="21" s="1"/>
  <c r="H410" i="21" s="1"/>
  <c r="H411" i="21" s="1"/>
  <c r="H412" i="21" s="1"/>
  <c r="H413" i="21" s="1"/>
  <c r="H414" i="21" s="1"/>
  <c r="H415" i="21" s="1"/>
  <c r="H416" i="21" s="1"/>
  <c r="H417" i="21" s="1"/>
  <c r="H418" i="21" s="1"/>
  <c r="H419" i="21" s="1"/>
  <c r="H420" i="21" s="1"/>
  <c r="H421" i="21" s="1"/>
  <c r="H422" i="21" s="1"/>
  <c r="H423" i="21" s="1"/>
  <c r="H424" i="21" s="1"/>
  <c r="H425" i="21" s="1"/>
  <c r="H426" i="21" s="1"/>
  <c r="H427" i="21" s="1"/>
  <c r="H428" i="21" s="1"/>
  <c r="H429" i="21" s="1"/>
  <c r="H430" i="21" s="1"/>
  <c r="H431" i="21" s="1"/>
  <c r="H432" i="21" s="1"/>
  <c r="H433" i="21" s="1"/>
  <c r="H434" i="21" s="1"/>
  <c r="H435" i="21" s="1"/>
  <c r="H436" i="21" s="1"/>
  <c r="H437" i="21" s="1"/>
  <c r="H438" i="21" s="1"/>
  <c r="H439" i="21" s="1"/>
  <c r="H440" i="21" s="1"/>
  <c r="H441" i="21" s="1"/>
  <c r="H442" i="21" s="1"/>
  <c r="H443" i="21" s="1"/>
  <c r="H444" i="21" s="1"/>
  <c r="H445" i="21" s="1"/>
  <c r="H446" i="21" s="1"/>
  <c r="H447" i="21" s="1"/>
  <c r="H448" i="21" s="1"/>
  <c r="H449" i="21" s="1"/>
  <c r="H450" i="21" s="1"/>
  <c r="H451" i="21" s="1"/>
  <c r="H452" i="21" s="1"/>
  <c r="H453" i="21" s="1"/>
  <c r="H454" i="21" s="1"/>
  <c r="H455" i="21" s="1"/>
  <c r="H456" i="21" s="1"/>
  <c r="H457" i="21" s="1"/>
  <c r="H458" i="21" s="1"/>
  <c r="H459" i="21" s="1"/>
  <c r="H460" i="21" s="1"/>
  <c r="H461" i="21" s="1"/>
  <c r="H462" i="21" s="1"/>
  <c r="H463" i="21" s="1"/>
  <c r="H464" i="21" s="1"/>
  <c r="H465" i="21" s="1"/>
  <c r="H466" i="21" s="1"/>
  <c r="H467" i="21" s="1"/>
  <c r="H468" i="21" s="1"/>
  <c r="H469" i="21" s="1"/>
  <c r="H470" i="21" s="1"/>
  <c r="H471" i="21" s="1"/>
  <c r="H472" i="21" s="1"/>
  <c r="H473" i="21" s="1"/>
  <c r="H474" i="21" s="1"/>
  <c r="H475" i="21" s="1"/>
  <c r="H476" i="21" s="1"/>
  <c r="H477" i="21" s="1"/>
  <c r="H478" i="21" s="1"/>
  <c r="H479" i="21" s="1"/>
  <c r="H480" i="21" s="1"/>
  <c r="H481" i="21" s="1"/>
  <c r="H482" i="21" s="1"/>
  <c r="H483" i="21" s="1"/>
  <c r="H484" i="21" s="1"/>
  <c r="H485" i="21" s="1"/>
  <c r="H486" i="21" s="1"/>
  <c r="H487" i="21" s="1"/>
  <c r="H488" i="21" s="1"/>
  <c r="H489" i="21" s="1"/>
  <c r="H490" i="21" s="1"/>
  <c r="H491" i="21" s="1"/>
  <c r="H492" i="21" s="1"/>
  <c r="H493" i="21" s="1"/>
  <c r="H494" i="21" s="1"/>
  <c r="H495" i="21" s="1"/>
  <c r="H496" i="21" s="1"/>
  <c r="H497" i="21" s="1"/>
  <c r="H498" i="21" s="1"/>
  <c r="H499" i="21" s="1"/>
  <c r="H500" i="21" s="1"/>
  <c r="H501" i="21" s="1"/>
  <c r="H502" i="21" s="1"/>
  <c r="H503" i="21" s="1"/>
  <c r="H504" i="21" s="1"/>
  <c r="H505" i="21" s="1"/>
  <c r="H506" i="21" s="1"/>
  <c r="H507" i="21" s="1"/>
  <c r="H508" i="21" s="1"/>
  <c r="H509" i="21" s="1"/>
  <c r="H510" i="21" s="1"/>
  <c r="H511" i="21" s="1"/>
  <c r="H512" i="21" s="1"/>
  <c r="H513" i="21" s="1"/>
  <c r="H514" i="21" s="1"/>
  <c r="H515" i="21" s="1"/>
  <c r="H516" i="21" s="1"/>
  <c r="H517" i="21" s="1"/>
  <c r="H518" i="21" s="1"/>
  <c r="H519" i="21" s="1"/>
  <c r="H520" i="21" s="1"/>
  <c r="H521" i="21" s="1"/>
  <c r="H522" i="21" s="1"/>
  <c r="H523" i="21" s="1"/>
  <c r="H524" i="21" s="1"/>
  <c r="H525" i="21" s="1"/>
  <c r="H526" i="21" s="1"/>
  <c r="H527" i="21" s="1"/>
  <c r="H528" i="21" s="1"/>
  <c r="H529" i="21" s="1"/>
  <c r="H530" i="21" s="1"/>
  <c r="H531" i="21" s="1"/>
  <c r="H532" i="21" s="1"/>
  <c r="H533" i="21" s="1"/>
  <c r="H534" i="21" s="1"/>
  <c r="H535" i="21" s="1"/>
  <c r="H536" i="21" s="1"/>
  <c r="H537" i="21" s="1"/>
  <c r="H538" i="21" s="1"/>
  <c r="H539" i="21" s="1"/>
  <c r="H540" i="21" s="1"/>
  <c r="H541" i="21" s="1"/>
  <c r="H542" i="21" s="1"/>
  <c r="H543" i="21" s="1"/>
  <c r="H544" i="21" s="1"/>
  <c r="H545" i="21" s="1"/>
  <c r="H546" i="21" s="1"/>
  <c r="H547" i="21" s="1"/>
  <c r="H548" i="21" s="1"/>
  <c r="H549" i="21" s="1"/>
  <c r="H550" i="21" s="1"/>
  <c r="H551" i="21" s="1"/>
  <c r="H552" i="21" s="1"/>
  <c r="H553" i="21" s="1"/>
  <c r="H554" i="21" s="1"/>
  <c r="H555" i="21" s="1"/>
  <c r="H556" i="21" s="1"/>
  <c r="H557" i="21" s="1"/>
  <c r="H558" i="21" s="1"/>
  <c r="H559" i="21" s="1"/>
  <c r="H560" i="21" s="1"/>
  <c r="H561" i="21" s="1"/>
  <c r="H562" i="21" s="1"/>
  <c r="H563" i="21" s="1"/>
  <c r="H564" i="21" s="1"/>
  <c r="H565" i="21" s="1"/>
  <c r="H566" i="21" s="1"/>
  <c r="H567" i="21" s="1"/>
  <c r="H568" i="21" s="1"/>
  <c r="H569" i="21" s="1"/>
  <c r="H570" i="21" s="1"/>
  <c r="H571" i="21" s="1"/>
  <c r="H572" i="21" s="1"/>
  <c r="H573" i="21" s="1"/>
  <c r="H574" i="21" s="1"/>
  <c r="H575" i="21" s="1"/>
  <c r="H576" i="21" s="1"/>
  <c r="H577" i="21" s="1"/>
  <c r="H578" i="21" s="1"/>
  <c r="H579" i="21" s="1"/>
  <c r="H580" i="21" s="1"/>
  <c r="H581" i="21" s="1"/>
  <c r="H582" i="21" s="1"/>
  <c r="H583" i="21" s="1"/>
  <c r="H584" i="21" s="1"/>
  <c r="H585" i="21" s="1"/>
  <c r="H586" i="21" s="1"/>
  <c r="H587" i="21" s="1"/>
  <c r="H588" i="21" s="1"/>
  <c r="H589" i="21" s="1"/>
  <c r="H590" i="21" s="1"/>
  <c r="H591" i="21" s="1"/>
  <c r="H592" i="21" s="1"/>
  <c r="H593" i="21" s="1"/>
  <c r="H594" i="21" s="1"/>
  <c r="H595" i="21" s="1"/>
  <c r="H596" i="21" s="1"/>
  <c r="H597" i="21" s="1"/>
  <c r="H598" i="21" s="1"/>
  <c r="H599" i="21" s="1"/>
  <c r="H600" i="21" s="1"/>
  <c r="H601" i="21" s="1"/>
  <c r="H602" i="21" s="1"/>
  <c r="H603" i="21" s="1"/>
  <c r="H604" i="21" s="1"/>
  <c r="H605" i="21" s="1"/>
  <c r="H606" i="21" s="1"/>
  <c r="H607" i="21" s="1"/>
  <c r="H608" i="21" s="1"/>
  <c r="H609" i="21" s="1"/>
  <c r="H610" i="21" s="1"/>
  <c r="H611" i="21" s="1"/>
  <c r="H612" i="21" s="1"/>
  <c r="H613" i="21" s="1"/>
  <c r="H614" i="21" s="1"/>
  <c r="H615" i="21" s="1"/>
  <c r="H616" i="21" s="1"/>
  <c r="H617" i="21" s="1"/>
  <c r="H618" i="21" s="1"/>
  <c r="H619" i="21" s="1"/>
  <c r="H620" i="21" s="1"/>
  <c r="H621" i="21" s="1"/>
  <c r="H622" i="21" s="1"/>
  <c r="H623" i="21" s="1"/>
  <c r="H624" i="21" s="1"/>
  <c r="H625" i="21" s="1"/>
  <c r="H626" i="21" s="1"/>
  <c r="H627" i="21" s="1"/>
  <c r="H628" i="21" s="1"/>
  <c r="H629" i="21" s="1"/>
  <c r="H630" i="21" s="1"/>
  <c r="H631" i="21" s="1"/>
  <c r="H632" i="21" s="1"/>
  <c r="H633" i="21" s="1"/>
  <c r="H634" i="21" s="1"/>
  <c r="H635" i="21" s="1"/>
  <c r="H636" i="21" s="1"/>
  <c r="H637" i="21" s="1"/>
  <c r="H638" i="21" s="1"/>
  <c r="H639" i="21" s="1"/>
  <c r="H640" i="21" s="1"/>
  <c r="H641" i="21" s="1"/>
  <c r="H642" i="21" s="1"/>
  <c r="H643" i="21" s="1"/>
  <c r="H644" i="21" s="1"/>
  <c r="H645" i="21" s="1"/>
  <c r="H646" i="21" s="1"/>
  <c r="H647" i="21" s="1"/>
  <c r="H648" i="21" s="1"/>
  <c r="H649" i="21" s="1"/>
  <c r="H650" i="21" s="1"/>
  <c r="H651" i="21" s="1"/>
  <c r="H652" i="21" s="1"/>
  <c r="H653" i="21" s="1"/>
  <c r="H654" i="21" s="1"/>
  <c r="H655" i="21" s="1"/>
  <c r="H656" i="21" s="1"/>
  <c r="H657" i="21" s="1"/>
  <c r="H658" i="21" s="1"/>
  <c r="H659" i="21" s="1"/>
  <c r="H660" i="21" s="1"/>
  <c r="H661" i="21" s="1"/>
  <c r="H662" i="21" s="1"/>
  <c r="H663" i="21" s="1"/>
  <c r="H664" i="21" s="1"/>
  <c r="H665" i="21" s="1"/>
  <c r="H666" i="21" s="1"/>
  <c r="H667" i="21" s="1"/>
  <c r="H668" i="21" s="1"/>
  <c r="H669" i="21" s="1"/>
  <c r="H670" i="21" s="1"/>
  <c r="H671" i="21" s="1"/>
  <c r="H672" i="21" s="1"/>
  <c r="H673" i="21" s="1"/>
  <c r="H674" i="21" s="1"/>
  <c r="H675" i="21" s="1"/>
  <c r="H676" i="21" s="1"/>
  <c r="H677" i="21" s="1"/>
  <c r="H678" i="21" s="1"/>
  <c r="H679" i="21" s="1"/>
  <c r="H680" i="21" s="1"/>
  <c r="H681" i="21" s="1"/>
  <c r="H682" i="21" s="1"/>
  <c r="H683" i="21" s="1"/>
  <c r="H684" i="21" s="1"/>
  <c r="H685" i="21" s="1"/>
  <c r="H686" i="21" s="1"/>
  <c r="H687" i="21" s="1"/>
  <c r="H688" i="21" s="1"/>
  <c r="H689" i="21" s="1"/>
  <c r="H690" i="21" s="1"/>
  <c r="H691" i="21" s="1"/>
  <c r="H692" i="21" s="1"/>
  <c r="H693" i="21" s="1"/>
  <c r="H694" i="21" s="1"/>
  <c r="H695" i="21" s="1"/>
  <c r="H696" i="21" s="1"/>
  <c r="H697" i="21" s="1"/>
  <c r="H698" i="21" s="1"/>
  <c r="H699" i="21" s="1"/>
  <c r="H700" i="21" s="1"/>
  <c r="H701" i="21" s="1"/>
  <c r="H702" i="21" s="1"/>
  <c r="H703" i="21" s="1"/>
  <c r="H704" i="21" s="1"/>
  <c r="H705" i="21" s="1"/>
  <c r="H706" i="21" s="1"/>
  <c r="H707" i="21" s="1"/>
  <c r="H708" i="21" s="1"/>
  <c r="H709" i="21" s="1"/>
  <c r="H710" i="21" s="1"/>
  <c r="H711" i="21" s="1"/>
  <c r="H712" i="21" s="1"/>
  <c r="H713" i="21" s="1"/>
  <c r="H714" i="21" s="1"/>
  <c r="H715" i="21" s="1"/>
  <c r="H716" i="21" s="1"/>
  <c r="H717" i="21" s="1"/>
  <c r="H718" i="21" s="1"/>
  <c r="H719" i="21" s="1"/>
  <c r="H720" i="21" s="1"/>
  <c r="H721" i="21" s="1"/>
  <c r="H722" i="21" s="1"/>
  <c r="H723" i="21" s="1"/>
  <c r="H724" i="21" s="1"/>
  <c r="H725" i="21" s="1"/>
  <c r="H726" i="21" s="1"/>
  <c r="H727" i="21" s="1"/>
  <c r="H728" i="21" s="1"/>
  <c r="H729" i="21" s="1"/>
  <c r="H730" i="21" s="1"/>
  <c r="H731" i="21" s="1"/>
  <c r="H732" i="21" s="1"/>
  <c r="H733" i="21" s="1"/>
  <c r="H734" i="21" s="1"/>
  <c r="H735" i="21" s="1"/>
  <c r="H736" i="21" s="1"/>
  <c r="H737" i="21" s="1"/>
  <c r="H738" i="21" s="1"/>
  <c r="H739" i="21" s="1"/>
  <c r="H740" i="21" s="1"/>
  <c r="H741" i="21" s="1"/>
  <c r="H742" i="21" s="1"/>
  <c r="H743" i="21" s="1"/>
  <c r="H744" i="21" s="1"/>
  <c r="H745" i="21" s="1"/>
  <c r="H746" i="21" s="1"/>
  <c r="H747" i="21" s="1"/>
  <c r="H748" i="21" s="1"/>
  <c r="H749" i="21" s="1"/>
  <c r="H750" i="21" s="1"/>
  <c r="H751" i="21" s="1"/>
  <c r="H752" i="21" s="1"/>
  <c r="H753" i="21" s="1"/>
  <c r="H754" i="21" s="1"/>
  <c r="H755" i="21" s="1"/>
  <c r="H756" i="21" s="1"/>
  <c r="H757" i="21" s="1"/>
  <c r="H758" i="21" s="1"/>
  <c r="H759" i="21" s="1"/>
  <c r="H760" i="21" s="1"/>
  <c r="H761" i="21" s="1"/>
  <c r="H762" i="21" s="1"/>
  <c r="H763" i="21" s="1"/>
  <c r="H764" i="21" s="1"/>
  <c r="H765" i="21" s="1"/>
  <c r="H766" i="21" s="1"/>
  <c r="H767" i="21" s="1"/>
  <c r="H768" i="21" s="1"/>
  <c r="H769" i="21" s="1"/>
  <c r="H770" i="21" s="1"/>
  <c r="H771" i="21" s="1"/>
  <c r="H772" i="21" s="1"/>
  <c r="H773" i="21" s="1"/>
  <c r="H774" i="21" s="1"/>
  <c r="H775" i="21" s="1"/>
  <c r="H776" i="21" s="1"/>
  <c r="H777" i="21" s="1"/>
  <c r="H778" i="21" s="1"/>
  <c r="H779" i="21" s="1"/>
  <c r="H780" i="21" s="1"/>
  <c r="H781" i="21" s="1"/>
  <c r="H782" i="21" s="1"/>
  <c r="H783" i="21" s="1"/>
  <c r="H784" i="21" s="1"/>
  <c r="H785" i="21" s="1"/>
  <c r="H786" i="21" s="1"/>
  <c r="H787" i="21" s="1"/>
  <c r="H788" i="21" s="1"/>
  <c r="H789" i="21" s="1"/>
  <c r="H790" i="21" s="1"/>
  <c r="H791" i="21" s="1"/>
  <c r="H792" i="21" s="1"/>
  <c r="H793" i="21" s="1"/>
  <c r="H794" i="21" s="1"/>
  <c r="H795" i="21" s="1"/>
  <c r="H796" i="21" s="1"/>
  <c r="H797" i="21" s="1"/>
  <c r="H798" i="21" s="1"/>
  <c r="H799" i="21" s="1"/>
  <c r="H800" i="21" s="1"/>
  <c r="H801" i="21" s="1"/>
  <c r="H802" i="21" s="1"/>
  <c r="H803" i="21" s="1"/>
  <c r="H804" i="21" s="1"/>
  <c r="H805" i="21" s="1"/>
  <c r="H806" i="21" s="1"/>
  <c r="H807" i="21" s="1"/>
  <c r="H808" i="21" s="1"/>
  <c r="H809" i="21" s="1"/>
  <c r="H810" i="21" s="1"/>
  <c r="H811" i="21" s="1"/>
  <c r="H812" i="21" s="1"/>
  <c r="H813" i="21" s="1"/>
  <c r="H814" i="21" s="1"/>
  <c r="H815" i="21" s="1"/>
  <c r="H816" i="21" s="1"/>
  <c r="H817" i="21" s="1"/>
  <c r="H818" i="21" s="1"/>
  <c r="H819" i="21" s="1"/>
  <c r="H820" i="21" s="1"/>
  <c r="H821" i="21" s="1"/>
  <c r="H822" i="21" s="1"/>
  <c r="H823" i="21" s="1"/>
  <c r="H824" i="21" s="1"/>
  <c r="H825" i="21" s="1"/>
  <c r="H826" i="21" s="1"/>
  <c r="H827" i="21" s="1"/>
  <c r="H828" i="21" s="1"/>
  <c r="H829" i="21" s="1"/>
  <c r="H830" i="21" s="1"/>
  <c r="H831" i="21" s="1"/>
  <c r="H832" i="21" s="1"/>
  <c r="H833" i="21" s="1"/>
  <c r="H834" i="21" s="1"/>
  <c r="H835" i="21" s="1"/>
  <c r="H836" i="21" s="1"/>
  <c r="H837" i="21" s="1"/>
  <c r="H838" i="21" s="1"/>
  <c r="H839" i="21" s="1"/>
  <c r="H840" i="21" s="1"/>
  <c r="H841" i="21" s="1"/>
  <c r="H842" i="21" s="1"/>
  <c r="H843" i="21" s="1"/>
  <c r="H844" i="21" s="1"/>
  <c r="H845" i="21" s="1"/>
  <c r="H846" i="21" s="1"/>
  <c r="H847" i="21" s="1"/>
  <c r="H848" i="21" s="1"/>
  <c r="H849" i="21" s="1"/>
  <c r="H850" i="21" s="1"/>
  <c r="H851" i="21" s="1"/>
  <c r="H852" i="21" s="1"/>
  <c r="H853" i="21" s="1"/>
  <c r="H854" i="21" s="1"/>
  <c r="H855" i="21" s="1"/>
  <c r="H856" i="21" s="1"/>
  <c r="H857" i="21" s="1"/>
  <c r="H858" i="21" s="1"/>
  <c r="H859" i="21" s="1"/>
  <c r="H860" i="21" s="1"/>
  <c r="H861" i="21" s="1"/>
  <c r="H862" i="21" s="1"/>
  <c r="H863" i="21" s="1"/>
  <c r="H864" i="21" s="1"/>
  <c r="H865" i="21" s="1"/>
  <c r="H866" i="21" s="1"/>
  <c r="H867" i="21" s="1"/>
  <c r="H868" i="21" s="1"/>
  <c r="H869" i="21" s="1"/>
  <c r="H870" i="21" s="1"/>
  <c r="H871" i="21" s="1"/>
  <c r="H872" i="21" s="1"/>
  <c r="H873" i="21" s="1"/>
  <c r="H874" i="21" s="1"/>
  <c r="H875" i="21" s="1"/>
  <c r="H876" i="21" s="1"/>
  <c r="H877" i="21" s="1"/>
  <c r="H878" i="21" s="1"/>
  <c r="H879" i="21" s="1"/>
  <c r="H880" i="21" s="1"/>
  <c r="H881" i="21" s="1"/>
  <c r="H882" i="21" s="1"/>
  <c r="H883" i="21" s="1"/>
  <c r="H884" i="21" s="1"/>
  <c r="H885" i="21" s="1"/>
  <c r="H886" i="21" s="1"/>
  <c r="H887" i="21" s="1"/>
  <c r="H888" i="21" s="1"/>
  <c r="H889" i="21" s="1"/>
  <c r="H890" i="21" s="1"/>
  <c r="H891" i="21" s="1"/>
  <c r="H892" i="21" s="1"/>
  <c r="H893" i="21" s="1"/>
  <c r="H894" i="21" s="1"/>
  <c r="H895" i="21" s="1"/>
  <c r="H896" i="21" s="1"/>
  <c r="H897" i="21" s="1"/>
  <c r="H898" i="21" s="1"/>
  <c r="H899" i="21" s="1"/>
  <c r="H900" i="21" s="1"/>
  <c r="H901" i="21" s="1"/>
  <c r="H902" i="21" s="1"/>
  <c r="H903" i="21" s="1"/>
  <c r="H904" i="21" s="1"/>
  <c r="H905" i="21" s="1"/>
  <c r="H906" i="21" s="1"/>
  <c r="H907" i="21" s="1"/>
  <c r="H908" i="21" s="1"/>
  <c r="H909" i="21" s="1"/>
  <c r="H910" i="21" s="1"/>
  <c r="H911" i="21" s="1"/>
  <c r="H912" i="21" s="1"/>
  <c r="H913" i="21" s="1"/>
  <c r="H914" i="21" s="1"/>
  <c r="H915" i="21" s="1"/>
  <c r="H916" i="21" s="1"/>
  <c r="H917" i="21" s="1"/>
  <c r="H918" i="21" s="1"/>
  <c r="H919" i="21" s="1"/>
  <c r="H920" i="21" s="1"/>
  <c r="H921" i="21" s="1"/>
  <c r="H922" i="21" s="1"/>
  <c r="H923" i="21" s="1"/>
  <c r="H924" i="21" s="1"/>
  <c r="H925" i="21" s="1"/>
  <c r="H926" i="21" s="1"/>
  <c r="H927" i="21" s="1"/>
  <c r="H928" i="21" s="1"/>
  <c r="H929" i="21" s="1"/>
  <c r="H930" i="21" s="1"/>
  <c r="H931" i="21" s="1"/>
  <c r="H932" i="21" s="1"/>
  <c r="H933" i="21" s="1"/>
  <c r="H934" i="21" s="1"/>
  <c r="H935" i="21" s="1"/>
  <c r="H936" i="21" s="1"/>
  <c r="H937" i="21" s="1"/>
  <c r="H938" i="21" s="1"/>
  <c r="H939" i="21" s="1"/>
  <c r="H940" i="21" s="1"/>
  <c r="H941" i="21" s="1"/>
  <c r="H942" i="21" s="1"/>
  <c r="H943" i="21" s="1"/>
  <c r="H944" i="21" s="1"/>
  <c r="H945" i="21" s="1"/>
  <c r="H946" i="21" s="1"/>
  <c r="H947" i="21" s="1"/>
  <c r="H948" i="21" s="1"/>
  <c r="H949" i="21" s="1"/>
  <c r="H950" i="21" s="1"/>
  <c r="H951" i="21" s="1"/>
  <c r="H952" i="21" s="1"/>
  <c r="H953" i="21" s="1"/>
  <c r="H954" i="21" s="1"/>
  <c r="H955" i="21" s="1"/>
  <c r="H956" i="21" s="1"/>
  <c r="H957" i="21" s="1"/>
  <c r="H958" i="21" s="1"/>
  <c r="H959" i="21" s="1"/>
  <c r="H960" i="21" s="1"/>
  <c r="H961" i="21" s="1"/>
  <c r="H962" i="21" s="1"/>
  <c r="H963" i="21" s="1"/>
  <c r="H964" i="21" s="1"/>
  <c r="H965" i="21" s="1"/>
  <c r="H966" i="21" s="1"/>
  <c r="H967" i="21" s="1"/>
  <c r="H968" i="21" s="1"/>
  <c r="H969" i="21" s="1"/>
  <c r="H970" i="21" s="1"/>
  <c r="H971" i="21" s="1"/>
  <c r="H972" i="21" s="1"/>
  <c r="H973" i="21" s="1"/>
  <c r="H974" i="21" s="1"/>
  <c r="H975" i="21" s="1"/>
  <c r="H976" i="21" s="1"/>
  <c r="H977" i="21" s="1"/>
  <c r="H978" i="21" s="1"/>
  <c r="H979" i="21" s="1"/>
  <c r="H980" i="21" s="1"/>
  <c r="H981" i="21" s="1"/>
  <c r="H982" i="21" s="1"/>
  <c r="H983" i="21" s="1"/>
  <c r="H984" i="21" s="1"/>
  <c r="H985" i="21" s="1"/>
  <c r="H986" i="21" s="1"/>
  <c r="H987" i="21" s="1"/>
  <c r="H988" i="21" s="1"/>
  <c r="H989" i="21" s="1"/>
  <c r="H990" i="21" s="1"/>
  <c r="H991" i="21" s="1"/>
  <c r="H992" i="21" s="1"/>
  <c r="H993" i="21" s="1"/>
  <c r="H994" i="21" s="1"/>
  <c r="H995" i="21" s="1"/>
  <c r="H996" i="21" s="1"/>
  <c r="H997" i="21" s="1"/>
  <c r="H998" i="21" s="1"/>
  <c r="H999" i="21" s="1"/>
  <c r="H1000" i="21" s="1"/>
  <c r="H1001" i="21" s="1"/>
  <c r="H1002" i="21" s="1"/>
  <c r="H1003" i="21" s="1"/>
  <c r="H1004" i="21" s="1"/>
  <c r="H1005" i="21" s="1"/>
  <c r="H1006" i="21" s="1"/>
  <c r="H1007" i="21" s="1"/>
  <c r="H1008" i="21" s="1"/>
  <c r="H1009" i="21" s="1"/>
  <c r="H1010" i="21" s="1"/>
  <c r="H1011" i="21" s="1"/>
  <c r="H1012" i="21" s="1"/>
  <c r="H1013" i="21" s="1"/>
  <c r="H1014" i="21" s="1"/>
  <c r="H1015" i="21" s="1"/>
  <c r="H1016" i="21" s="1"/>
  <c r="H1017" i="21" s="1"/>
  <c r="H1018" i="21" s="1"/>
  <c r="H1019" i="21" s="1"/>
  <c r="H1020" i="21" s="1"/>
  <c r="H1021" i="21" s="1"/>
  <c r="H1022" i="21" s="1"/>
  <c r="H1023" i="21" s="1"/>
  <c r="H1024" i="21" s="1"/>
  <c r="H1025" i="21" s="1"/>
  <c r="H1026" i="21" s="1"/>
  <c r="H1027" i="21" s="1"/>
  <c r="H1028" i="21" s="1"/>
  <c r="H1029" i="21" s="1"/>
  <c r="H1030" i="21" s="1"/>
  <c r="H1031" i="21" s="1"/>
  <c r="H1032" i="21" s="1"/>
  <c r="H1033" i="21" s="1"/>
  <c r="H1034" i="21" s="1"/>
  <c r="H1035" i="21" s="1"/>
  <c r="H1036" i="21" s="1"/>
  <c r="H1037" i="21" s="1"/>
  <c r="H1038" i="21" s="1"/>
  <c r="H1039" i="21" s="1"/>
  <c r="H1040" i="21" s="1"/>
  <c r="H1041" i="21" s="1"/>
  <c r="H1042" i="21" s="1"/>
  <c r="H1043" i="21" s="1"/>
  <c r="H1044" i="21" s="1"/>
  <c r="H1045" i="21" s="1"/>
  <c r="H1046" i="21" s="1"/>
  <c r="H1047" i="21" s="1"/>
  <c r="H1048" i="21" s="1"/>
  <c r="H1049" i="21" s="1"/>
  <c r="H1050" i="21" s="1"/>
  <c r="H1051" i="21" s="1"/>
  <c r="H1052" i="21" s="1"/>
  <c r="H1053" i="21" s="1"/>
  <c r="H1054" i="21" s="1"/>
  <c r="H1055" i="21" s="1"/>
  <c r="H1056" i="21" s="1"/>
  <c r="H1057" i="21" s="1"/>
  <c r="H1058" i="21" s="1"/>
  <c r="H1059" i="21" s="1"/>
  <c r="H1060" i="21" s="1"/>
  <c r="H1061" i="21" s="1"/>
  <c r="H1062" i="21" s="1"/>
  <c r="H1063" i="21" s="1"/>
  <c r="H1064" i="21" s="1"/>
  <c r="H1065" i="21" s="1"/>
  <c r="H1066" i="21" s="1"/>
  <c r="H1067" i="21" s="1"/>
  <c r="H1068" i="21" s="1"/>
  <c r="H1069" i="21" s="1"/>
  <c r="H1070" i="21" s="1"/>
  <c r="H1071" i="21" s="1"/>
  <c r="H1072" i="21" s="1"/>
  <c r="H1073" i="21" s="1"/>
  <c r="H1074" i="21" s="1"/>
  <c r="H1075" i="21" s="1"/>
  <c r="H1076" i="21" s="1"/>
  <c r="H1077" i="21" s="1"/>
  <c r="H1078" i="21" s="1"/>
  <c r="H1079" i="21" s="1"/>
  <c r="H1080" i="21" s="1"/>
  <c r="H1081" i="21" s="1"/>
  <c r="H1082" i="21" s="1"/>
  <c r="H1083" i="21" s="1"/>
  <c r="H1084" i="21" s="1"/>
  <c r="H1085" i="21" s="1"/>
  <c r="H1086" i="21" s="1"/>
  <c r="H1087" i="21" s="1"/>
  <c r="H1088" i="21" s="1"/>
  <c r="H1089" i="21" s="1"/>
  <c r="H1090" i="21" s="1"/>
  <c r="H1091" i="21" s="1"/>
  <c r="H1092" i="21" s="1"/>
  <c r="H1093" i="21" s="1"/>
  <c r="H1094" i="21" s="1"/>
  <c r="H1095" i="21" s="1"/>
  <c r="H1096" i="21" s="1"/>
  <c r="H1097" i="21" s="1"/>
  <c r="H1098" i="21" s="1"/>
  <c r="H1099" i="21" s="1"/>
  <c r="H1100" i="21" s="1"/>
  <c r="H1101" i="21" s="1"/>
  <c r="H1102" i="21" s="1"/>
  <c r="H1103" i="21" s="1"/>
  <c r="H1104" i="21" s="1"/>
  <c r="H1105" i="21" s="1"/>
  <c r="H1106" i="21" s="1"/>
  <c r="H1107" i="21" s="1"/>
  <c r="H1108" i="21" s="1"/>
  <c r="H1109" i="21" s="1"/>
  <c r="H1110" i="21" s="1"/>
  <c r="H1111" i="21" s="1"/>
  <c r="H1112" i="21" s="1"/>
  <c r="H1113" i="21" s="1"/>
  <c r="H1114" i="21" s="1"/>
  <c r="H1115" i="21" s="1"/>
  <c r="H1116" i="21" s="1"/>
  <c r="H1117" i="21" s="1"/>
  <c r="H1118" i="21" s="1"/>
  <c r="H1119" i="21" s="1"/>
  <c r="H1120" i="21" s="1"/>
  <c r="H1121" i="21" s="1"/>
  <c r="H1122" i="21" s="1"/>
  <c r="H1123" i="21" s="1"/>
  <c r="H1124" i="21" s="1"/>
  <c r="H1125" i="21" s="1"/>
  <c r="H1126" i="21" s="1"/>
  <c r="H1127" i="21" s="1"/>
  <c r="H1128" i="21" s="1"/>
  <c r="H1129" i="21" s="1"/>
  <c r="H1130" i="21" s="1"/>
  <c r="H1131" i="21" s="1"/>
  <c r="H1132" i="21" s="1"/>
  <c r="H1133" i="21" s="1"/>
  <c r="H1134" i="21" s="1"/>
  <c r="H1135" i="21" s="1"/>
  <c r="H1136" i="21" s="1"/>
  <c r="H1137" i="21" s="1"/>
  <c r="H1138" i="21" s="1"/>
  <c r="H1139" i="21" s="1"/>
  <c r="H1140" i="21" s="1"/>
  <c r="H1141" i="21" s="1"/>
  <c r="H1142" i="21" s="1"/>
  <c r="H1143" i="21" s="1"/>
  <c r="H1144" i="21" s="1"/>
  <c r="H1145" i="21" s="1"/>
  <c r="H1146" i="21" s="1"/>
  <c r="H1147" i="21" s="1"/>
  <c r="H1148" i="21" s="1"/>
  <c r="H1149" i="21" s="1"/>
  <c r="H1150" i="21" s="1"/>
  <c r="H1151" i="21" s="1"/>
  <c r="H1152" i="21" s="1"/>
  <c r="H1153" i="21" s="1"/>
  <c r="H1154" i="21" s="1"/>
  <c r="H1155" i="21" s="1"/>
  <c r="H1156" i="21" s="1"/>
  <c r="H1157" i="21" s="1"/>
  <c r="H1158" i="21" s="1"/>
  <c r="H1159" i="21" s="1"/>
  <c r="H1160" i="21" s="1"/>
  <c r="H1161" i="21" s="1"/>
  <c r="H1162" i="21" s="1"/>
  <c r="H1163" i="21" s="1"/>
  <c r="H1164" i="21" s="1"/>
  <c r="H1165" i="21" s="1"/>
  <c r="H1166" i="21" s="1"/>
  <c r="H1167" i="21" s="1"/>
  <c r="H1168" i="21" s="1"/>
  <c r="H1169" i="21" s="1"/>
  <c r="H1170" i="21" s="1"/>
  <c r="H1171" i="21" s="1"/>
  <c r="H1172" i="21" s="1"/>
  <c r="H1173" i="21" s="1"/>
  <c r="H1174" i="21" s="1"/>
  <c r="H1175" i="21" s="1"/>
  <c r="H1176" i="21" s="1"/>
  <c r="H1177" i="21" s="1"/>
  <c r="H1178" i="21" s="1"/>
  <c r="H1179" i="21" s="1"/>
  <c r="H1180" i="21" s="1"/>
  <c r="H1181" i="21" s="1"/>
  <c r="H1182" i="21" s="1"/>
  <c r="H1183" i="21" s="1"/>
  <c r="H1184" i="21" s="1"/>
  <c r="H1185" i="21" s="1"/>
  <c r="H1186" i="21" s="1"/>
  <c r="H1187" i="21" s="1"/>
  <c r="H1188" i="21" s="1"/>
  <c r="H1189" i="21" s="1"/>
  <c r="H1190" i="21" s="1"/>
  <c r="H1191" i="21" s="1"/>
  <c r="H1192" i="21" s="1"/>
  <c r="H1193" i="21" s="1"/>
  <c r="H1194" i="21" s="1"/>
  <c r="H1195" i="21" s="1"/>
  <c r="H1196" i="21" s="1"/>
  <c r="H1197" i="21" s="1"/>
  <c r="H1198" i="21" s="1"/>
  <c r="H1199" i="21" s="1"/>
  <c r="H1200" i="21" s="1"/>
  <c r="H1201" i="21" s="1"/>
  <c r="H1202" i="21" s="1"/>
  <c r="H1203" i="21" s="1"/>
  <c r="H1204" i="21" s="1"/>
  <c r="H1205" i="21" s="1"/>
  <c r="H1206" i="21" s="1"/>
  <c r="H1207" i="21" s="1"/>
  <c r="H1208" i="21" s="1"/>
  <c r="H1209" i="21" s="1"/>
  <c r="H1210" i="21" s="1"/>
  <c r="H1211" i="21" s="1"/>
  <c r="H1212" i="21" s="1"/>
  <c r="H1213" i="21" s="1"/>
  <c r="H1214" i="21" s="1"/>
  <c r="H1215" i="21" s="1"/>
  <c r="H1216" i="21" s="1"/>
  <c r="H1217" i="21" s="1"/>
  <c r="H1218" i="21" s="1"/>
  <c r="H1219" i="21" s="1"/>
  <c r="H1220" i="21" s="1"/>
  <c r="H1221" i="21" s="1"/>
  <c r="H1222" i="21" s="1"/>
  <c r="H1223" i="21" s="1"/>
  <c r="H1224" i="21" s="1"/>
  <c r="H1225" i="21" s="1"/>
  <c r="H1226" i="21" s="1"/>
  <c r="H1227" i="21" s="1"/>
  <c r="H1228" i="21" s="1"/>
  <c r="H1229" i="21" s="1"/>
  <c r="H1230" i="21" s="1"/>
  <c r="H1231" i="21" s="1"/>
  <c r="H1232" i="21" s="1"/>
  <c r="H1233" i="21" s="1"/>
  <c r="H1234" i="21" s="1"/>
  <c r="H1235" i="21" s="1"/>
  <c r="H1236" i="21" s="1"/>
  <c r="H1237" i="21" s="1"/>
  <c r="H1238" i="21" s="1"/>
  <c r="H1239" i="21" s="1"/>
  <c r="H1240" i="21" s="1"/>
  <c r="H1241" i="21" s="1"/>
  <c r="H1242" i="21" s="1"/>
  <c r="H1243" i="21" s="1"/>
  <c r="H1244" i="21" s="1"/>
  <c r="H1245" i="21" s="1"/>
  <c r="H1246" i="21" s="1"/>
  <c r="H1247" i="21" s="1"/>
  <c r="H1248" i="21" s="1"/>
  <c r="H1249" i="21" s="1"/>
  <c r="H1250" i="21" s="1"/>
  <c r="H1251" i="21" s="1"/>
  <c r="H1252" i="21" s="1"/>
  <c r="H1253" i="21" s="1"/>
  <c r="H1254" i="21" s="1"/>
  <c r="H1255" i="21" s="1"/>
  <c r="H1256" i="21" s="1"/>
  <c r="H1257" i="21" s="1"/>
  <c r="H1258" i="21" s="1"/>
  <c r="H1259" i="21" s="1"/>
  <c r="H1260" i="21" s="1"/>
  <c r="H1261" i="21" s="1"/>
  <c r="H1262" i="21" s="1"/>
  <c r="H1263" i="21" s="1"/>
  <c r="H1264" i="21" s="1"/>
  <c r="H1265" i="21" s="1"/>
  <c r="H1266" i="21" s="1"/>
  <c r="H1267" i="21" s="1"/>
  <c r="H1268" i="21" s="1"/>
  <c r="H1269" i="21" s="1"/>
  <c r="H1270" i="21" s="1"/>
  <c r="H1271" i="21" s="1"/>
  <c r="H1272" i="21" s="1"/>
  <c r="H1273" i="21" s="1"/>
  <c r="H1274" i="21" s="1"/>
  <c r="H1275" i="21" s="1"/>
  <c r="H1276" i="21" s="1"/>
  <c r="H1277" i="21" s="1"/>
  <c r="H1278" i="21" s="1"/>
  <c r="H1279" i="21" s="1"/>
  <c r="H1280" i="21" s="1"/>
  <c r="H1281" i="21" s="1"/>
  <c r="H1282" i="21" s="1"/>
  <c r="H1283" i="21" s="1"/>
  <c r="H1284" i="21" s="1"/>
  <c r="H1285" i="21" s="1"/>
  <c r="H1286" i="21" s="1"/>
  <c r="H1287" i="21" s="1"/>
  <c r="H1288" i="21" s="1"/>
  <c r="H1289" i="21" s="1"/>
  <c r="H1290" i="21" s="1"/>
  <c r="H1291" i="21" s="1"/>
  <c r="H1292" i="21" s="1"/>
  <c r="H1293" i="21" s="1"/>
  <c r="H1294" i="21" s="1"/>
  <c r="H1295" i="21" s="1"/>
  <c r="H1296" i="21" s="1"/>
  <c r="H1297" i="21" s="1"/>
  <c r="H1298" i="21" s="1"/>
  <c r="H1299" i="21" s="1"/>
  <c r="H1300" i="21" s="1"/>
  <c r="H1301" i="21" s="1"/>
  <c r="H1302" i="21" s="1"/>
  <c r="H1303" i="21" s="1"/>
  <c r="H1304" i="21" s="1"/>
  <c r="H1305" i="21" s="1"/>
  <c r="H1306" i="21" s="1"/>
  <c r="H1307" i="21" s="1"/>
  <c r="H1308" i="21" s="1"/>
  <c r="H1309" i="21" s="1"/>
  <c r="H1310" i="21" s="1"/>
  <c r="H1311" i="21" s="1"/>
  <c r="H1312" i="21" s="1"/>
  <c r="H1313" i="21" s="1"/>
  <c r="H1314" i="21" s="1"/>
  <c r="H1315" i="21" s="1"/>
  <c r="H1316" i="21" s="1"/>
  <c r="H1317" i="21" s="1"/>
  <c r="H1318" i="21" s="1"/>
  <c r="H1319" i="21" s="1"/>
  <c r="H1320" i="21" s="1"/>
  <c r="H1321" i="21" s="1"/>
  <c r="H1322" i="21" s="1"/>
  <c r="H1323" i="21" s="1"/>
  <c r="H1324" i="21" s="1"/>
  <c r="H1325" i="21" s="1"/>
  <c r="H1326" i="21" s="1"/>
  <c r="H1327" i="21" s="1"/>
  <c r="H1328" i="21" s="1"/>
  <c r="H1329" i="21" s="1"/>
  <c r="H1330" i="21" s="1"/>
  <c r="H1331" i="21" s="1"/>
  <c r="H1332" i="21" s="1"/>
  <c r="H1333" i="21" s="1"/>
  <c r="H1334" i="21" s="1"/>
  <c r="H1335" i="21" s="1"/>
  <c r="H1336" i="21" s="1"/>
  <c r="H1337" i="21" s="1"/>
  <c r="H1338" i="21" s="1"/>
  <c r="H1339" i="21" s="1"/>
  <c r="H1340" i="21" s="1"/>
  <c r="H1341" i="21" s="1"/>
  <c r="H1342" i="21" s="1"/>
  <c r="H1343" i="21" s="1"/>
  <c r="H1344" i="21" s="1"/>
  <c r="H1345" i="21" s="1"/>
  <c r="H1346" i="21" s="1"/>
  <c r="H1347" i="21" s="1"/>
  <c r="H1348" i="21" s="1"/>
  <c r="H1349" i="21" s="1"/>
  <c r="H1350" i="21" s="1"/>
  <c r="H1351" i="21" s="1"/>
  <c r="H1352" i="21" s="1"/>
  <c r="H1353" i="21" s="1"/>
  <c r="H1354" i="21" s="1"/>
  <c r="H1355" i="21" s="1"/>
  <c r="H1356" i="21" s="1"/>
  <c r="H1357" i="21" s="1"/>
  <c r="H1358" i="21" s="1"/>
  <c r="H1359" i="21" s="1"/>
  <c r="H1360" i="21" s="1"/>
  <c r="H1361" i="21" s="1"/>
  <c r="H1362" i="21" s="1"/>
  <c r="H1363" i="21" s="1"/>
  <c r="H1364" i="21" s="1"/>
  <c r="H1365" i="21" s="1"/>
  <c r="H1366" i="21" s="1"/>
  <c r="H1367" i="21" s="1"/>
  <c r="H1368" i="21" s="1"/>
  <c r="H1369" i="21" s="1"/>
  <c r="H1370" i="21" s="1"/>
  <c r="H1371" i="21" s="1"/>
  <c r="H1372" i="21" s="1"/>
  <c r="H1373" i="21" s="1"/>
  <c r="H1374" i="21" s="1"/>
  <c r="H1375" i="21" s="1"/>
  <c r="H1376" i="21" s="1"/>
  <c r="H1377" i="21" s="1"/>
  <c r="H1378" i="21" s="1"/>
  <c r="H1379" i="21" s="1"/>
  <c r="H1380" i="21" s="1"/>
  <c r="H1381" i="21" s="1"/>
  <c r="H1382" i="21" s="1"/>
  <c r="H1383" i="21" s="1"/>
  <c r="H1384" i="21" s="1"/>
  <c r="H1385" i="21" s="1"/>
  <c r="H1386" i="21" s="1"/>
  <c r="H1387" i="21" s="1"/>
  <c r="H1388" i="21" s="1"/>
  <c r="H1389" i="21" s="1"/>
  <c r="H1390" i="21" s="1"/>
  <c r="H1391" i="21" s="1"/>
  <c r="H1392" i="21" s="1"/>
  <c r="H1393" i="21" s="1"/>
  <c r="H1394" i="21" s="1"/>
  <c r="H1395" i="21" s="1"/>
  <c r="H1396" i="21" s="1"/>
  <c r="H1397" i="21" s="1"/>
  <c r="H1398" i="21" s="1"/>
  <c r="H1399" i="21" s="1"/>
  <c r="H1400" i="21" s="1"/>
  <c r="H1401" i="21" s="1"/>
  <c r="H1402" i="21" s="1"/>
  <c r="H1403" i="21" s="1"/>
  <c r="H1404" i="21" s="1"/>
  <c r="H1405" i="21" s="1"/>
  <c r="H1406" i="21" s="1"/>
  <c r="H1407" i="21" s="1"/>
  <c r="H1408" i="21" s="1"/>
  <c r="H1409" i="21" s="1"/>
  <c r="H1410" i="21" s="1"/>
  <c r="H1411" i="21" s="1"/>
  <c r="H1412" i="21" s="1"/>
  <c r="H1413" i="21" s="1"/>
  <c r="H1414" i="21" s="1"/>
  <c r="H1415" i="21" s="1"/>
  <c r="H1416" i="21" s="1"/>
  <c r="H1417" i="21" s="1"/>
  <c r="H1418" i="21" s="1"/>
  <c r="H1419" i="21" s="1"/>
  <c r="H1420" i="21" s="1"/>
  <c r="H1421" i="21" s="1"/>
  <c r="H1422" i="21" s="1"/>
  <c r="H1423" i="21" s="1"/>
  <c r="H1424" i="21" s="1"/>
  <c r="H1425" i="21" s="1"/>
  <c r="H1426" i="21" s="1"/>
  <c r="H1427" i="21" s="1"/>
  <c r="H1428" i="21" s="1"/>
  <c r="H1429" i="21" s="1"/>
  <c r="H1430" i="21" s="1"/>
  <c r="H1431" i="21" s="1"/>
  <c r="H1432" i="21" s="1"/>
  <c r="H1433" i="21" s="1"/>
  <c r="H1434" i="21" s="1"/>
  <c r="H1435" i="21" s="1"/>
  <c r="H1436" i="21" s="1"/>
  <c r="H1437" i="21" s="1"/>
  <c r="H1438" i="21" s="1"/>
  <c r="H1439" i="21" s="1"/>
  <c r="H1440" i="21" s="1"/>
  <c r="H1441" i="21" s="1"/>
  <c r="H1442" i="21" s="1"/>
  <c r="H1443" i="21" s="1"/>
  <c r="H1444" i="21" s="1"/>
  <c r="H1445" i="21" s="1"/>
  <c r="H1446" i="21" s="1"/>
  <c r="H1447" i="21" s="1"/>
  <c r="H1448" i="21" s="1"/>
  <c r="H1449" i="21" s="1"/>
  <c r="H1450" i="21" s="1"/>
  <c r="H1451" i="21" s="1"/>
  <c r="H1452" i="21" s="1"/>
  <c r="H1453" i="21" s="1"/>
  <c r="H1454" i="21" s="1"/>
  <c r="H1455" i="21" s="1"/>
  <c r="H1456" i="21" s="1"/>
  <c r="H1457" i="21" s="1"/>
  <c r="H1458" i="21" s="1"/>
  <c r="H1459" i="21" s="1"/>
  <c r="H1460" i="21" s="1"/>
  <c r="H1461" i="21" s="1"/>
  <c r="H1462" i="21" s="1"/>
  <c r="H1463" i="21" s="1"/>
  <c r="H1464" i="21" s="1"/>
  <c r="H1465" i="21" s="1"/>
  <c r="H1466" i="21" s="1"/>
  <c r="H1467" i="21" s="1"/>
  <c r="H1468" i="21" s="1"/>
  <c r="H1469" i="21" s="1"/>
  <c r="H1470" i="21" s="1"/>
  <c r="H1471" i="21" s="1"/>
  <c r="H1472" i="21" s="1"/>
  <c r="H1473" i="21" s="1"/>
  <c r="H1474" i="21" s="1"/>
  <c r="H1475" i="21" s="1"/>
  <c r="H1476" i="21" s="1"/>
  <c r="H1477" i="21" s="1"/>
  <c r="H1478" i="21" s="1"/>
  <c r="H1479" i="21" s="1"/>
  <c r="H1480" i="21" s="1"/>
  <c r="H1481" i="21" s="1"/>
  <c r="H1482" i="21" s="1"/>
  <c r="H1483" i="21" s="1"/>
  <c r="H1484" i="21" s="1"/>
  <c r="H1485" i="21" s="1"/>
  <c r="H1486" i="21" s="1"/>
  <c r="H1487" i="21" s="1"/>
  <c r="H1488" i="21" s="1"/>
  <c r="H1489" i="21" s="1"/>
  <c r="H1490" i="21" s="1"/>
  <c r="H1491" i="21" s="1"/>
  <c r="H1492" i="21" s="1"/>
  <c r="H1493" i="21" s="1"/>
  <c r="H1494" i="21" s="1"/>
  <c r="H1495" i="21" s="1"/>
  <c r="H1496" i="21" s="1"/>
  <c r="H1497" i="21" s="1"/>
  <c r="H1498" i="21" s="1"/>
  <c r="H1499" i="21" s="1"/>
  <c r="H1500" i="21" s="1"/>
  <c r="H1501" i="21" s="1"/>
  <c r="H1502" i="21" s="1"/>
  <c r="H1503" i="21" s="1"/>
  <c r="H1504" i="21" s="1"/>
  <c r="H1505" i="21" s="1"/>
  <c r="H1506" i="21" s="1"/>
  <c r="H1507" i="21" s="1"/>
  <c r="H1508" i="21" s="1"/>
  <c r="H1509" i="21" s="1"/>
  <c r="H1510" i="21" s="1"/>
  <c r="H1511" i="21" s="1"/>
  <c r="H1512" i="21" s="1"/>
  <c r="H1513" i="21" s="1"/>
  <c r="H1514" i="21" s="1"/>
  <c r="H1515" i="21" s="1"/>
  <c r="H1516" i="21" s="1"/>
  <c r="H1517" i="21" s="1"/>
  <c r="H1518" i="21" s="1"/>
  <c r="H1519" i="21" s="1"/>
  <c r="H1520" i="21" s="1"/>
  <c r="H1521" i="21" s="1"/>
  <c r="H1522" i="21" s="1"/>
  <c r="H1523" i="21" s="1"/>
  <c r="H1524" i="21" s="1"/>
  <c r="H1525" i="21" s="1"/>
  <c r="H1526" i="21" s="1"/>
  <c r="H1527" i="21" s="1"/>
  <c r="H1528" i="21" s="1"/>
  <c r="H1529" i="21" s="1"/>
  <c r="H1530" i="21" s="1"/>
  <c r="H1531" i="21" s="1"/>
  <c r="H1532" i="21" s="1"/>
  <c r="H1533" i="21" s="1"/>
  <c r="H1534" i="21" s="1"/>
  <c r="H1535" i="21" s="1"/>
  <c r="H1536" i="21" s="1"/>
  <c r="H1537" i="21" s="1"/>
  <c r="H1538" i="21" s="1"/>
  <c r="H1539" i="21" s="1"/>
  <c r="H1540" i="21" s="1"/>
  <c r="H1541" i="21" s="1"/>
  <c r="H1542" i="21" s="1"/>
  <c r="H1543" i="21" s="1"/>
  <c r="H1544" i="21" s="1"/>
  <c r="H1545" i="21" s="1"/>
  <c r="H1546" i="21" s="1"/>
  <c r="H1547" i="21" s="1"/>
  <c r="H1548" i="21" s="1"/>
  <c r="H1549" i="21" s="1"/>
  <c r="H1550" i="21" s="1"/>
  <c r="H1551" i="21" s="1"/>
  <c r="H1552" i="21" s="1"/>
  <c r="H1553" i="21" s="1"/>
  <c r="H1554" i="21" s="1"/>
  <c r="H1555" i="21" s="1"/>
  <c r="H1556" i="21" s="1"/>
  <c r="H1557" i="21" s="1"/>
  <c r="H1558" i="21" s="1"/>
  <c r="H1559" i="21" s="1"/>
  <c r="H1560" i="21" s="1"/>
  <c r="H1561" i="21" s="1"/>
  <c r="H1562" i="21" s="1"/>
  <c r="H1563" i="21" s="1"/>
  <c r="H1564" i="21" s="1"/>
  <c r="H1565" i="21" s="1"/>
  <c r="H1566" i="21" s="1"/>
  <c r="H1567" i="21" s="1"/>
  <c r="H1568" i="21" s="1"/>
  <c r="H1569" i="21" s="1"/>
  <c r="H1570" i="21" s="1"/>
  <c r="H1571" i="21" s="1"/>
  <c r="H1572" i="21" s="1"/>
  <c r="H1573" i="21" s="1"/>
  <c r="H1574" i="21" s="1"/>
  <c r="H1575" i="21" s="1"/>
  <c r="H1576" i="21" s="1"/>
  <c r="H1577" i="21" s="1"/>
  <c r="H1578" i="21" s="1"/>
  <c r="H1579" i="21" s="1"/>
  <c r="H1580" i="21" s="1"/>
  <c r="H1581" i="21" s="1"/>
  <c r="H1582" i="21" s="1"/>
  <c r="H1583" i="21" s="1"/>
  <c r="H1584" i="21" s="1"/>
  <c r="H1585" i="21" s="1"/>
  <c r="H1586" i="21" s="1"/>
  <c r="H1587" i="21" s="1"/>
  <c r="H1588" i="21" s="1"/>
  <c r="H1589" i="21" s="1"/>
  <c r="H1590" i="21" s="1"/>
  <c r="H1591" i="21" s="1"/>
  <c r="H1592" i="21" s="1"/>
  <c r="H1593" i="21" s="1"/>
  <c r="H1594" i="21" s="1"/>
  <c r="H1595" i="21" s="1"/>
  <c r="H1596" i="21" s="1"/>
  <c r="H1597" i="21" s="1"/>
  <c r="H1598" i="21" s="1"/>
  <c r="H1599" i="21" s="1"/>
  <c r="H1600" i="21" s="1"/>
  <c r="H1601" i="21" s="1"/>
  <c r="H1602" i="21" s="1"/>
  <c r="H1603" i="21" s="1"/>
  <c r="H1604" i="21" s="1"/>
  <c r="H1605" i="21" s="1"/>
  <c r="H1606" i="21" s="1"/>
  <c r="H1607" i="21" s="1"/>
  <c r="H1608" i="21" s="1"/>
  <c r="H1609" i="21" s="1"/>
  <c r="H1610" i="21" s="1"/>
  <c r="H1611" i="21" s="1"/>
  <c r="H1612" i="21" s="1"/>
  <c r="H1613" i="21" s="1"/>
  <c r="H1614" i="21" s="1"/>
  <c r="H1615" i="21" s="1"/>
  <c r="H1616" i="21" s="1"/>
  <c r="H1617" i="21" s="1"/>
  <c r="H1618" i="21" s="1"/>
  <c r="H1619" i="21" s="1"/>
  <c r="H1620" i="21" s="1"/>
  <c r="H1621" i="21" s="1"/>
  <c r="H1622" i="21" s="1"/>
  <c r="H1623" i="21" s="1"/>
  <c r="H1624" i="21" s="1"/>
  <c r="H1625" i="21" s="1"/>
  <c r="H1626" i="21" s="1"/>
  <c r="H1627" i="21" s="1"/>
  <c r="H1628" i="21" s="1"/>
  <c r="H1629" i="21" s="1"/>
  <c r="H1630" i="21" s="1"/>
  <c r="H1631" i="21" s="1"/>
  <c r="H1632" i="21" s="1"/>
  <c r="H1633" i="21" s="1"/>
  <c r="H1634" i="21" s="1"/>
  <c r="H1635" i="21" s="1"/>
  <c r="H1636" i="21" s="1"/>
  <c r="H1637" i="21" s="1"/>
  <c r="H1638" i="21" s="1"/>
  <c r="H1639" i="21" s="1"/>
  <c r="H1640" i="21" s="1"/>
  <c r="H1641" i="21" s="1"/>
  <c r="H1642" i="21" s="1"/>
  <c r="H1643" i="21" s="1"/>
  <c r="H1644" i="21" s="1"/>
  <c r="H1645" i="21" s="1"/>
  <c r="H1646" i="21" s="1"/>
  <c r="H1647" i="21" s="1"/>
  <c r="H1648" i="21" s="1"/>
  <c r="H1649" i="21" s="1"/>
  <c r="H1650" i="21" s="1"/>
  <c r="H1651" i="21" s="1"/>
  <c r="H1652" i="21" s="1"/>
  <c r="H1653" i="21" s="1"/>
  <c r="H1654" i="21" s="1"/>
  <c r="H1655" i="21" s="1"/>
  <c r="H1656" i="21" s="1"/>
  <c r="H1657" i="21" s="1"/>
  <c r="H1658" i="21" s="1"/>
  <c r="H1659" i="21" s="1"/>
  <c r="H1660" i="21" s="1"/>
  <c r="H1661" i="21" s="1"/>
  <c r="H1662" i="21" s="1"/>
  <c r="H1663" i="21" s="1"/>
  <c r="H1664" i="21" s="1"/>
  <c r="H1665" i="21" s="1"/>
  <c r="H1666" i="21" s="1"/>
  <c r="H1667" i="21" s="1"/>
  <c r="H1668" i="21" s="1"/>
  <c r="H1669" i="21" s="1"/>
  <c r="H1670" i="21" s="1"/>
  <c r="H1671" i="21" s="1"/>
  <c r="H1672" i="21" s="1"/>
  <c r="H1673" i="21" s="1"/>
  <c r="H1674" i="21" s="1"/>
  <c r="H1675" i="21" s="1"/>
  <c r="H1676" i="21" s="1"/>
  <c r="H1677" i="21" s="1"/>
  <c r="H1678" i="21" s="1"/>
  <c r="H1679" i="21" s="1"/>
  <c r="H1680" i="21" s="1"/>
  <c r="H1681" i="21" s="1"/>
  <c r="H1682" i="21" s="1"/>
  <c r="H1683" i="21" s="1"/>
  <c r="H1684" i="21" s="1"/>
  <c r="H1685" i="21" s="1"/>
  <c r="H1686" i="21" s="1"/>
  <c r="H1687" i="21" s="1"/>
  <c r="H1688" i="21" s="1"/>
  <c r="H1689" i="21" s="1"/>
  <c r="H1690" i="21" s="1"/>
  <c r="H1691" i="21" s="1"/>
  <c r="H1692" i="21" s="1"/>
  <c r="H1693" i="21" s="1"/>
  <c r="H1694" i="21" s="1"/>
  <c r="H1695" i="21" s="1"/>
  <c r="H1696" i="21" s="1"/>
  <c r="H1697" i="21" s="1"/>
  <c r="H1698" i="21" s="1"/>
  <c r="H1699" i="21" s="1"/>
  <c r="H1700" i="21" s="1"/>
  <c r="H1701" i="21" s="1"/>
  <c r="H1702" i="21" s="1"/>
  <c r="H1703" i="21" s="1"/>
  <c r="H1704" i="21" s="1"/>
  <c r="H1705" i="21" s="1"/>
  <c r="H1706" i="21" s="1"/>
  <c r="H1707" i="21" s="1"/>
  <c r="H1708" i="21" s="1"/>
  <c r="H1709" i="21" s="1"/>
  <c r="H1710" i="21" s="1"/>
  <c r="H1711" i="21" s="1"/>
  <c r="H1712" i="21" s="1"/>
  <c r="H1713" i="21" s="1"/>
  <c r="H1714" i="21" s="1"/>
  <c r="H1715" i="21" s="1"/>
  <c r="H1716" i="21" s="1"/>
  <c r="H1717" i="21" s="1"/>
  <c r="H1718" i="21" s="1"/>
  <c r="H1719" i="21" s="1"/>
  <c r="H1720" i="21" s="1"/>
  <c r="H1721" i="21" s="1"/>
  <c r="H1722" i="21" s="1"/>
  <c r="H1723" i="21" s="1"/>
  <c r="H1724" i="21" s="1"/>
  <c r="H1725" i="21" s="1"/>
  <c r="H1726" i="21" s="1"/>
  <c r="H1727" i="21" s="1"/>
  <c r="H1728" i="21" s="1"/>
  <c r="H1729" i="21" s="1"/>
  <c r="H1730" i="21" s="1"/>
  <c r="H1731" i="21" s="1"/>
  <c r="H1732" i="21" s="1"/>
  <c r="H1733" i="21" s="1"/>
  <c r="H1734" i="21" s="1"/>
  <c r="H1735" i="21" s="1"/>
  <c r="H1736" i="21" s="1"/>
  <c r="H1737" i="21" s="1"/>
  <c r="H1738" i="21" s="1"/>
  <c r="H1739" i="21" s="1"/>
  <c r="H1740" i="21" s="1"/>
  <c r="H1741" i="21" s="1"/>
  <c r="H1742" i="21" s="1"/>
  <c r="H1743" i="21" s="1"/>
  <c r="H1744" i="21" s="1"/>
  <c r="H1745" i="21" s="1"/>
  <c r="H1746" i="21" s="1"/>
  <c r="H1747" i="21" s="1"/>
  <c r="H1748" i="21" s="1"/>
  <c r="H1749" i="21" s="1"/>
  <c r="H1750" i="21" s="1"/>
  <c r="H1751" i="21" s="1"/>
  <c r="H1752" i="21" s="1"/>
  <c r="H1753" i="21" s="1"/>
  <c r="H1754" i="21" s="1"/>
  <c r="H1755" i="21" s="1"/>
  <c r="H1756" i="21" s="1"/>
  <c r="H1757" i="21" s="1"/>
  <c r="H1758" i="21" s="1"/>
  <c r="H1759" i="21" s="1"/>
  <c r="H1760" i="21" s="1"/>
  <c r="H1761" i="21" s="1"/>
  <c r="H1762" i="21" s="1"/>
  <c r="H1763" i="21" s="1"/>
  <c r="H1764" i="21" s="1"/>
  <c r="H1765" i="21" s="1"/>
  <c r="H1766" i="21" s="1"/>
  <c r="H1767" i="21" s="1"/>
  <c r="H1768" i="21" s="1"/>
  <c r="H1769" i="21" s="1"/>
  <c r="H1770" i="21" s="1"/>
  <c r="H1771" i="21" s="1"/>
  <c r="H1772" i="21" s="1"/>
  <c r="H1773" i="21" s="1"/>
  <c r="H1774" i="21" s="1"/>
  <c r="H1775" i="21" s="1"/>
  <c r="H1776" i="21" s="1"/>
  <c r="H1777" i="21" s="1"/>
  <c r="H1778" i="21" s="1"/>
  <c r="H1779" i="21" s="1"/>
  <c r="H1780" i="21" s="1"/>
  <c r="H1781" i="21" s="1"/>
  <c r="H1782" i="21" s="1"/>
  <c r="H1783" i="21" s="1"/>
  <c r="H1784" i="21" s="1"/>
  <c r="H1785" i="21" s="1"/>
  <c r="H1786" i="21" s="1"/>
  <c r="H1787" i="21" s="1"/>
  <c r="H1788" i="21" s="1"/>
  <c r="H1789" i="21" s="1"/>
  <c r="H1790" i="21" s="1"/>
  <c r="H1791" i="21" s="1"/>
  <c r="H1792" i="21" s="1"/>
  <c r="H1793" i="21" s="1"/>
  <c r="H1794" i="21" s="1"/>
  <c r="H1795" i="21" s="1"/>
  <c r="H1796" i="21" s="1"/>
  <c r="H1797" i="21" s="1"/>
  <c r="H1798" i="21" s="1"/>
  <c r="H1799" i="21" s="1"/>
  <c r="H1800" i="21" s="1"/>
  <c r="H1801" i="21" s="1"/>
  <c r="H1802" i="21" s="1"/>
  <c r="H1803" i="21" s="1"/>
  <c r="H1804" i="21" s="1"/>
  <c r="H1805" i="21" s="1"/>
  <c r="H1806" i="21" s="1"/>
  <c r="H1807" i="21" s="1"/>
  <c r="H1808" i="21" s="1"/>
  <c r="H1809" i="21" s="1"/>
  <c r="H1810" i="21" s="1"/>
  <c r="H1811" i="21" s="1"/>
  <c r="H1812" i="21" s="1"/>
  <c r="H1813" i="21" s="1"/>
  <c r="H1814" i="21" s="1"/>
  <c r="H1815" i="21" s="1"/>
  <c r="H1816" i="21" s="1"/>
  <c r="H1817" i="21" s="1"/>
  <c r="H1818" i="21" s="1"/>
  <c r="H1819" i="21" s="1"/>
  <c r="H1820" i="21" s="1"/>
  <c r="H1821" i="21" s="1"/>
  <c r="H1822" i="21" s="1"/>
  <c r="H1823" i="21" s="1"/>
  <c r="H1824" i="21" s="1"/>
  <c r="H1825" i="21" s="1"/>
  <c r="H1826" i="21" s="1"/>
  <c r="H1827" i="21" s="1"/>
  <c r="H1828" i="21" s="1"/>
  <c r="H1829" i="21" s="1"/>
  <c r="H1830" i="21" s="1"/>
  <c r="H1831" i="21" s="1"/>
  <c r="H1832" i="21" s="1"/>
  <c r="H1833" i="21" s="1"/>
  <c r="H1834" i="21" s="1"/>
  <c r="H1835" i="21" s="1"/>
  <c r="H1836" i="21" s="1"/>
  <c r="H1837" i="21" s="1"/>
  <c r="H1838" i="21" s="1"/>
  <c r="H1839" i="21" s="1"/>
  <c r="H1840" i="21" s="1"/>
  <c r="H1841" i="21" s="1"/>
  <c r="H1842" i="21" s="1"/>
  <c r="H1843" i="21" s="1"/>
  <c r="H1844" i="21" s="1"/>
  <c r="H1845" i="21" s="1"/>
  <c r="H1846" i="21" s="1"/>
  <c r="H1847" i="21" s="1"/>
  <c r="H1848" i="21" s="1"/>
  <c r="H1849" i="21" s="1"/>
  <c r="H1850" i="21" s="1"/>
  <c r="H1851" i="21" s="1"/>
  <c r="H1852" i="21" s="1"/>
  <c r="H1853" i="21" s="1"/>
  <c r="H1854" i="21" s="1"/>
  <c r="H1855" i="21" s="1"/>
  <c r="H1856" i="21" s="1"/>
  <c r="H1857" i="21" s="1"/>
  <c r="H1858" i="21" s="1"/>
  <c r="H1859" i="21" s="1"/>
  <c r="H1860" i="21" s="1"/>
  <c r="H1861" i="21" s="1"/>
  <c r="H1862" i="21" s="1"/>
  <c r="H1863" i="21" s="1"/>
  <c r="H1864" i="21" s="1"/>
  <c r="H1865" i="21" s="1"/>
  <c r="H1866" i="21" s="1"/>
  <c r="H1867" i="21" s="1"/>
  <c r="H1868" i="21" s="1"/>
  <c r="H1869" i="21" s="1"/>
  <c r="H1870" i="21" s="1"/>
  <c r="H1871" i="21" s="1"/>
  <c r="H1872" i="21" s="1"/>
  <c r="H1873" i="21" s="1"/>
  <c r="H1874" i="21" s="1"/>
  <c r="H1875" i="21" s="1"/>
  <c r="H1876" i="21" s="1"/>
  <c r="H1877" i="21" s="1"/>
  <c r="H1878" i="21" s="1"/>
  <c r="H1879" i="21" s="1"/>
  <c r="H1880" i="21" s="1"/>
  <c r="H1881" i="21" s="1"/>
  <c r="H1882" i="21" s="1"/>
  <c r="H1883" i="21" s="1"/>
  <c r="H1884" i="21" s="1"/>
  <c r="H1885" i="21" s="1"/>
  <c r="H1886" i="21" s="1"/>
  <c r="H1887" i="21" s="1"/>
  <c r="H1888" i="21" s="1"/>
  <c r="H1889" i="21" s="1"/>
  <c r="H1890" i="21" s="1"/>
  <c r="H1891" i="21" s="1"/>
  <c r="H1892" i="21" s="1"/>
  <c r="H1893" i="21" s="1"/>
  <c r="H1894" i="21" s="1"/>
  <c r="H1895" i="21" s="1"/>
  <c r="H1896" i="21" s="1"/>
  <c r="H1897" i="21" s="1"/>
  <c r="H1898" i="21" s="1"/>
  <c r="H1899" i="21" s="1"/>
  <c r="H1900" i="21" s="1"/>
  <c r="H1901" i="21" s="1"/>
  <c r="H1902" i="21" s="1"/>
  <c r="H1903" i="21" s="1"/>
  <c r="H1904" i="21" s="1"/>
  <c r="H1905" i="21" s="1"/>
  <c r="H1906" i="21" s="1"/>
  <c r="H1907" i="21" s="1"/>
  <c r="H1908" i="21" s="1"/>
  <c r="H1909" i="21" s="1"/>
  <c r="H1910" i="21" s="1"/>
  <c r="H1911" i="21" s="1"/>
  <c r="H1912" i="21" s="1"/>
  <c r="H1913" i="21" s="1"/>
  <c r="H1914" i="21" s="1"/>
  <c r="H1915" i="21" s="1"/>
  <c r="H1916" i="21" s="1"/>
  <c r="H1917" i="21" s="1"/>
  <c r="H1918" i="21" s="1"/>
  <c r="H1919" i="21" s="1"/>
  <c r="H1920" i="21" s="1"/>
  <c r="H1921" i="21" s="1"/>
  <c r="H1922" i="21" s="1"/>
  <c r="H1923" i="21" s="1"/>
  <c r="H1924" i="21" s="1"/>
  <c r="H1925" i="21" s="1"/>
  <c r="H1926" i="21" s="1"/>
  <c r="H1927" i="21" s="1"/>
  <c r="H1928" i="21" s="1"/>
  <c r="H1929" i="21" s="1"/>
  <c r="H1930" i="21" s="1"/>
  <c r="H1931" i="21" s="1"/>
  <c r="H1932" i="21" s="1"/>
  <c r="H1933" i="21" s="1"/>
  <c r="H1934" i="21" s="1"/>
  <c r="H1935" i="21" s="1"/>
  <c r="H1936" i="21" s="1"/>
  <c r="H1937" i="21" s="1"/>
  <c r="H1938" i="21" s="1"/>
  <c r="H1939" i="21" s="1"/>
  <c r="H1940" i="21" s="1"/>
  <c r="H1941" i="21" s="1"/>
  <c r="H1942" i="21" s="1"/>
  <c r="H1943" i="21" s="1"/>
  <c r="H1944" i="21" s="1"/>
  <c r="H1945" i="21" s="1"/>
  <c r="H1946" i="21" s="1"/>
  <c r="H1947" i="21" s="1"/>
  <c r="H1948" i="21" s="1"/>
  <c r="H1949" i="21" s="1"/>
  <c r="H1950" i="21" s="1"/>
  <c r="H1951" i="21" s="1"/>
  <c r="H1952" i="21" s="1"/>
  <c r="H1953" i="21" s="1"/>
  <c r="H1954" i="21" s="1"/>
  <c r="H1955" i="21" s="1"/>
  <c r="H1956" i="21" s="1"/>
  <c r="H1957" i="21" s="1"/>
  <c r="H1958" i="21" s="1"/>
  <c r="H1959" i="21" s="1"/>
  <c r="H1960" i="21" s="1"/>
  <c r="H1961" i="21" s="1"/>
  <c r="H1962" i="21" s="1"/>
  <c r="H1963" i="21" s="1"/>
  <c r="H1964" i="21" s="1"/>
  <c r="H1965" i="21" s="1"/>
  <c r="H1966" i="21" s="1"/>
  <c r="H1967" i="21" s="1"/>
  <c r="H1968" i="21" s="1"/>
  <c r="H1969" i="21" s="1"/>
  <c r="H1970" i="21" s="1"/>
  <c r="H1971" i="21" s="1"/>
  <c r="H1972" i="21" s="1"/>
  <c r="H1973" i="21" s="1"/>
  <c r="H1974" i="21" s="1"/>
  <c r="H1975" i="21" s="1"/>
  <c r="H1976" i="21" s="1"/>
  <c r="H1977" i="21" s="1"/>
  <c r="H1978" i="21" s="1"/>
  <c r="H1979" i="21" s="1"/>
  <c r="H1980" i="21" s="1"/>
  <c r="H1981" i="21" s="1"/>
  <c r="H1982" i="21" s="1"/>
  <c r="H1983" i="21" s="1"/>
  <c r="H1984" i="21" s="1"/>
  <c r="H1985" i="21" s="1"/>
  <c r="H1986" i="21" s="1"/>
  <c r="H1987" i="21" s="1"/>
  <c r="H1988" i="21" s="1"/>
  <c r="H1989" i="21" s="1"/>
  <c r="H1990" i="21" s="1"/>
  <c r="H1991" i="21" s="1"/>
  <c r="H1992" i="21" s="1"/>
  <c r="H1993" i="21" s="1"/>
  <c r="H1994" i="21" s="1"/>
  <c r="H1995" i="21" s="1"/>
  <c r="H1996" i="21" s="1"/>
  <c r="H1997" i="21" s="1"/>
  <c r="H1998" i="21" s="1"/>
  <c r="H1999" i="21" s="1"/>
  <c r="H2000" i="21" s="1"/>
  <c r="H2001" i="21" s="1"/>
  <c r="H2002" i="21" s="1"/>
  <c r="H2003" i="21" s="1"/>
  <c r="H2004" i="21" s="1"/>
  <c r="H2005" i="21" s="1"/>
  <c r="H2006" i="21" s="1"/>
  <c r="H2007" i="21" s="1"/>
  <c r="H2008" i="21" s="1"/>
  <c r="H2009" i="21" s="1"/>
  <c r="H2010" i="21" s="1"/>
  <c r="H2011" i="21" s="1"/>
  <c r="H2012" i="21" s="1"/>
  <c r="H2013" i="21" s="1"/>
  <c r="H2014" i="21" s="1"/>
  <c r="H2015" i="21" s="1"/>
  <c r="H2016" i="21" s="1"/>
  <c r="H2017" i="21" s="1"/>
  <c r="H2018" i="21" s="1"/>
  <c r="H2019" i="21" s="1"/>
  <c r="H2020" i="21" s="1"/>
  <c r="H2021" i="21" s="1"/>
  <c r="H2022" i="21" s="1"/>
  <c r="H2023" i="21" s="1"/>
  <c r="H2024" i="21" s="1"/>
  <c r="H2025" i="21" s="1"/>
  <c r="H2026" i="21" s="1"/>
  <c r="H2027" i="21" s="1"/>
  <c r="H2028" i="21" s="1"/>
  <c r="H2029" i="21" s="1"/>
  <c r="H2030" i="21" s="1"/>
  <c r="H2031" i="21" s="1"/>
  <c r="H2032" i="21" s="1"/>
  <c r="H2033" i="21" s="1"/>
  <c r="H2034" i="21" s="1"/>
  <c r="H2035" i="21" s="1"/>
  <c r="H2036" i="21" s="1"/>
  <c r="H2037" i="21" s="1"/>
  <c r="H2038" i="21" s="1"/>
  <c r="H2039" i="21" s="1"/>
  <c r="H2040" i="21" s="1"/>
  <c r="H2041" i="21" s="1"/>
  <c r="H2042" i="21" s="1"/>
  <c r="H2043" i="21" s="1"/>
  <c r="H2044" i="21" s="1"/>
  <c r="H2045" i="21" s="1"/>
  <c r="H2046" i="21" s="1"/>
  <c r="H2047" i="21" s="1"/>
  <c r="H2048" i="21" s="1"/>
  <c r="H2049" i="21" s="1"/>
  <c r="H2050" i="21" s="1"/>
  <c r="H2051" i="21" s="1"/>
  <c r="H2052" i="21" s="1"/>
  <c r="H2053" i="21" s="1"/>
  <c r="H2054" i="21" s="1"/>
  <c r="H2055" i="21" s="1"/>
  <c r="H2056" i="21" s="1"/>
  <c r="H2057" i="21" s="1"/>
  <c r="H2058" i="21" s="1"/>
  <c r="H2059" i="21" s="1"/>
  <c r="H2060" i="21" s="1"/>
  <c r="H2061" i="21" s="1"/>
  <c r="H2062" i="21" s="1"/>
  <c r="H2063" i="21" s="1"/>
  <c r="H2064" i="21" s="1"/>
  <c r="H2065" i="21" s="1"/>
  <c r="H2066" i="21" s="1"/>
  <c r="H2067" i="21" s="1"/>
  <c r="H2068" i="21" s="1"/>
  <c r="H2069" i="21" s="1"/>
  <c r="H2070" i="21" s="1"/>
  <c r="H2071" i="21" s="1"/>
  <c r="H2072" i="21" s="1"/>
  <c r="H2073" i="21" s="1"/>
  <c r="H2074" i="21" s="1"/>
  <c r="H2075" i="21" s="1"/>
  <c r="H2076" i="21" s="1"/>
  <c r="H2077" i="21" s="1"/>
  <c r="H2078" i="21" s="1"/>
  <c r="H2079" i="21" s="1"/>
  <c r="H2080" i="21" s="1"/>
  <c r="H2081" i="21" s="1"/>
  <c r="H2082" i="21" s="1"/>
  <c r="H2083" i="21" s="1"/>
  <c r="H2084" i="21" s="1"/>
  <c r="H2085" i="21" s="1"/>
  <c r="H2086" i="21" s="1"/>
  <c r="H2087" i="21" s="1"/>
  <c r="H2088" i="21" s="1"/>
  <c r="H2089" i="21" s="1"/>
  <c r="H2090" i="21" s="1"/>
  <c r="H2091" i="21" s="1"/>
  <c r="H2092" i="21" s="1"/>
  <c r="H2093" i="21" s="1"/>
  <c r="H2094" i="21" s="1"/>
  <c r="H2095" i="21" s="1"/>
  <c r="H2096" i="21" s="1"/>
  <c r="H2097" i="21" s="1"/>
  <c r="H2098" i="21" s="1"/>
  <c r="H2099" i="21" s="1"/>
  <c r="H2100" i="21" s="1"/>
  <c r="H2101" i="21" s="1"/>
  <c r="H2102" i="21" s="1"/>
  <c r="H2103" i="21" s="1"/>
  <c r="H2104" i="21" s="1"/>
  <c r="H2105" i="21" s="1"/>
  <c r="H2106" i="21" s="1"/>
  <c r="H2107" i="21" s="1"/>
  <c r="H2108" i="21" s="1"/>
  <c r="H2109" i="21" s="1"/>
  <c r="H2110" i="21" s="1"/>
  <c r="H2111" i="21" s="1"/>
  <c r="H2112" i="21" s="1"/>
  <c r="H2113" i="21" s="1"/>
  <c r="H2114" i="21" s="1"/>
  <c r="H2115" i="21" s="1"/>
  <c r="H2116" i="21" s="1"/>
  <c r="H2117" i="21" s="1"/>
  <c r="H2118" i="21" s="1"/>
  <c r="H2119" i="21" s="1"/>
  <c r="H2120" i="21" s="1"/>
  <c r="H2121" i="21" s="1"/>
  <c r="H2122" i="21" s="1"/>
  <c r="H2123" i="21" s="1"/>
  <c r="H2124" i="21" s="1"/>
  <c r="H2125" i="21" s="1"/>
  <c r="H2126" i="21" s="1"/>
  <c r="H2127" i="21" s="1"/>
  <c r="H2128" i="21" s="1"/>
  <c r="H2129" i="21" s="1"/>
  <c r="H2130" i="21" s="1"/>
  <c r="H2131" i="21" s="1"/>
  <c r="H2132" i="21" s="1"/>
  <c r="H2133" i="21" s="1"/>
  <c r="H2134" i="21" s="1"/>
  <c r="H2135" i="21" s="1"/>
  <c r="H2136" i="21" s="1"/>
  <c r="H2137" i="21" s="1"/>
  <c r="H2138" i="21" s="1"/>
  <c r="H2139" i="21" s="1"/>
  <c r="H2140" i="21" s="1"/>
  <c r="H2141" i="21" s="1"/>
  <c r="H2142" i="21" s="1"/>
  <c r="H2143" i="21" s="1"/>
  <c r="H2144" i="21" s="1"/>
  <c r="H2145" i="21" s="1"/>
  <c r="H2146" i="21" s="1"/>
  <c r="H2147" i="21" s="1"/>
  <c r="H2148" i="21" s="1"/>
  <c r="H2149" i="21" s="1"/>
  <c r="H2150" i="21" s="1"/>
  <c r="H2151" i="21" s="1"/>
  <c r="H2152" i="21" s="1"/>
  <c r="H2153" i="21" s="1"/>
  <c r="H2154" i="21" s="1"/>
  <c r="H2155" i="21" s="1"/>
  <c r="H2156" i="21" s="1"/>
  <c r="H2157" i="21" s="1"/>
  <c r="H2158" i="21" s="1"/>
  <c r="H2159" i="21" s="1"/>
  <c r="H2160" i="21" s="1"/>
  <c r="H2161" i="21" s="1"/>
  <c r="H2162" i="21" s="1"/>
  <c r="H2163" i="21" s="1"/>
  <c r="H2164" i="21" s="1"/>
  <c r="H2165" i="21" s="1"/>
  <c r="H2166" i="21" s="1"/>
  <c r="H2167" i="21" s="1"/>
  <c r="H2168" i="21" s="1"/>
  <c r="H2169" i="21" s="1"/>
  <c r="H2170" i="21" s="1"/>
  <c r="H2171" i="21" s="1"/>
  <c r="H2172" i="21" s="1"/>
  <c r="H2173" i="21" s="1"/>
  <c r="H2174" i="21" s="1"/>
  <c r="H2175" i="21" s="1"/>
  <c r="H2176" i="21" s="1"/>
  <c r="H2177" i="21" s="1"/>
  <c r="H2178" i="21" s="1"/>
  <c r="H2179" i="21" s="1"/>
  <c r="H2180" i="21" s="1"/>
  <c r="H2181" i="21" s="1"/>
  <c r="H2182" i="21" s="1"/>
  <c r="H2183" i="21" s="1"/>
  <c r="H2184" i="21" s="1"/>
  <c r="H2185" i="21" s="1"/>
  <c r="H2186" i="21" s="1"/>
  <c r="H2187" i="21" s="1"/>
  <c r="H2188" i="21" s="1"/>
  <c r="H2189" i="21" s="1"/>
  <c r="H2190" i="21" s="1"/>
  <c r="H2191" i="21" s="1"/>
  <c r="H2192" i="21" s="1"/>
  <c r="H2193" i="21" s="1"/>
  <c r="H2194" i="21" s="1"/>
  <c r="H2195" i="21" s="1"/>
  <c r="H2196" i="21" s="1"/>
  <c r="H2197" i="21" s="1"/>
  <c r="H2198" i="21" s="1"/>
  <c r="H2199" i="21" s="1"/>
  <c r="H2200" i="21" s="1"/>
  <c r="H2201" i="21" s="1"/>
  <c r="H2202" i="21" s="1"/>
  <c r="H2203" i="21" s="1"/>
  <c r="H2204" i="21" s="1"/>
  <c r="H2205" i="21" s="1"/>
  <c r="H2206" i="21" s="1"/>
  <c r="H2207" i="21" s="1"/>
  <c r="H2208" i="21" s="1"/>
  <c r="H2209" i="21" s="1"/>
  <c r="H2210" i="21" s="1"/>
  <c r="H2211" i="21" s="1"/>
  <c r="H2212" i="21" s="1"/>
  <c r="H2213" i="21" s="1"/>
  <c r="H2214" i="21" s="1"/>
  <c r="H2215" i="21" s="1"/>
  <c r="H2216" i="21" s="1"/>
  <c r="H2217" i="21" s="1"/>
  <c r="H2218" i="21" s="1"/>
  <c r="H2219" i="21" s="1"/>
  <c r="H2220" i="21" s="1"/>
  <c r="H2221" i="21" s="1"/>
  <c r="H2222" i="21" s="1"/>
  <c r="H2223" i="21" s="1"/>
  <c r="H2224" i="21" s="1"/>
  <c r="H2225" i="21" s="1"/>
  <c r="H2226" i="21" s="1"/>
  <c r="H2227" i="21" s="1"/>
  <c r="H2228" i="21" s="1"/>
  <c r="H2229" i="21" s="1"/>
  <c r="H2230" i="21" s="1"/>
  <c r="H2231" i="21" s="1"/>
  <c r="H2232" i="21" s="1"/>
  <c r="H2233" i="21" s="1"/>
  <c r="H2234" i="21" s="1"/>
  <c r="H2235" i="21" s="1"/>
  <c r="H2236" i="21" s="1"/>
  <c r="H2237" i="21" s="1"/>
  <c r="H2238" i="21" s="1"/>
  <c r="H2239" i="21" s="1"/>
  <c r="H2240" i="21" s="1"/>
  <c r="H2241" i="21" s="1"/>
  <c r="H2242" i="21" s="1"/>
  <c r="H2243" i="21" s="1"/>
  <c r="H2244" i="21" s="1"/>
  <c r="H2245" i="21" s="1"/>
  <c r="H2246" i="21" s="1"/>
  <c r="H2247" i="21" s="1"/>
  <c r="H2248" i="21" s="1"/>
  <c r="H2249" i="21" s="1"/>
  <c r="H2250" i="21" s="1"/>
  <c r="H2251" i="21" s="1"/>
  <c r="H2252" i="21" s="1"/>
  <c r="H2253" i="21" s="1"/>
  <c r="H2254" i="21" s="1"/>
  <c r="H2255" i="21" s="1"/>
  <c r="H2256" i="21" s="1"/>
  <c r="H2257" i="21" s="1"/>
  <c r="H2258" i="21" s="1"/>
  <c r="H2259" i="21" s="1"/>
  <c r="H2260" i="21" s="1"/>
  <c r="H2261" i="21" s="1"/>
  <c r="H2262" i="21" s="1"/>
  <c r="H2263" i="21" s="1"/>
  <c r="H2264" i="21" s="1"/>
  <c r="H2265" i="21" s="1"/>
  <c r="H2266" i="21" s="1"/>
  <c r="H2267" i="21" s="1"/>
  <c r="H2268" i="21" s="1"/>
  <c r="H2269" i="21" s="1"/>
  <c r="H2270" i="21" s="1"/>
  <c r="H2271" i="21" s="1"/>
  <c r="H2272" i="21" s="1"/>
  <c r="H2273" i="21" s="1"/>
  <c r="H2274" i="21" s="1"/>
  <c r="H2275" i="21" s="1"/>
  <c r="H2276" i="21" s="1"/>
  <c r="H2277" i="21" s="1"/>
  <c r="H2278" i="21" s="1"/>
  <c r="H2279" i="21" s="1"/>
  <c r="H2280" i="21" s="1"/>
  <c r="H2281" i="21" s="1"/>
  <c r="H2282" i="21" s="1"/>
  <c r="H2283" i="21" s="1"/>
  <c r="H2284" i="21" s="1"/>
  <c r="H2285" i="21" s="1"/>
  <c r="H2286" i="21" s="1"/>
  <c r="H2287" i="21" s="1"/>
  <c r="H2288" i="21" s="1"/>
  <c r="H2289" i="21" s="1"/>
  <c r="H2290" i="21" s="1"/>
  <c r="H2291" i="21" s="1"/>
  <c r="H2292" i="21" s="1"/>
  <c r="H2293" i="21" s="1"/>
  <c r="H2294" i="21" s="1"/>
  <c r="H2295" i="21" s="1"/>
  <c r="H2296" i="21" s="1"/>
  <c r="H2297" i="21" s="1"/>
  <c r="H2298" i="21" s="1"/>
  <c r="H2299" i="21" s="1"/>
  <c r="H2300" i="21" s="1"/>
  <c r="H2301" i="21" s="1"/>
  <c r="H2302" i="21" s="1"/>
  <c r="H2303" i="21" s="1"/>
  <c r="H2304" i="21" s="1"/>
  <c r="H2305" i="21" s="1"/>
  <c r="H2306" i="21" s="1"/>
  <c r="H2307" i="21" s="1"/>
  <c r="H2308" i="21" s="1"/>
  <c r="H2309" i="21" s="1"/>
  <c r="H2310" i="21" s="1"/>
  <c r="H2311" i="21" s="1"/>
  <c r="H2312" i="21" s="1"/>
  <c r="H2313" i="21" s="1"/>
  <c r="H2314" i="21" s="1"/>
  <c r="H2315" i="21" s="1"/>
  <c r="H2316" i="21" s="1"/>
  <c r="H2317" i="21" s="1"/>
  <c r="H2318" i="21" s="1"/>
  <c r="H2319" i="21" s="1"/>
  <c r="H2320" i="21" s="1"/>
  <c r="H2321" i="21" s="1"/>
  <c r="H2322" i="21" s="1"/>
  <c r="H2323" i="21" s="1"/>
  <c r="H2324" i="21" s="1"/>
  <c r="H2325" i="21" s="1"/>
  <c r="H2326" i="21" s="1"/>
  <c r="H2327" i="21" s="1"/>
  <c r="H2328" i="21" s="1"/>
  <c r="H2329" i="21" s="1"/>
  <c r="H2330" i="21" s="1"/>
  <c r="H2331" i="21" s="1"/>
  <c r="H2332" i="21" s="1"/>
  <c r="H2333" i="21" s="1"/>
  <c r="H2334" i="21" s="1"/>
  <c r="H2335" i="21" s="1"/>
  <c r="H2336" i="21" s="1"/>
  <c r="H2337" i="21" s="1"/>
  <c r="H2338" i="21" s="1"/>
  <c r="H2339" i="21" s="1"/>
  <c r="H2340" i="21" s="1"/>
  <c r="H2341" i="21" s="1"/>
  <c r="H2342" i="21" s="1"/>
  <c r="H2343" i="21" s="1"/>
  <c r="H2344" i="21" s="1"/>
  <c r="H2345" i="21" s="1"/>
  <c r="H2346" i="21" s="1"/>
  <c r="H2347" i="21" s="1"/>
  <c r="H2348" i="21" s="1"/>
  <c r="H2349" i="21" s="1"/>
  <c r="H2350" i="21" s="1"/>
  <c r="H2351" i="21" s="1"/>
  <c r="H2352" i="21" s="1"/>
  <c r="H2353" i="21" s="1"/>
  <c r="H2354" i="21" s="1"/>
  <c r="H2355" i="21" s="1"/>
  <c r="H2356" i="21" s="1"/>
  <c r="H2357" i="21" s="1"/>
  <c r="H2358" i="21" s="1"/>
  <c r="H2359" i="21" s="1"/>
  <c r="H2360" i="21" s="1"/>
  <c r="H2361" i="21" s="1"/>
  <c r="H2362" i="21" s="1"/>
  <c r="H2363" i="21" s="1"/>
  <c r="H2364" i="21" s="1"/>
  <c r="H2365" i="21" s="1"/>
  <c r="H2366" i="21" s="1"/>
  <c r="H2367" i="21" s="1"/>
  <c r="H2368" i="21" s="1"/>
  <c r="H2369" i="21" s="1"/>
  <c r="H2370" i="21" s="1"/>
  <c r="H2371" i="21" s="1"/>
  <c r="H2372" i="21" s="1"/>
  <c r="H2373" i="21" s="1"/>
  <c r="H2374" i="21" s="1"/>
  <c r="H2375" i="21" s="1"/>
  <c r="H2376" i="21" s="1"/>
  <c r="H2377" i="21" s="1"/>
  <c r="H2378" i="21" s="1"/>
  <c r="H2379" i="21" s="1"/>
  <c r="H2380" i="21" s="1"/>
  <c r="H2381" i="21" s="1"/>
  <c r="H2382" i="21" s="1"/>
  <c r="H2383" i="21" s="1"/>
  <c r="H2384" i="21" s="1"/>
  <c r="H2385" i="21" s="1"/>
  <c r="H2386" i="21" s="1"/>
  <c r="H2387" i="21" s="1"/>
  <c r="H2388" i="21" s="1"/>
  <c r="H2389" i="21" s="1"/>
  <c r="H2390" i="21" s="1"/>
  <c r="H2391" i="21" s="1"/>
  <c r="H2392" i="21" s="1"/>
  <c r="H2393" i="21" s="1"/>
  <c r="H2394" i="21" s="1"/>
  <c r="H2395" i="21" s="1"/>
  <c r="H2396" i="21" s="1"/>
  <c r="H2397" i="21" s="1"/>
  <c r="H2398" i="21" s="1"/>
  <c r="H2399" i="21" s="1"/>
  <c r="H2400" i="21" s="1"/>
  <c r="H2401" i="21" s="1"/>
  <c r="H2402" i="21" s="1"/>
  <c r="H2403" i="21" s="1"/>
  <c r="H2404" i="21" s="1"/>
  <c r="H2405" i="21" s="1"/>
  <c r="H2406" i="21" s="1"/>
  <c r="H2407" i="21" s="1"/>
  <c r="H2408" i="21" s="1"/>
  <c r="H2409" i="21" s="1"/>
  <c r="H2410" i="21" s="1"/>
  <c r="H2411" i="21" s="1"/>
  <c r="H2412" i="21" s="1"/>
  <c r="H2413" i="21" s="1"/>
  <c r="H2414" i="21" s="1"/>
  <c r="H2415" i="21" s="1"/>
  <c r="H2416" i="21" s="1"/>
  <c r="H2417" i="21" s="1"/>
  <c r="H2418" i="21" s="1"/>
  <c r="H2419" i="21" s="1"/>
  <c r="H2420" i="21" s="1"/>
  <c r="H2421" i="21" s="1"/>
  <c r="H2422" i="21" s="1"/>
  <c r="H2423" i="21" s="1"/>
  <c r="H2424" i="21" s="1"/>
  <c r="H2425" i="21" s="1"/>
  <c r="H2426" i="21" s="1"/>
  <c r="H2427" i="21" s="1"/>
  <c r="H2428" i="21" s="1"/>
  <c r="H2429" i="21" s="1"/>
  <c r="H2430" i="21" s="1"/>
  <c r="H2431" i="21" s="1"/>
  <c r="H2432" i="21" s="1"/>
  <c r="H2433" i="21" s="1"/>
  <c r="H2434" i="21" s="1"/>
  <c r="H2435" i="21" s="1"/>
  <c r="H2436" i="21" s="1"/>
  <c r="H2437" i="21" s="1"/>
  <c r="H2438" i="21" s="1"/>
  <c r="H2439" i="21" s="1"/>
  <c r="H2440" i="21" s="1"/>
  <c r="H2441" i="21" s="1"/>
  <c r="H2442" i="21" s="1"/>
  <c r="H2443" i="21" s="1"/>
  <c r="H2444" i="21" s="1"/>
  <c r="H2445" i="21" s="1"/>
  <c r="H2446" i="21" s="1"/>
  <c r="H2447" i="21" s="1"/>
  <c r="H2448" i="21" s="1"/>
  <c r="H2449" i="21" s="1"/>
  <c r="H2450" i="21" s="1"/>
  <c r="H2451" i="21" s="1"/>
  <c r="H2452" i="21" s="1"/>
  <c r="H2453" i="21" s="1"/>
  <c r="H2454" i="21" s="1"/>
  <c r="H2455" i="21" s="1"/>
  <c r="H2456" i="21" s="1"/>
  <c r="H2457" i="21" s="1"/>
  <c r="H2458" i="21" s="1"/>
  <c r="H2459" i="21" s="1"/>
  <c r="H2460" i="21" s="1"/>
  <c r="H2461" i="21" s="1"/>
  <c r="H2462" i="21" s="1"/>
  <c r="H2463" i="21" s="1"/>
  <c r="H2464" i="21" s="1"/>
  <c r="H2465" i="21" s="1"/>
  <c r="H2466" i="21" s="1"/>
  <c r="H2467" i="21" s="1"/>
  <c r="H2468" i="21" s="1"/>
  <c r="H2469" i="21" s="1"/>
  <c r="H2470" i="21" s="1"/>
  <c r="H2471" i="21" s="1"/>
  <c r="H2472" i="21" s="1"/>
  <c r="H2473" i="21" s="1"/>
  <c r="H2474" i="21" s="1"/>
  <c r="H2475" i="21" s="1"/>
  <c r="H2476" i="21" s="1"/>
  <c r="H2477" i="21" s="1"/>
  <c r="H2478" i="21" s="1"/>
  <c r="H2479" i="21" s="1"/>
  <c r="H2480" i="21" s="1"/>
  <c r="H2481" i="21" s="1"/>
  <c r="H2482" i="21" s="1"/>
  <c r="H2483" i="21" s="1"/>
  <c r="H2484" i="21" s="1"/>
  <c r="H2485" i="21" s="1"/>
  <c r="H2486" i="21" s="1"/>
  <c r="H2487" i="21" s="1"/>
  <c r="H2488" i="21" s="1"/>
  <c r="H2489" i="21" s="1"/>
  <c r="H2490" i="21" s="1"/>
  <c r="H2491" i="21" s="1"/>
  <c r="H2492" i="21" s="1"/>
  <c r="H2493" i="21" s="1"/>
  <c r="H2494" i="21" s="1"/>
  <c r="H2495" i="21" s="1"/>
  <c r="H2496" i="21" s="1"/>
  <c r="H2497" i="21" s="1"/>
  <c r="H2498" i="21" s="1"/>
  <c r="H2499" i="21" s="1"/>
  <c r="H2500" i="21" s="1"/>
  <c r="H2501" i="21" s="1"/>
  <c r="H2502" i="21" s="1"/>
  <c r="H2503" i="21" s="1"/>
  <c r="H2504" i="21" s="1"/>
  <c r="H2505" i="21" s="1"/>
  <c r="H2506" i="21" s="1"/>
  <c r="H2507" i="21" s="1"/>
  <c r="H2508" i="21" s="1"/>
  <c r="H2509" i="21" s="1"/>
  <c r="H2510" i="21" s="1"/>
  <c r="H2511" i="21" s="1"/>
  <c r="H2512" i="21" s="1"/>
  <c r="H2513" i="21" s="1"/>
  <c r="H2514" i="21" s="1"/>
  <c r="H2515" i="21" s="1"/>
  <c r="H2516" i="21" s="1"/>
  <c r="H2517" i="21" s="1"/>
  <c r="H2518" i="21" s="1"/>
  <c r="H2519" i="21" s="1"/>
  <c r="H2520" i="21" s="1"/>
  <c r="H2521" i="21" s="1"/>
  <c r="H2522" i="21" s="1"/>
  <c r="H2523" i="21" s="1"/>
  <c r="H2524" i="21" s="1"/>
  <c r="H2525" i="21" s="1"/>
  <c r="H2526" i="21" s="1"/>
  <c r="H2527" i="21" s="1"/>
  <c r="H2528" i="21" s="1"/>
  <c r="H2529" i="21" s="1"/>
  <c r="H2530" i="21" s="1"/>
  <c r="H2531" i="21" s="1"/>
  <c r="H2532" i="21" s="1"/>
  <c r="H2533" i="21" s="1"/>
  <c r="H2534" i="21" s="1"/>
  <c r="H2535" i="21" s="1"/>
  <c r="H2536" i="21" s="1"/>
  <c r="H2537" i="21" s="1"/>
  <c r="H2538" i="21" s="1"/>
  <c r="H2539" i="21" s="1"/>
  <c r="H2540" i="21" s="1"/>
  <c r="H2541" i="21" s="1"/>
  <c r="H2542" i="21" s="1"/>
  <c r="H2543" i="21" s="1"/>
  <c r="H2544" i="21" s="1"/>
  <c r="H2545" i="21" s="1"/>
  <c r="H2546" i="21" s="1"/>
  <c r="H2547" i="21" s="1"/>
  <c r="H2548" i="21" s="1"/>
  <c r="H2549" i="21" s="1"/>
  <c r="H2550" i="21" s="1"/>
  <c r="H2551" i="21" s="1"/>
  <c r="H2552" i="21" s="1"/>
  <c r="H2553" i="21" s="1"/>
  <c r="H2554" i="21" s="1"/>
  <c r="H2555" i="21" s="1"/>
  <c r="H2556" i="21" s="1"/>
  <c r="H2557" i="21" s="1"/>
  <c r="H2558" i="21" s="1"/>
  <c r="H2559" i="21" s="1"/>
  <c r="H2560" i="21" s="1"/>
  <c r="H2561" i="21" s="1"/>
  <c r="H2562" i="21" s="1"/>
  <c r="H2563" i="21" s="1"/>
  <c r="H2564" i="21" s="1"/>
  <c r="H2565" i="21" s="1"/>
  <c r="H2566" i="21" s="1"/>
  <c r="H2567" i="21" s="1"/>
  <c r="H2568" i="21" s="1"/>
  <c r="H2569" i="21" s="1"/>
  <c r="H2570" i="21" s="1"/>
  <c r="H2571" i="21" s="1"/>
  <c r="H2572" i="21" s="1"/>
  <c r="H2573" i="21" s="1"/>
  <c r="H2574" i="21" s="1"/>
  <c r="H2575" i="21" s="1"/>
  <c r="H2576" i="21" s="1"/>
  <c r="H2577" i="21" s="1"/>
  <c r="H2578" i="21" s="1"/>
  <c r="H2579" i="21" s="1"/>
  <c r="H2580" i="21" s="1"/>
  <c r="H2581" i="21" s="1"/>
  <c r="H2582" i="21" s="1"/>
  <c r="H2583" i="21" s="1"/>
  <c r="J18" i="17"/>
  <c r="J13" i="17"/>
  <c r="J8" i="17"/>
  <c r="E27" i="20"/>
  <c r="E2591" i="21" s="1"/>
  <c r="E2592" i="21" s="1"/>
  <c r="E654" i="12"/>
  <c r="O16" i="17" s="1"/>
  <c r="D69" i="17" s="1"/>
  <c r="E15" i="11"/>
  <c r="E22" i="10"/>
  <c r="E16" i="11" s="1"/>
  <c r="E17" i="11" s="1"/>
  <c r="O15" i="17" s="1"/>
  <c r="D72" i="17" s="1"/>
  <c r="E12" i="8"/>
  <c r="O14" i="17" s="1"/>
  <c r="D73" i="17" s="1"/>
  <c r="J27" i="17" l="1"/>
  <c r="J29" i="17" s="1"/>
  <c r="O13" i="17"/>
  <c r="D71" i="17" s="1"/>
  <c r="O25" i="17"/>
  <c r="D79" i="17" s="1"/>
  <c r="E91" i="13"/>
  <c r="O12" i="17" s="1"/>
  <c r="D77" i="17" s="1"/>
  <c r="F41" i="2"/>
  <c r="D75" i="17"/>
  <c r="E12" i="14"/>
  <c r="E5" i="18"/>
  <c r="O11" i="17" s="1"/>
  <c r="P11" i="17" l="1"/>
  <c r="D78" i="17"/>
  <c r="E17" i="4"/>
  <c r="O10" i="17" s="1"/>
  <c r="E104" i="15"/>
  <c r="D70" i="17" s="1"/>
  <c r="E74" i="17"/>
  <c r="M29" i="17"/>
  <c r="B101" i="17" s="1"/>
  <c r="N26" i="17"/>
  <c r="N25" i="17"/>
  <c r="N23" i="17"/>
  <c r="N22" i="17"/>
  <c r="N21" i="17"/>
  <c r="N20" i="17"/>
  <c r="N19" i="17"/>
  <c r="N18" i="17"/>
  <c r="L18" i="17"/>
  <c r="L27" i="17" s="1"/>
  <c r="L29" i="17" s="1"/>
  <c r="B100" i="17" s="1"/>
  <c r="K18" i="17"/>
  <c r="K27" i="17" s="1"/>
  <c r="K29" i="17" s="1"/>
  <c r="B99" i="17" s="1"/>
  <c r="I18" i="17"/>
  <c r="I27" i="17" s="1"/>
  <c r="I29" i="17" s="1"/>
  <c r="B97" i="17" s="1"/>
  <c r="H18" i="17"/>
  <c r="H27" i="17" s="1"/>
  <c r="H29" i="17" s="1"/>
  <c r="B96" i="17" s="1"/>
  <c r="G18" i="17"/>
  <c r="G27" i="17" s="1"/>
  <c r="G29" i="17" s="1"/>
  <c r="B95" i="17" s="1"/>
  <c r="F18" i="17"/>
  <c r="F27" i="17" s="1"/>
  <c r="F29" i="17" s="1"/>
  <c r="B94" i="17" s="1"/>
  <c r="E18" i="17"/>
  <c r="E27" i="17" s="1"/>
  <c r="E29" i="17" s="1"/>
  <c r="B93" i="17" s="1"/>
  <c r="N17" i="17"/>
  <c r="P17" i="17" s="1"/>
  <c r="N16" i="17"/>
  <c r="P16" i="17" s="1"/>
  <c r="N15" i="17"/>
  <c r="P15" i="17" s="1"/>
  <c r="N14" i="17"/>
  <c r="P14" i="17" s="1"/>
  <c r="N13" i="17"/>
  <c r="P13" i="17" s="1"/>
  <c r="N12" i="17"/>
  <c r="P12" i="17" s="1"/>
  <c r="N10" i="17"/>
  <c r="N9" i="17"/>
  <c r="A9" i="17"/>
  <c r="A10" i="17" s="1"/>
  <c r="A11" i="17" s="1"/>
  <c r="A12" i="17" s="1"/>
  <c r="A13" i="17" s="1"/>
  <c r="A14" i="17" s="1"/>
  <c r="A15" i="17" s="1"/>
  <c r="A16" i="17" s="1"/>
  <c r="A17" i="17" s="1"/>
  <c r="A18" i="17" s="1"/>
  <c r="A25" i="17" s="1"/>
  <c r="A26" i="17" s="1"/>
  <c r="N8" i="17"/>
  <c r="P8" i="17" s="1"/>
  <c r="G548" i="16"/>
  <c r="E548" i="16"/>
  <c r="G530" i="16"/>
  <c r="E530" i="16"/>
  <c r="G255" i="16"/>
  <c r="E255" i="16"/>
  <c r="H163" i="16"/>
  <c r="G163" i="16"/>
  <c r="E163" i="16"/>
  <c r="H154" i="16"/>
  <c r="G154" i="16"/>
  <c r="G164" i="16" s="1"/>
  <c r="E154" i="16"/>
  <c r="G116" i="16"/>
  <c r="H4" i="14"/>
  <c r="H5" i="14" s="1"/>
  <c r="H6" i="14" s="1"/>
  <c r="H7" i="14" s="1"/>
  <c r="H8" i="14" s="1"/>
  <c r="H9" i="14" s="1"/>
  <c r="H10" i="14" s="1"/>
  <c r="H11" i="14" s="1"/>
  <c r="F4" i="14"/>
  <c r="F5" i="14" s="1"/>
  <c r="F6" i="14" s="1"/>
  <c r="F7" i="14" s="1"/>
  <c r="F8" i="14" s="1"/>
  <c r="F9" i="14" s="1"/>
  <c r="F10" i="14" s="1"/>
  <c r="F11" i="14" s="1"/>
  <c r="E164" i="16" l="1"/>
  <c r="E552" i="16" s="1"/>
  <c r="D74" i="17"/>
  <c r="E555" i="16"/>
  <c r="O22" i="17"/>
  <c r="P22" i="17" s="1"/>
  <c r="E553" i="16"/>
  <c r="O21" i="17"/>
  <c r="P21" i="17" s="1"/>
  <c r="E554" i="16"/>
  <c r="O20" i="17"/>
  <c r="P20" i="17" s="1"/>
  <c r="E551" i="16"/>
  <c r="O19" i="17"/>
  <c r="P9" i="17"/>
  <c r="P10" i="17"/>
  <c r="P25" i="17"/>
  <c r="B98" i="17"/>
  <c r="A79" i="17"/>
  <c r="B123" i="17"/>
  <c r="N27" i="17"/>
  <c r="F35" i="2"/>
  <c r="F32" i="2"/>
  <c r="F39" i="2" s="1"/>
  <c r="F44" i="2" s="1"/>
  <c r="F45" i="2" s="1"/>
  <c r="O26" i="17" s="1"/>
  <c r="D76" i="17" s="1"/>
  <c r="E556" i="16" l="1"/>
  <c r="O23" i="17"/>
  <c r="P23" i="17" s="1"/>
  <c r="P26" i="17"/>
  <c r="N29" i="17"/>
  <c r="O18" i="17" l="1"/>
  <c r="D66" i="17" s="1"/>
  <c r="D81" i="17" s="1"/>
  <c r="O27" i="17"/>
  <c r="P18" i="17"/>
  <c r="P27" i="17" s="1"/>
  <c r="P29" i="17" s="1"/>
  <c r="B102" i="17"/>
  <c r="Q26" i="17" l="1"/>
  <c r="Q25" i="17"/>
  <c r="Q23" i="17"/>
  <c r="O29" i="17"/>
  <c r="Q9" i="17"/>
  <c r="Q16" i="17"/>
  <c r="Q14" i="17"/>
  <c r="Q18" i="17"/>
  <c r="Q10" i="17"/>
  <c r="Q22" i="17"/>
  <c r="Q11" i="17"/>
  <c r="Q12" i="17"/>
  <c r="Q17" i="17"/>
  <c r="Q15" i="17"/>
  <c r="Q21" i="17"/>
  <c r="Q13" i="17"/>
  <c r="Q20" i="17"/>
  <c r="Q8" i="17"/>
  <c r="Q19" i="17"/>
  <c r="Q27" i="17" l="1"/>
  <c r="R9" i="17"/>
  <c r="R16" i="17"/>
  <c r="R21" i="17"/>
  <c r="R20" i="17"/>
  <c r="R10" i="17"/>
  <c r="R15" i="17"/>
  <c r="R22" i="17"/>
  <c r="R8" i="17"/>
  <c r="R12" i="17"/>
  <c r="R17" i="17"/>
  <c r="R18" i="17"/>
  <c r="R11" i="17"/>
  <c r="R13" i="17"/>
  <c r="R19" i="17"/>
  <c r="R14" i="17"/>
  <c r="R23" i="17"/>
  <c r="R26" i="17"/>
  <c r="R27"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AMBRYAN</author>
    <author>Shelly R. Willhoite</author>
  </authors>
  <commentList>
    <comment ref="L8" authorId="0" shapeId="0" xr:uid="{00000000-0006-0000-0000-000001000000}">
      <text>
        <r>
          <rPr>
            <b/>
            <sz val="9"/>
            <color indexed="81"/>
            <rFont val="Tahoma"/>
            <family val="2"/>
          </rPr>
          <t>AMBRYAN:</t>
        </r>
        <r>
          <rPr>
            <sz val="9"/>
            <color indexed="81"/>
            <rFont val="Tahoma"/>
            <family val="2"/>
          </rPr>
          <t xml:space="preserve">
Grand total less SOB Asbestos abatement of $85M</t>
        </r>
      </text>
    </comment>
    <comment ref="M8" authorId="0" shapeId="0" xr:uid="{00000000-0006-0000-0000-000002000000}">
      <text>
        <r>
          <rPr>
            <sz val="9"/>
            <color indexed="81"/>
            <rFont val="Tahoma"/>
            <family val="2"/>
          </rPr>
          <t>Grand total less SOB Asbestos abatement of $89.3M</t>
        </r>
      </text>
    </comment>
    <comment ref="N8" authorId="1" shapeId="0" xr:uid="{00000000-0006-0000-0000-000003000000}">
      <text>
        <r>
          <rPr>
            <b/>
            <sz val="9"/>
            <color indexed="81"/>
            <rFont val="Tahoma"/>
            <family val="2"/>
          </rPr>
          <t>Shelly R. Willhoite:</t>
        </r>
        <r>
          <rPr>
            <sz val="9"/>
            <color indexed="81"/>
            <rFont val="Tahoma"/>
            <family val="2"/>
          </rPr>
          <t xml:space="preserve">
Grand total less SOB Asbestos abatement of $89.3M
</t>
        </r>
      </text>
    </comment>
    <comment ref="J15" authorId="0" shapeId="0" xr:uid="{00000000-0006-0000-0000-000004000000}">
      <text>
        <r>
          <rPr>
            <b/>
            <sz val="9"/>
            <color indexed="81"/>
            <rFont val="Tahoma"/>
            <family val="2"/>
          </rPr>
          <t xml:space="preserve">
</t>
        </r>
        <r>
          <rPr>
            <sz val="9"/>
            <color indexed="81"/>
            <rFont val="Tahoma"/>
            <family val="2"/>
          </rPr>
          <t>No longer inlcudes Alaska Aerospace starting in FY2016.</t>
        </r>
      </text>
    </comment>
    <comment ref="K15" authorId="0" shapeId="0" xr:uid="{00000000-0006-0000-0000-000005000000}">
      <text>
        <r>
          <rPr>
            <sz val="9"/>
            <color indexed="81"/>
            <rFont val="Tahoma"/>
            <family val="2"/>
          </rPr>
          <t xml:space="preserve">
DMVA DM backlog under review. DMVA believes current appropriations are sufficient to fund backlog of needs.</t>
        </r>
      </text>
    </comment>
    <comment ref="L15" authorId="0" shapeId="0" xr:uid="{00000000-0006-0000-0000-000006000000}">
      <text>
        <r>
          <rPr>
            <b/>
            <sz val="9"/>
            <color indexed="81"/>
            <rFont val="Tahoma"/>
            <family val="2"/>
          </rPr>
          <t>AMBRYAN:</t>
        </r>
        <r>
          <rPr>
            <sz val="9"/>
            <color indexed="81"/>
            <rFont val="Tahoma"/>
            <family val="2"/>
          </rPr>
          <t xml:space="preserve">
Does not include Alaska Aerospace. </t>
        </r>
      </text>
    </comment>
    <comment ref="M15" authorId="0" shapeId="0" xr:uid="{00000000-0006-0000-0000-000007000000}">
      <text>
        <r>
          <rPr>
            <sz val="9"/>
            <color indexed="81"/>
            <rFont val="Tahoma"/>
            <family val="2"/>
          </rPr>
          <t xml:space="preserve">Does not include Alaska Aerospace. </t>
        </r>
      </text>
    </comment>
    <comment ref="D68" authorId="1" shapeId="0" xr:uid="{00000000-0006-0000-0000-000008000000}">
      <text>
        <r>
          <rPr>
            <b/>
            <sz val="9"/>
            <color indexed="81"/>
            <rFont val="Tahoma"/>
            <family val="2"/>
          </rPr>
          <t>Shelly R. Willhoite:</t>
        </r>
        <r>
          <rPr>
            <sz val="9"/>
            <color indexed="81"/>
            <rFont val="Tahoma"/>
            <family val="2"/>
          </rPr>
          <t xml:space="preserve">
Grand total less SOB Asbestos abatement of $89.3M
</t>
        </r>
      </text>
    </comment>
    <comment ref="E68" authorId="1" shapeId="0" xr:uid="{00000000-0006-0000-0000-000009000000}">
      <text>
        <r>
          <rPr>
            <b/>
            <sz val="9"/>
            <color indexed="81"/>
            <rFont val="Tahoma"/>
            <family val="2"/>
          </rPr>
          <t>Shelly R. Willhoite:</t>
        </r>
        <r>
          <rPr>
            <sz val="9"/>
            <color indexed="81"/>
            <rFont val="Tahoma"/>
            <family val="2"/>
          </rPr>
          <t xml:space="preserve">
Grand total less SOB Asbestos abatement of $89.3M
</t>
        </r>
      </text>
    </comment>
  </commentList>
</comments>
</file>

<file path=xl/sharedStrings.xml><?xml version="1.0" encoding="utf-8"?>
<sst xmlns="http://schemas.openxmlformats.org/spreadsheetml/2006/main" count="33948" uniqueCount="5957">
  <si>
    <t>Department</t>
  </si>
  <si>
    <t>FY2017</t>
  </si>
  <si>
    <t>FY2018</t>
  </si>
  <si>
    <t>FY2019</t>
  </si>
  <si>
    <t>FY2020</t>
  </si>
  <si>
    <t>FY2021</t>
  </si>
  <si>
    <t>Dept Priority</t>
  </si>
  <si>
    <t>Project Title</t>
  </si>
  <si>
    <t>Project Description</t>
  </si>
  <si>
    <t>Project Cost</t>
  </si>
  <si>
    <t>Running Total</t>
  </si>
  <si>
    <t>GF Cost</t>
  </si>
  <si>
    <t>GF Running Total</t>
  </si>
  <si>
    <t>Location (City)</t>
  </si>
  <si>
    <t>House District</t>
  </si>
  <si>
    <t>Palmer Courthouse</t>
  </si>
  <si>
    <t>Snowden Admin. Building</t>
  </si>
  <si>
    <t>Rabinowitz Courthouse</t>
  </si>
  <si>
    <t>Anchorage Nesbett Courthouse</t>
  </si>
  <si>
    <t>Anchorage Boney Courthouse</t>
  </si>
  <si>
    <t>Delta Junction Courthouse</t>
  </si>
  <si>
    <t xml:space="preserve">Boney Parking Garage </t>
  </si>
  <si>
    <t>Nesbett Courthouse</t>
  </si>
  <si>
    <t>Court Dist.</t>
  </si>
  <si>
    <t xml:space="preserve">install cooling on 2nd and 3rd floors of Snowden. Currently these areas are not served by any cooling and experience sustained high summer temperatures - in the 90s.  Failure of the existing air system to keep the building temperatures in a comfortable range is already a health safety issue in the summer months. </t>
  </si>
  <si>
    <t>HVAC upgrade to install cooling on 2nd &amp; 3rd floors</t>
  </si>
  <si>
    <t>Replace Existing Clerk's Counter Casework</t>
  </si>
  <si>
    <t xml:space="preserve">Replace outdated DDC components and non-supported software with latest updates from manufacturer. The Rabinowitz Courthouse was notified in 2012 that Schneider-Electric would start to phase out the software and some components of our current DDC building HVAC control system. This project will install their newest software and replace all components needed to work with the new system.  Failure of the DDC control system removes the ability to control ventilation and temperature control.  However, it may be possible to work around this failure to provide some temperature control. 
</t>
  </si>
  <si>
    <t>New Software &amp; Controls to HVAC DDC system</t>
  </si>
  <si>
    <t>Existing gas-fired water heater is over 23 years old, inadequately restrained, has poor support, and is leaking.  There is an electric water-heater also, that is expensive and inefficient.  Engineers recommend that the electric heater be removed, and the existing gas-fire heater be replaced with a new unit size to accommodate the full building demand.</t>
  </si>
  <si>
    <t xml:space="preserve">Water Heater Replacement </t>
  </si>
  <si>
    <t xml:space="preserve">Provide thermostatic mixing valves at fixtures to comply with current code; replace corroded water pump booster station and a non-functioning trap primer. </t>
  </si>
  <si>
    <t>Misc. Plumbing Issues</t>
  </si>
  <si>
    <t xml:space="preserve">Replace old badly functioning VFDs at (2) AHUs.  Repair damaged motor and bearings at RF-2A and 2B relief fans.  </t>
  </si>
  <si>
    <t>Misc. Ventilation Issues</t>
  </si>
  <si>
    <t>Replace old continuously leaking and deteriorating pumps.</t>
  </si>
  <si>
    <t>Fire Sprinkler Protection</t>
  </si>
  <si>
    <t xml:space="preserve">Replace leaking seals at the boiler, and replace gate valves, drain valves, and vents at the hydronic piping.   Replace leaking and deteriorating vents, fittings, joints, piping, insulation and valves in the air handler room.  Replace snow melt system controller which is past its useful life. </t>
  </si>
  <si>
    <t>Misc. Heating Issues</t>
  </si>
  <si>
    <t xml:space="preserve">Existing concrete is fractured in many places resulting in significant spalling, frost heaves, missing or damaged sealant which in turn causes numerous tripping and safety hazards for the public and staff.  The condition of the concrete surface makes it difficult for proper snow removal creating additional seasonal hazards. </t>
  </si>
  <si>
    <t>Replace Concrete Walking Surface in Plaza and Sidewalks</t>
  </si>
  <si>
    <t>Boiler Replacement</t>
  </si>
  <si>
    <t>Replace Deteriorating Brickwork at Vertical Surfaces</t>
  </si>
  <si>
    <t>Replace old brickwork which is deteriorating and dislodging at columns and curved vertical foundation wall surfaces around the Boney Courthouse.  Remove brick and replace w/metal flashing, colored concrete or other long lasting maintainable material.</t>
  </si>
  <si>
    <t>Heating System Replacement</t>
  </si>
  <si>
    <t>The Snowden building has numerous pieces of HVAC equipment (4 air handlers, 2 roof top units, and 6 exhaust fans),  which are original to the 40 to 70 year old building and are in poor condition.  Two of the air handlers do not comply with current fire and ventilation code requirements, and do not work.  The remaining units are deteriorating, far past their expected life, and very inefficient.</t>
  </si>
  <si>
    <t>Ventilation Component Replacement</t>
  </si>
  <si>
    <t>The existing floor attached bench spectator seating in all courtrooms is worn, damaged, and the fabric is ripped and deteriorating.  Facilities has started fielding frequent complaints regarding the condition of the seating from staff and the public, and there is no resolution to the problem except replacement.  The estimate includes removal and disposal of the existing benches, and installation of the replacement benches - plus a 15% contingency.</t>
  </si>
  <si>
    <t>Replace Courtroom Spectator Seating</t>
  </si>
  <si>
    <t>Upgrade 5th Floor and Basement Heating and HVAC System</t>
  </si>
  <si>
    <t>Replace high maintenance, outdated, expensive fluorescent lamps with LEDs at light fixtures.  LED provide energy savings and less maintenance, and many fluorescent lamps will be discontinued shortly.</t>
  </si>
  <si>
    <t>Replace Old Fluorescent lamps</t>
  </si>
  <si>
    <t>Replace deteriorated concrete and sealant at front plaza entry. Concrete that presented the most tripping hazards was replaced during FY19. Concrete currently has radiant heating which affects project costs.</t>
  </si>
  <si>
    <t>Replace exterior concrete</t>
  </si>
  <si>
    <t>The existing countertops in the Basement (2 each) and 1st floor (4 each) staff restrooms are badly stained and have damaged/lifting laminate, causing water to seep underneath the laminate and damage wood.  The request includes a 15% contingency.</t>
  </si>
  <si>
    <t>Replace Deteriorating Countertops</t>
  </si>
  <si>
    <t xml:space="preserve">Retrofit old inefficient and no longer manufactured T-12 light fixtures with LED compatible light fixtures in the Warehouse.  </t>
  </si>
  <si>
    <t>Replace Old Warehouse Lighting</t>
  </si>
  <si>
    <t>Replace old inefficient lamps with LED's and retro fit other fixtures as needed.</t>
  </si>
  <si>
    <t>Replace Old Lighting at 444 "H" Street, and 820 West 4th</t>
  </si>
  <si>
    <t>Plumbing fixtures are deteriorated, not in good working order, outdated and need to be repaired or replaced.  Request includes a 15% design fee.</t>
  </si>
  <si>
    <t>Replace Plumbing Fixtures</t>
  </si>
  <si>
    <t>Replace deteriorating public lobby slate finish.  Slate has been determined to be inappropriate for the high traffic conditions, and the maintenance costs to keep it repaired and adequately clean is significant.  Replacing the slate with a finish appropriate for high traffic will reduce operating costs. Includes 15% inflation cost.</t>
  </si>
  <si>
    <t>Replace Deteriorating Public Lobby Flooring</t>
  </si>
  <si>
    <t xml:space="preserve">Repair and refinish: 1) lobby walls which are damaged and soiled from outside air at diffusers areas; 2) delaminating vinyl wallcovering at entries; and 3) soffits damaged with stress cracks. </t>
  </si>
  <si>
    <t>Refinish Deteriorated and Cracked Lobby Soffits and Walls</t>
  </si>
  <si>
    <t>Replace Second Floor Decking</t>
  </si>
  <si>
    <t>Provide new structural support to comply with current seismic code at the warehouse exterior walls. Updated to current costs.</t>
  </si>
  <si>
    <t>Code Required Structural Upgrades at the Warehouse</t>
  </si>
  <si>
    <t>Snowden, Building Envelope and Facade Repairs</t>
  </si>
  <si>
    <t>Snowden Warehouse Roof Replacement</t>
  </si>
  <si>
    <t xml:space="preserve">Replace the pneumatic controls in the Nesbett Courthouse with modern, reliable powered actuators.  </t>
  </si>
  <si>
    <t>Update Nesbett Courthouse Building Controls</t>
  </si>
  <si>
    <t>FY2021 PROJECTS PRIORITY #1-10</t>
  </si>
  <si>
    <t>FY2022 PROJECTS PRIORITY #11-13</t>
  </si>
  <si>
    <t>FY2023 PROJECTS PRIORITY #14-16</t>
  </si>
  <si>
    <t>FY2023</t>
  </si>
  <si>
    <t>FY2022</t>
  </si>
  <si>
    <t>Alaska Court System</t>
  </si>
  <si>
    <t>FY2024</t>
  </si>
  <si>
    <t>FY2024 PROJECTS PRIORITY #17-29</t>
  </si>
  <si>
    <t>Mt. Edgecumbe High School Deferred Maintenance</t>
  </si>
  <si>
    <t>Building 290 Commercial Kitchen Hood/Ventilation System Replacement</t>
  </si>
  <si>
    <t xml:space="preserve">This project will replace the kitchen range hood and ventilation system as well as the commercial dishwasher and associated exhaust ventilation system.  The systems were installed in 1984 and are on the verge of catastrophic failure.  Both associated heat recovery systems are worn out and need to be replaced. </t>
  </si>
  <si>
    <t>Sitka</t>
  </si>
  <si>
    <t>Campus-wide ADA Upgrades</t>
  </si>
  <si>
    <t xml:space="preserve">This project will replace doors in specific campus buildings to accommodate ADA compliant door operators and ramps.  Approximately 15 doors will be replaced and three ramps constructed. </t>
  </si>
  <si>
    <t>Building 299 Access Stairs and Bridge Replacement</t>
  </si>
  <si>
    <t xml:space="preserve">This project will replace the access stairs and bridge for Kuspuk Hall.  The second floor of building 299 includes three student classrooms as well as two staff offices.  Students must use wood exterior stairs on one end of the building, or a wood bridge on the other end of the building to access their classrooms.  The horizontal wood beams that support the bridge entrance are showing signs of significant rot and the mechanical timber supports on the exterior stairs are nearing failure.  A long term maintenance free and practical solution is to install aluminum stairs and an aluminum bridge.  </t>
  </si>
  <si>
    <t>Building 292 (Boy's Dorm) Window Wall Replacement and Ventilation Improvements</t>
  </si>
  <si>
    <t xml:space="preserve">The project was originally scheduled to be partially completed during Phase II, Boy's Dorm Renovation, in 2012.  Due in part to lack of funding and unexpected hazardous material removal expenses the project was never completed. Completion of the project, including adding a ventilation system, is necessary to provide a mold free living environment for students in the affected dormitory rooms. </t>
  </si>
  <si>
    <t>Backup Generator Installation, Building 1331</t>
  </si>
  <si>
    <t xml:space="preserve">This project will install a 75 KW backup generator that will serve the gymnasium facilities including the heating plant.  In the event of a power outage, the lower campus currently does not have backup power to keep the heating system running or maintain emergency lighting.  The backup generator will provide enough electricity to keep the heating plant operational, providing heat as well as basic lighting to ensure student safety and comfort. </t>
  </si>
  <si>
    <t>Building 1330 Renovations</t>
  </si>
  <si>
    <t xml:space="preserve">This project will renovate the female student bathroom in the main academic building, both staff bathrooms, replace the Activities Center flooring, and replace the original exterior windows.  All three of the bathrooms listed above were constructed in 1989, have never been renovated, and have multiple mechanical components that are in a state of impending failure.  The Activities Center flooring is also original and needs to be replaced along with the adjacent wainscot.  Windows in the building are original casement-type windows that no longer seal out exterior air resulting in high energy loss and occupant discomfort. </t>
  </si>
  <si>
    <t>Replacement of Gymnasium Basketball Court Floor</t>
  </si>
  <si>
    <t xml:space="preserve">This project will replace the main court floor in the gymnasium.  The existing court floor was installed in 1980. </t>
  </si>
  <si>
    <t>Dining Hall Renovation</t>
  </si>
  <si>
    <t>Dormitory Furniture Replacement</t>
  </si>
  <si>
    <t>Student Housing Upgrades</t>
  </si>
  <si>
    <t>Superintendent Residence Asbestos Abatement</t>
  </si>
  <si>
    <t xml:space="preserve">This project will result in the removal of all asbestos-containing material (ACM).  The facility was built in the early 1940s and is full of ACM, the most serious of which is located behind the wall and in the attic space.  </t>
  </si>
  <si>
    <t>Museum Operations</t>
  </si>
  <si>
    <t>Sheldon Jackson Museum Sidewalk Repairs</t>
  </si>
  <si>
    <t>Repair cracks in the sidewalk in front of the public entry.  The sidewalk has sunk and heaved a little creating cracks and trip hazards.  In 2018, drainage problems were corrected and in spring 2019 maintenance staff placed asphalt patches over large cracks in the concrete.  The asphalt repairs are breaking apart.  The cracks should be cut out and replaced with concrete.  Concrete sidewalk repairs could be accomplished in spring FY2021 if funding to complete the project was made available by March 2021.  This project will cost $15.0.  A 45% indirect charge that includes architectural / engineering costs is added to the overall cost, $3.75.</t>
  </si>
  <si>
    <t>McLaughlin Youth Center - Cottage #1</t>
  </si>
  <si>
    <t>Main Entry Door and Lockset Replacement Cottages 1-5</t>
  </si>
  <si>
    <t>Replace the inner and outer entry door and locksets for Cottages 1-5</t>
  </si>
  <si>
    <t>Anchorage</t>
  </si>
  <si>
    <t>25-M</t>
  </si>
  <si>
    <t>Fairbanks Youth Facility</t>
  </si>
  <si>
    <t>Door Access Control Security Software</t>
  </si>
  <si>
    <t>Upgrade door access security software.</t>
  </si>
  <si>
    <t>Fairbanks</t>
  </si>
  <si>
    <t>1-A</t>
  </si>
  <si>
    <t>Direct Digital Control Replacement</t>
  </si>
  <si>
    <t>Replace the obsolete DDC system.</t>
  </si>
  <si>
    <t>Johnson Youth Facility - Treatment Center</t>
  </si>
  <si>
    <t>Walkway Covering &amp; Sidewalk Replacement</t>
  </si>
  <si>
    <t>Juneau</t>
  </si>
  <si>
    <t>34-Q</t>
  </si>
  <si>
    <t>Ketchikan Pioneer Home</t>
  </si>
  <si>
    <t>HVAC Intake Damper Assembly Replacement</t>
  </si>
  <si>
    <t>Ketchikan</t>
  </si>
  <si>
    <t>36-R</t>
  </si>
  <si>
    <t>Domestic Water Supply Lines Replacement</t>
  </si>
  <si>
    <t>Replace the existing water supply lines throughout the facility.</t>
  </si>
  <si>
    <t>McLaughlin Youth Center - Cottage #3</t>
  </si>
  <si>
    <t>Sprinkler Shut Off Valve Replacement</t>
  </si>
  <si>
    <t>The sprinkler shut valve located in the yard is damaged from frost heaving. replacement is required to maintain system functionality.</t>
  </si>
  <si>
    <t>Sitka Pioneer Home - Main Facility</t>
  </si>
  <si>
    <t>Tub Room Upgrades</t>
  </si>
  <si>
    <t>2-North and 3-North tub room upgrades.</t>
  </si>
  <si>
    <t>35-R</t>
  </si>
  <si>
    <t>Main Entry Door &amp; Hardware Replacement</t>
  </si>
  <si>
    <t>Nurse Call System Upgrades</t>
  </si>
  <si>
    <t>The existing nurse call system needs to be upgraded as support by manufacturer is ending.</t>
  </si>
  <si>
    <t>Fairbanks Pioneer Home - Main Facility</t>
  </si>
  <si>
    <t>Roof Coverings - Built-Up Roofing Replacement</t>
  </si>
  <si>
    <t>A newly designed roof system is required, as the existing roof does not meet snow load requirements.</t>
  </si>
  <si>
    <t>LED Light Conversion</t>
  </si>
  <si>
    <t>Electricity Expenses have quadrupled within the last year as new city dam project comes online. Convert all lights to LED.</t>
  </si>
  <si>
    <t>Fuel Tank Supply Lines Replacement</t>
  </si>
  <si>
    <t>Four outdated supply and return fuel lines from the fuel tank to the boilers and generator are at the end of their useful life and need to be replaced.</t>
  </si>
  <si>
    <t>Recondition &amp; Paint Exterior Surfaces</t>
  </si>
  <si>
    <t>Recondition and paint exterior surfaces in order to minimize moisture ingress. Exterior wall surfaces and finish have been severely compromised.</t>
  </si>
  <si>
    <t>Terrace Perimeter Rock Wall Repairs</t>
  </si>
  <si>
    <t>Sitka Pioneer Home - Garage</t>
  </si>
  <si>
    <t>Replace Interior Doors &amp; Hardware</t>
  </si>
  <si>
    <t>Replace worn and damaged interior doors &amp; hardware. Some exit and stairwell fire doors are warped to the point of not latching properly, which creates a problem with the wander-guard life safety equipment.</t>
  </si>
  <si>
    <t>Door Access System Upgrades</t>
  </si>
  <si>
    <t>Upgrade the existing door access card reader system.  System is obsolete and no longer supported by manufacturer within 3 years.</t>
  </si>
  <si>
    <t>Alaska Veterans &amp; Pioneer Home</t>
  </si>
  <si>
    <t>Homestead Patient Lifts</t>
  </si>
  <si>
    <t>Install patient lifts in Homestead hall.</t>
  </si>
  <si>
    <t>Palmer</t>
  </si>
  <si>
    <t>11-F</t>
  </si>
  <si>
    <t>Heating &amp; Ventilation Investigation</t>
  </si>
  <si>
    <t>Perform an investigation of the Heating and Ventilation System.  The system needs to be re-balanced after years of renovations.</t>
  </si>
  <si>
    <t>Sitka Pioneer Home - Nurse's Quarters</t>
  </si>
  <si>
    <t>Balcony Retaining Wall Repair at Nurses Quarters</t>
  </si>
  <si>
    <t>Renovate and repair the balcony parapet walls.</t>
  </si>
  <si>
    <t>Fluorescent Light Fixture Conversion</t>
  </si>
  <si>
    <t>Replace the fluorescent lighting facility wide and convert to LED fixtures.</t>
  </si>
  <si>
    <t>Fairbanks Pioneer Home - Garage</t>
  </si>
  <si>
    <t>Roofing Repair and Rain Gutters</t>
  </si>
  <si>
    <t>Anchorage Pioneer Home</t>
  </si>
  <si>
    <t>Kitchen Dish room Renovation</t>
  </si>
  <si>
    <t>Renovate the dishwasher and surrounding area.  Install new grease trap, new flooring and repair water damaged walls.</t>
  </si>
  <si>
    <t>North Wing Hallway Walls &amp; Flooring</t>
  </si>
  <si>
    <t>North wing has torn and separated wall and flooring finishes and needs replacement.</t>
  </si>
  <si>
    <t>Replace Window Screens</t>
  </si>
  <si>
    <t>Replace all exterior window screens</t>
  </si>
  <si>
    <t>Resurface Sidewalks in Courtyard Area</t>
  </si>
  <si>
    <t>Parking Lot Resurface &amp; Restripe</t>
  </si>
  <si>
    <t>Repaving and restriping, along with localized work where failure of subgrade material is evident.</t>
  </si>
  <si>
    <t>Toilet &amp; Bath Modernization</t>
  </si>
  <si>
    <t>Resident bathrooms are deteriorating and require replacement. Urine deterioration to Tile, grout lines and age are factors in the replacement.</t>
  </si>
  <si>
    <t>Ceiling Tile, Paint &amp; Wainscoting 2nd Floor Hall</t>
  </si>
  <si>
    <t>Juneau Pioneer Home</t>
  </si>
  <si>
    <t>Water Pressure Reducing Valves</t>
  </si>
  <si>
    <t>The valves that reduce the water supply pressure down from the City of Juneau's large pipe source, to a manageable pressure, are approaching the end of their 30 year useful life.</t>
  </si>
  <si>
    <t>Exterior Stucco Repair</t>
  </si>
  <si>
    <t>Repair and paint exterior stucco wall finishes</t>
  </si>
  <si>
    <t>Crawl Space Lighting</t>
  </si>
  <si>
    <t>The routinely accessed crawl space has an inadequate plug in work light system and would require a code compliant lighting system.</t>
  </si>
  <si>
    <t>Concrete Sidewalks and Courtyards Safety Upgrades</t>
  </si>
  <si>
    <t>Replace the broken concrete sidewalks and courtyard concrete surfaces that pose a trip hazard to the residents and staff.</t>
  </si>
  <si>
    <t>Resident Room Heating Replacement</t>
  </si>
  <si>
    <t>Replace the outdated and inefficient finned tube radiant heaters in the resident rooms.</t>
  </si>
  <si>
    <t>Nurse Call System Upgrade</t>
  </si>
  <si>
    <t>Upgrade the RFTEC system to all the halls to enable lockdown of each hall.</t>
  </si>
  <si>
    <t>Sprinkler Head Replacement</t>
  </si>
  <si>
    <t>The Facility is due for a 50 year sprinkler head replacement.  Link project with exterior dry sprinkler heads at perimeter alcoves.</t>
  </si>
  <si>
    <t>Laundry Room Flooring Replacement</t>
  </si>
  <si>
    <t>Replace the aging laundry room resilient sheet flooring</t>
  </si>
  <si>
    <t>Electrical Panel Upgrade</t>
  </si>
  <si>
    <t>Courtyard Concrete Surfaces Safety Repair</t>
  </si>
  <si>
    <t>The concrete walking surfaces in the inner courtyard are frost heaved and pose a major trip hazard to the residents.</t>
  </si>
  <si>
    <t>Metal Roof Flashing Repair</t>
  </si>
  <si>
    <t>Tile Floor Finishes Replacement</t>
  </si>
  <si>
    <t>Remove original damaged and asbestos containing vinyl composite tiles and install new resilient flooring.</t>
  </si>
  <si>
    <t>Domestic Water Plumbing Replacement</t>
  </si>
  <si>
    <t>Domestic water supply piping is aged and leaking.  Replacement is needed.</t>
  </si>
  <si>
    <t>Perimeter Security Fence</t>
  </si>
  <si>
    <t>Install a fence around the perimeter of the facility.</t>
  </si>
  <si>
    <t>Actuator Valve Replacement &amp; F-2 Fan Repair</t>
  </si>
  <si>
    <t>Replace the Direct Digital Control actuator valves for the Heating and Ventilation system.  Repair and isolate fan F-2 from downstream devices.</t>
  </si>
  <si>
    <t>1st &amp; 2nd FL. Hallways Interior Lighting Efficiency Upgrades</t>
  </si>
  <si>
    <t>Upgrade the interior lighting to LED type lights on 1st and 2nd floor hallways to increase energy efficiency.</t>
  </si>
  <si>
    <t>Security Fence Installation</t>
  </si>
  <si>
    <t>Vanity &amp; Casework Replacement</t>
  </si>
  <si>
    <t>Upgrade the  resident room vanities, lights, closet inserts, casework, sinks and mirrors.</t>
  </si>
  <si>
    <t>Underground Storage Tank Replacement</t>
  </si>
  <si>
    <t>Decommission, or remove, the existing underground heating fuel storage tank and replace it with an above ground heating fuel storage tank.</t>
  </si>
  <si>
    <t>Drive Through Safety Entrance Canopy</t>
  </si>
  <si>
    <t>Construction of a drive-thru canopy along the building's west elevation is required for  ADA access.</t>
  </si>
  <si>
    <t>Flooring Installation (2nd Floor)</t>
  </si>
  <si>
    <t>Replace carpeting in the second floor common areas.</t>
  </si>
  <si>
    <t>Preschool Fence</t>
  </si>
  <si>
    <t>Preschool Playground needs see through perimeter fence.</t>
  </si>
  <si>
    <t>Review/Redesign Heating &amp; Cooling System in Wing 1-North</t>
  </si>
  <si>
    <t>#1 North wing has reduced air flow and exhaust. Professional review and follow up design services are required.</t>
  </si>
  <si>
    <t>Rear Wings Grounds Safety Improvements</t>
  </si>
  <si>
    <t>Design and construction improvements are needed to provide a level recreation and gathering area.</t>
  </si>
  <si>
    <t>Interior Handrails Conditional Upgrade</t>
  </si>
  <si>
    <t>Current handrails are in poor condition because of age and do not meet newer height requirements per ADA Standards.</t>
  </si>
  <si>
    <t>Exterior Paint</t>
  </si>
  <si>
    <t>Telephone Panel Update</t>
  </si>
  <si>
    <t>Exterior Site Lighting Upgrades</t>
  </si>
  <si>
    <t>Rain Gutter and Downspout Installation</t>
  </si>
  <si>
    <t>Gutter and downspout upgrades are needed to prevent dangerous walkway ice from forming.</t>
  </si>
  <si>
    <t>Air Conditioning for the Front Office Rooms</t>
  </si>
  <si>
    <t>The front administrative office rooms are uncomfortably warm during the warmer seasons. Provide HVAC cooling to the front office rooms.</t>
  </si>
  <si>
    <t>Code Alert Software Upgrade</t>
  </si>
  <si>
    <t>The software for the nurse call system will be obsolete within a few years.  Upgrade is required.</t>
  </si>
  <si>
    <t>Main Kitchen Combination Ovens</t>
  </si>
  <si>
    <t>Roof and Beam Replacement</t>
  </si>
  <si>
    <t>The current roof and corresponding support beams require repair to maintain structural integrity.  the current level of roof deterioration causes water to reach the support beams.  The water damaged support beams are weakened and in need or replacement.</t>
  </si>
  <si>
    <t>Sanitary Waste Line Investigation &amp; Cleaning</t>
  </si>
  <si>
    <t>Emergency Power to Exterior Entrance Doors</t>
  </si>
  <si>
    <t>Provide emergency power to all exterior doors.</t>
  </si>
  <si>
    <t>Sitka Pioneer Home - Manager's Quarters</t>
  </si>
  <si>
    <t>Janitors Mop Sinks Replacement</t>
  </si>
  <si>
    <t>The janitorial mop sinks are  broken, leaking and need replacement.</t>
  </si>
  <si>
    <t>Tub Room Renovation</t>
  </si>
  <si>
    <t>Renovate and modernize the resident tub room 162</t>
  </si>
  <si>
    <t>North Generator Automatic Transfer Switch Replacement</t>
  </si>
  <si>
    <t>Install a new automatic transfer switch for the North Building's emergency generator.</t>
  </si>
  <si>
    <t>Generator Replacement- South Building</t>
  </si>
  <si>
    <t>Replace the existing natural gas generator with one that runs on diesel.  Includes a diesel fuel storage tank and fueling system.</t>
  </si>
  <si>
    <t>North Building Boiler and Heat Pump Replacement</t>
  </si>
  <si>
    <t>The Boilers and Heat Pumps in the north building are inefficient and approaching the end of their life expectancy.</t>
  </si>
  <si>
    <t>Interior Doors Replacement</t>
  </si>
  <si>
    <t>Homestead Kitchen &amp; Bathing Room Upgrade</t>
  </si>
  <si>
    <t>Install new cabinets and appliances in the Homestead kitchen. Renovate the Homestead Bathing room to include replacement of existing finishes and removal of shower stalls.</t>
  </si>
  <si>
    <t>Carpeting Replacement in Main Hallway</t>
  </si>
  <si>
    <t>Replace carpeting in main hallways with Luxury Vinyl Tile or Sheet vinyl. Existing carpet is worn and poses a tripping hazard to the aged residents and staff.  The carpet is laid over vinyl tiles which are known to contain asbestos.  Abatement will be required.</t>
  </si>
  <si>
    <t>Main Distribution Panel Replacement</t>
  </si>
  <si>
    <t>Install the new generator switch gear.  Labor only, facility has the switch gear.</t>
  </si>
  <si>
    <t>Parking Lot Asphalt Repairs</t>
  </si>
  <si>
    <t>Automotive Heater Plug-in Stations</t>
  </si>
  <si>
    <t>A new parking area requires the installation of automotive heater plug in stations.</t>
  </si>
  <si>
    <t>Loading Dock Concrete Repairs</t>
  </si>
  <si>
    <t>Replace the broken and settled loading dock slab.</t>
  </si>
  <si>
    <t>Exterior Doors Replacement</t>
  </si>
  <si>
    <t>The exterior hollow metal doors have exceeded their useful life and should be replaced.</t>
  </si>
  <si>
    <t>Remove asbestos containing vinyl composite tiles throughout facility and replace with new.</t>
  </si>
  <si>
    <t>Casework Replacement</t>
  </si>
  <si>
    <t>Exterior Aluminum Windows Replacement</t>
  </si>
  <si>
    <t>Replace the original exterior windows facility wide with a more energy efficient system.</t>
  </si>
  <si>
    <t>Exterior Walls Repainting</t>
  </si>
  <si>
    <t>Emergency Lighting Battery Wall Packs</t>
  </si>
  <si>
    <t>Replace the old outdated battery powered emergency lighting wall packs.</t>
  </si>
  <si>
    <t>Drive Through Safety Entrance</t>
  </si>
  <si>
    <t>A covered drive-through entryway is required to allow for a safe and weather resistant area to load and unload residents into transportation vehicles.</t>
  </si>
  <si>
    <t>Vocera In-House Communications System</t>
  </si>
  <si>
    <t>The facility staff has researched an in-house communication system that would replace hand-held two way radios. Purchase and install this new system known as Vocera.</t>
  </si>
  <si>
    <t>Time &amp; Temperature Signage</t>
  </si>
  <si>
    <t>Install a new time &amp; temperature sign at front entrance.</t>
  </si>
  <si>
    <t>Emergency Generator Replacement</t>
  </si>
  <si>
    <t>Replace the facilities 33 year old 150KW emergency generator.</t>
  </si>
  <si>
    <t>Wood Flooring Refinish in Nurses Quarters</t>
  </si>
  <si>
    <t>Wood Floor Refinishing at Manager's Quarters</t>
  </si>
  <si>
    <t>Hallway Carpet Replacement- 2 &amp; 3 North</t>
  </si>
  <si>
    <t>Replace the worn hallway carpet in 2 north and 3 north halls.</t>
  </si>
  <si>
    <t>Greenhouse Improvements</t>
  </si>
  <si>
    <t>The Greenhouse has five exhaust fans with exterior louvers and seven polycarbonate windows that are all in need of replacement. Needs LED Light Conversion</t>
  </si>
  <si>
    <t>Wood Flooring Refinish in Chapel</t>
  </si>
  <si>
    <t>Wall Fabric Removal in North Wing</t>
  </si>
  <si>
    <t>Interior Lighting Upgrade</t>
  </si>
  <si>
    <t>Upgrade the interior lights to LED type for improved lighting and substantial energy savings. Install motion sensors in select locations.</t>
  </si>
  <si>
    <t>Dining Room Fan/Light Unit Installation</t>
  </si>
  <si>
    <t>Replace the two outdated dining room lights with new fan/light combination units for better lighting and improved air movement.</t>
  </si>
  <si>
    <t>Toilets and Showers Conditional Upgrades</t>
  </si>
  <si>
    <t>Resident Bathroom Renovations</t>
  </si>
  <si>
    <t>Renovate an additional 10 resident bathrooms to provide more accessibility and functionality for the residents and staff that care for them.</t>
  </si>
  <si>
    <t>North Generator Day Tank</t>
  </si>
  <si>
    <t>Install a day tank to supply the emergency generator.</t>
  </si>
  <si>
    <t>Cast Iron Pipe Replacement</t>
  </si>
  <si>
    <t>Replace the cast iron piping the supplies domestic water to the facility.</t>
  </si>
  <si>
    <t>Breaker panels replacement</t>
  </si>
  <si>
    <t>Replace aged electrical breaker panels and failing breakers throughout the facility.</t>
  </si>
  <si>
    <t>Front Office Renovation</t>
  </si>
  <si>
    <t>Remodel the existing front office to accommodate to a more secure entrance process</t>
  </si>
  <si>
    <t>Door Actuator Replacement</t>
  </si>
  <si>
    <t>Replace the original common area washroom door activators with models compliant with the Americans with Disabilities Act (ADA)</t>
  </si>
  <si>
    <t>North Building Roof Membrane Replacement</t>
  </si>
  <si>
    <t>Storage/Shop Emergency Generator</t>
  </si>
  <si>
    <t>Install a small 25kw generator to supply emergency power to the storage shop.</t>
  </si>
  <si>
    <t>Commercial Washing Machine Replacement</t>
  </si>
  <si>
    <t>Install 3 new washing machines.  The existing machines are worn out and need replacement</t>
  </si>
  <si>
    <t>Resident Bathroom Exhaust Fan Replacement</t>
  </si>
  <si>
    <t>Install new through-wall, power-louvered exhaust fans in 30 resident bathrooms.</t>
  </si>
  <si>
    <t>Chiller Sound Barrier</t>
  </si>
  <si>
    <t>Construct a sound barrier wall around the chiller, which is adjacent to a resident room.</t>
  </si>
  <si>
    <t>Wall Covering Repair for Raven and Fireweed Resident Areas</t>
  </si>
  <si>
    <t>The wall coverings are peeling and in need of replacement</t>
  </si>
  <si>
    <t>Exterior Windows Replacement</t>
  </si>
  <si>
    <t>Replace the aged exterior windows with a more energy efficient window system.</t>
  </si>
  <si>
    <t>Garage Furnaces Replacement</t>
  </si>
  <si>
    <t>Replace the garage furnaces as they are approaching the end of their useful life.</t>
  </si>
  <si>
    <t>Kitchen Hood Exhaust Systems Replacement</t>
  </si>
  <si>
    <t>The kitchen hood make-up air units (2), exhaust fans (2) and control panel are significantly beyond their life expectancy and must be replaced to ensure functionality.</t>
  </si>
  <si>
    <t>Parking Lot Repairs</t>
  </si>
  <si>
    <t>Correct drain slope issues, resurface and re-stripe the parking lot.</t>
  </si>
  <si>
    <t>Emergency Power to Kitchen</t>
  </si>
  <si>
    <t>Integrate the kitchen onto the emergency generator power distribution system.</t>
  </si>
  <si>
    <t>Exterior Handrails Replacement</t>
  </si>
  <si>
    <t>The exterior painted metal handrails are outdated. Replace with stainless steel, or other non-painted metal or synthetic railings.</t>
  </si>
  <si>
    <t>Exterior Windows and Doors</t>
  </si>
  <si>
    <t>Replace exterior windows and doors, including 2 maintenance garage doors.</t>
  </si>
  <si>
    <t>Elevator Upgrade</t>
  </si>
  <si>
    <t>Paint Interior Surfaces</t>
  </si>
  <si>
    <t>The interior paint finishes are required to be re-painted and restored throughout the building.</t>
  </si>
  <si>
    <t>Wall Fabric Removal and Repaint</t>
  </si>
  <si>
    <t>Protective Wall Wainscoting at the Elevator</t>
  </si>
  <si>
    <t>Install a protective wainscoting at the utility corridor where carts and dollies are causing excessive damage to the wall.</t>
  </si>
  <si>
    <t>Commercial  Appliance Replacement</t>
  </si>
  <si>
    <t>Replace 1986 original aged commercial appliances</t>
  </si>
  <si>
    <t>Interior Doors Impact Plates</t>
  </si>
  <si>
    <t>Synthetic protection plates should be installed on one side of the facility interior doors as the door surfaces are constantly bumped by carts and equipment as it is being moved around. There are approximately 125 doors.</t>
  </si>
  <si>
    <t>Retaining Wall Repair</t>
  </si>
  <si>
    <t>Front Entry Sidewalk Repair</t>
  </si>
  <si>
    <t>Front entry sidewalk has heaved and is a potential trip hazard for the residents.  Remove existing sidewalk and replace.  Include renovation of the in slab ice melt system</t>
  </si>
  <si>
    <t>Pharmacy Chiller Refurbishment</t>
  </si>
  <si>
    <t>The Chiller that supplies cool air to the pharmacy needs to be refurbished.</t>
  </si>
  <si>
    <t>Dining Room Door Replacement</t>
  </si>
  <si>
    <t>Replace the doors at the 1st and 2nd floor dining rooms</t>
  </si>
  <si>
    <t>5 West Bathroom Renovation</t>
  </si>
  <si>
    <t>Renovate the bathroom located on 5 West in the dining room, for the proposed new physical therapy location.</t>
  </si>
  <si>
    <t>South Building Carpet Replacement</t>
  </si>
  <si>
    <t>Replace the worn carpet in the common areas of the south building.</t>
  </si>
  <si>
    <t>Front Entrance Asphalt Replacement</t>
  </si>
  <si>
    <t>Replace the asphalt on the main entrance passenger drop off area.</t>
  </si>
  <si>
    <t>1st Floor North Building Carpeting Replacement</t>
  </si>
  <si>
    <t>Remove existing carpeting in north building 1st floor and replace with resilient vinyl.</t>
  </si>
  <si>
    <t>North Building Direct Digital Control Thermostats.</t>
  </si>
  <si>
    <t>Replace the existing pneumatically controlled thermostats in the north building with direct digital controls.</t>
  </si>
  <si>
    <t>Wrought Iron Fence Replacement</t>
  </si>
  <si>
    <t>Replace the wrought iron fence that surround the facility on the north and east sides.</t>
  </si>
  <si>
    <t>North Building Interior Doors Replacement</t>
  </si>
  <si>
    <t>Ceiling Paint in Common Areas</t>
  </si>
  <si>
    <t>06-DHSS Pioneer Homes</t>
  </si>
  <si>
    <t>Juneau Health Center</t>
  </si>
  <si>
    <t>Exterior Envelope Upgrades/ Window Replacement</t>
  </si>
  <si>
    <t>Re-painting of the building exterior is needed to stop the siding deterioration. Existing windows are old and losing integrity.</t>
  </si>
  <si>
    <t>Replace Parking Retaining Wall and Roof on Covered Walk</t>
  </si>
  <si>
    <t>Wooden upper parking lot retaining wall is rotten along with asphalt shingles and plywood at cover walkway needs replacing.</t>
  </si>
  <si>
    <t>HVAC Ducting &amp; Controls Upgrade</t>
  </si>
  <si>
    <t>Residential ducting is too restrictive for efficiency of the heat pumps. Upgrades to the ducting air flow &amp; thermostats to provide remote heat sensors for each of the four thermostats.</t>
  </si>
  <si>
    <t>McLaughlin Youth Center - Administration Office</t>
  </si>
  <si>
    <t>Main Entry Door Replacement</t>
  </si>
  <si>
    <t>McLaughlin Youth Center - Bldg. B-1/Probation Office</t>
  </si>
  <si>
    <t>Utilidor Domestic Water Lines &amp; Restroom Fixtures Upgrade</t>
  </si>
  <si>
    <t>Replace the domestic supply lines in the utilidor and upgrade the bathroom fixtures.</t>
  </si>
  <si>
    <t>Heating System Glycol Flush</t>
  </si>
  <si>
    <t>Flush and clean the glycol system.  Replace with de-ionized water with corrosion inhibitors.</t>
  </si>
  <si>
    <t>West &amp; South Exterior Stair Upgrade</t>
  </si>
  <si>
    <t>Building B &amp; C Roofing Replacement</t>
  </si>
  <si>
    <t>Install new roofing systems on buildings B &amp; C</t>
  </si>
  <si>
    <t>Heating &amp; Ventilation Upgrades.</t>
  </si>
  <si>
    <t>Replace the original air handling units which are at the end of their life cycle.</t>
  </si>
  <si>
    <t>Bathroom Renovations for Cottages 1 &amp; 2</t>
  </si>
  <si>
    <t>Full renovation of cottage 1 &amp; 2 bathroom.</t>
  </si>
  <si>
    <t>Fairbanks Health Center</t>
  </si>
  <si>
    <t>Fire Alarm System Modernization.</t>
  </si>
  <si>
    <t>The faulty fire alarm control panel and associated equipment needs to be replaced.</t>
  </si>
  <si>
    <t>Entryway ADA and Safety Upgrade</t>
  </si>
  <si>
    <t>The entryway needs to be upgraded to allow for ADA and safer access versus the current ADA access at the rear of the facility.</t>
  </si>
  <si>
    <t>Exterior Siding Replacement</t>
  </si>
  <si>
    <t>Exterior Siding Replacement is needed to restore the condition of building envelope and prevent water infiltration.</t>
  </si>
  <si>
    <t>Detention Cell Faucet Valve Upgrades</t>
  </si>
  <si>
    <t>Upgrade the faucet controls for the detention cells.</t>
  </si>
  <si>
    <t>Detention Room Windows Privacy Screens</t>
  </si>
  <si>
    <t>The detention suite windows should have privacy screens installed on them so that residents cannot communicate with outsiders. This project resulted from cutting down some trees that provided natural visual barriers.</t>
  </si>
  <si>
    <t>Extend Roof on Both Treatment Wings</t>
  </si>
  <si>
    <t>Roof on ends of both treatment wings have no overhang causing serious water damage to egress doors and windows in this area. Especially bad is the one that faces weather. Requirement will need to address rot in these areas as well.</t>
  </si>
  <si>
    <t>Wing "A" (Left) Needs Bathroom/Tub Remodel</t>
  </si>
  <si>
    <t>Ketchikan Health Center</t>
  </si>
  <si>
    <t>Interior Emergency Lighting System</t>
  </si>
  <si>
    <t>Heat Pump Replacement</t>
  </si>
  <si>
    <t>The heat pumps are problematic and are requested to be replaced.</t>
  </si>
  <si>
    <t>Sitka Health Center</t>
  </si>
  <si>
    <t>LED Lighting Conversion</t>
  </si>
  <si>
    <t>Exterior lights are failing Metal Halide fixtures in need of replacement. Power consumption is extreme and needs upgrade to LED.</t>
  </si>
  <si>
    <t>LED Light Conversion &amp; Ceiling Fan Installation</t>
  </si>
  <si>
    <t>Interior &amp; exterior LED Light conversion is required along with ceiling fan installation at high ceiling locations for efficiency.</t>
  </si>
  <si>
    <t>Asphalt driveway needs sealing &amp; striping.</t>
  </si>
  <si>
    <t>The driveway needs to be sealed &amp; striped.</t>
  </si>
  <si>
    <t>McLaughlin Youth Center - Building C</t>
  </si>
  <si>
    <t>Cafeteria and Kitchen Restroom Renovation</t>
  </si>
  <si>
    <t>Plumbing fixtures and finishes in four washrooms for the cafeteria and kitchen are severely degraded and must be replaced.</t>
  </si>
  <si>
    <t>Main Circulation Pumps Check Valves</t>
  </si>
  <si>
    <t>Replace the check valves for the main circulation pumps.</t>
  </si>
  <si>
    <t>Exterior Doors Upgrade</t>
  </si>
  <si>
    <t>Exterior Security Lighting Upgrades</t>
  </si>
  <si>
    <t>Upgrade the exterior security lighting to high efficiency LED.</t>
  </si>
  <si>
    <t>Probation Electric Circuits</t>
  </si>
  <si>
    <t>Plumbing Fixtures Replacement</t>
  </si>
  <si>
    <t>Replace the degraded stainless steel toilets and wash basin fixtures in detention rooms and the group showers, several of which are broken, in the distribution unit.</t>
  </si>
  <si>
    <t>Building Carpet Replacement</t>
  </si>
  <si>
    <t>Replace aged and deficient carpet throughout the facility  which poses a tripping hazard.</t>
  </si>
  <si>
    <t>Heating and Ventilation Study</t>
  </si>
  <si>
    <t>Current heating and ventilation system is very inefficient and inadequate . A design study is needed to evaluate the inefficiencies and plan replacement.</t>
  </si>
  <si>
    <t>Generator Control Center Replacement</t>
  </si>
  <si>
    <t>Remove existing obsolete control system and replace with a circuit breaker panel.</t>
  </si>
  <si>
    <t>Existing windows are degraded and not energy efficient.  Install new double pane windows to  help stabilize building temperatures and prevent extreme heat loss.</t>
  </si>
  <si>
    <t>Heating and Ventilation System Replacement</t>
  </si>
  <si>
    <t>The Heating Ventilation &amp; Air Conditioning System is inefficient and degraded.  Design and install new high efficiency system.</t>
  </si>
  <si>
    <t>Sewer Lift Station Control Panel Replacement</t>
  </si>
  <si>
    <t>The sewer lift station control panel and alarms are obsolete and need replacing.</t>
  </si>
  <si>
    <t>Pipe and Insulation Replacement</t>
  </si>
  <si>
    <t>Some piping and valves in the boiler room are close to failure and need to be replaced and others need to be insulated.</t>
  </si>
  <si>
    <t>Dillingham Health Center</t>
  </si>
  <si>
    <t>Exterior Door and Office Window</t>
  </si>
  <si>
    <t>Dillingham</t>
  </si>
  <si>
    <t>37-H</t>
  </si>
  <si>
    <t>McLaughlin Youth Center - Cottage #2</t>
  </si>
  <si>
    <t>Heating and Ventilation System Renovations</t>
  </si>
  <si>
    <t>Renovate the existing heating system that supplies heating and ventilation to all the cottages.</t>
  </si>
  <si>
    <t>Resilient Floor Finishes Replacement</t>
  </si>
  <si>
    <t>Replace the  vinyl floor tile to maintain safe walking surfaces in the building.</t>
  </si>
  <si>
    <t>Wall Coverings Replacement</t>
  </si>
  <si>
    <t>Replace damaged wall paneling in washrooms.</t>
  </si>
  <si>
    <t>Carpeting Replacement</t>
  </si>
  <si>
    <t>Carpet  throughout the building is aged and poses a tripping hazard.</t>
  </si>
  <si>
    <t>McLaughlin Youth Center - Cottage #4</t>
  </si>
  <si>
    <t>Heating &amp; Ventilation System Renovation</t>
  </si>
  <si>
    <t>Rebuild the Heating &amp; Ventilation System that supplies air to both cottages 4 and 5.</t>
  </si>
  <si>
    <t>Shower Floor Repair</t>
  </si>
  <si>
    <t>The shower floor in the north wing is cracking and needs repair.</t>
  </si>
  <si>
    <t>Glycol Heating System Flush</t>
  </si>
  <si>
    <t>Domestic Water Piping Replacement</t>
  </si>
  <si>
    <t>Repair or replacement of the plumbing system is needed according to the past results and study.</t>
  </si>
  <si>
    <t>Generator Installation</t>
  </si>
  <si>
    <t>Install a generator that will serve as a power outage back-up for preservation of vaccines.</t>
  </si>
  <si>
    <t>Shower Removal</t>
  </si>
  <si>
    <t>Remove the original gang showers in the detention area.</t>
  </si>
  <si>
    <t>Interior Door Viewing Windows</t>
  </si>
  <si>
    <t>Approximately 20 doors throughout the facility require the installation of glass viewing portals to enhance employee and resident interaction safety and security.</t>
  </si>
  <si>
    <t>Treatment Laundry Room Expansion</t>
  </si>
  <si>
    <t>The Treatment area laundry room is very confining. The laundry room and an adjacent room need to be professionally reviewed to allow for a design and renovation that would combine the two rooms.</t>
  </si>
  <si>
    <t>McLaughlin Youth Center - School</t>
  </si>
  <si>
    <t>Exterior siding is degraded and in need of repair to minimize the risk of moisture infiltration into the building envelope.</t>
  </si>
  <si>
    <t>Handicap Ramp Repairs/Remodel</t>
  </si>
  <si>
    <t>Handicap Ramp has become increasingly deteriorated and is hard for wheelchairs to maneuver because of deteriorate concrete pitting and misalignment.</t>
  </si>
  <si>
    <t>Heating System Flush</t>
  </si>
  <si>
    <t>Entryway Doors Replacement</t>
  </si>
  <si>
    <t>The entryway doors and their controls are approaching the end of their useful and should be replaced.</t>
  </si>
  <si>
    <t>Direct Digital Controls Upgrade</t>
  </si>
  <si>
    <t>Replace the existing Direct Digital Controls for the Heating and Ventilation System.</t>
  </si>
  <si>
    <t>Main Hallway Exhaust Fan Installation</t>
  </si>
  <si>
    <t>Install  exhaust fans at the ends of the main hallway to alleviate excess heat from solar gain during the summer and provide a cooler environment.</t>
  </si>
  <si>
    <t>Vinyl Tile Replacement</t>
  </si>
  <si>
    <t>Remove damaged asbestos containing vinyl tiles and install new tiles in the supply warehouse and office area.</t>
  </si>
  <si>
    <t>Air Damper Control Upgrade</t>
  </si>
  <si>
    <t>Upgrade the Air Damper Controls</t>
  </si>
  <si>
    <t>Air Handler Heating Coils Replacement</t>
  </si>
  <si>
    <t>The heating coil units are severely degraded and in need of replacement.</t>
  </si>
  <si>
    <t>Fuel Tank Rust Prevention and Maintenance</t>
  </si>
  <si>
    <t>Perimeter Lot Entrance &amp; Parking</t>
  </si>
  <si>
    <t>Gravel or washed rock is required to be graded around perimeter parking and walking paths of this facility. Now a safety concern as entrance to facility has become a tripping hazard and is very uneven. Paving could be considered.</t>
  </si>
  <si>
    <t>Wood Deck Replacement</t>
  </si>
  <si>
    <t>Based on age and condition, replacement of the exterior wood deck is required to maintain safe and structurally sound walking surfaces.</t>
  </si>
  <si>
    <t>The exterior of the cottage needs to be painted.</t>
  </si>
  <si>
    <t>Kitchen Casework upgrade</t>
  </si>
  <si>
    <t>Replace the kitchen casework based on age and condition, to restore its functionality.</t>
  </si>
  <si>
    <t>McLaughlin Youth Center - Warehouse</t>
  </si>
  <si>
    <t>Generator Room Louvers</t>
  </si>
  <si>
    <t>The louvers for the generator room are old and in need of replacement.</t>
  </si>
  <si>
    <t>Boiler #1 has minor leak between section #1 &amp; #2 at complete cool down.</t>
  </si>
  <si>
    <t>Heating Supply Line Repair</t>
  </si>
  <si>
    <t>The heating supply line from cottage 5 is capped off and needs to be reconfigured.</t>
  </si>
  <si>
    <t>Gymnasium Interior Wall Painting</t>
  </si>
  <si>
    <t>Fire lane Paving Installation</t>
  </si>
  <si>
    <t>Complete the asphalt at the fire lane at the rear of facility and replace portions of the sidewalk.</t>
  </si>
  <si>
    <t>Cooling Ditch Reconstruction</t>
  </si>
  <si>
    <t>Reconstruct the cooling ditch. Clear the brush choked ditch and line with concrete.</t>
  </si>
  <si>
    <t>Front Door Needs New Hardware</t>
  </si>
  <si>
    <t>Front door needs new closure and latch hardware</t>
  </si>
  <si>
    <t>Parking Lot Sealing &amp; Striping</t>
  </si>
  <si>
    <t>Seal coat and stripping of aged asphalt pavement on the property needed.</t>
  </si>
  <si>
    <t>Clean &amp; Paint Exterior</t>
  </si>
  <si>
    <t>Exterior is showing signs of mold and deterioration. Needs mold removal cleaning and painting.</t>
  </si>
  <si>
    <t>Treatment Kitchen needs Remodel</t>
  </si>
  <si>
    <t>Treatment Resident Kitchen has been deteriorated from excessive use over the years and needs remodel of kitchen stove and appliances, countertops and flooring.</t>
  </si>
  <si>
    <t>Security Camera Expansion</t>
  </si>
  <si>
    <t>Add 10 cameras and system support to the existing facility wide camera system</t>
  </si>
  <si>
    <t>Door Access Controls Upgrade</t>
  </si>
  <si>
    <t>Upgrade the access control system, replace mag lock with card reader system</t>
  </si>
  <si>
    <t>The replacement of carpet flooring throughout the cottage is needed.</t>
  </si>
  <si>
    <t>Kenai Penn. Youth Facility</t>
  </si>
  <si>
    <t>Add AC Cooling Condensers to System</t>
  </si>
  <si>
    <t>Install air conditioning cooling condensing units to alleviate extremely hot temperatures.</t>
  </si>
  <si>
    <t>Kenai</t>
  </si>
  <si>
    <t>30-O</t>
  </si>
  <si>
    <t>Mat-Su Youth Facility</t>
  </si>
  <si>
    <t>Domestic Plumbing Supply Repair</t>
  </si>
  <si>
    <t>Replace the domestic copper supply lines in the utilidor. Pipes are corroded and developing pin hole leaks.  To include replacement of the acidic glycol supply, flush and refill system.  Add corrosion inhibitor.</t>
  </si>
  <si>
    <t>Fire Alarm Upgrade</t>
  </si>
  <si>
    <t>Upgrade the aging Fire Alarm System.  The system is obsolete and replacement parts are unavailable.</t>
  </si>
  <si>
    <t>The exterior of the cottage needs paint.</t>
  </si>
  <si>
    <t>Duct Cleaning</t>
  </si>
  <si>
    <t>The HVAC duct work was last cleaned in 2013 so it is ready for the next cleaning.</t>
  </si>
  <si>
    <t>Exterior Siding Flashing and Sealant Repairs</t>
  </si>
  <si>
    <t>Replace the weathered and degraded sealant and flashing around windows.</t>
  </si>
  <si>
    <t>Johnson Youth Facility -  Admin, Annex, Probation and Detention Unit</t>
  </si>
  <si>
    <t>Storage Sheds Repair</t>
  </si>
  <si>
    <t>Storage sheds need foundation, site repairs and re-roofing, as they are failing due to no foundation on soft, wet frost receptive ground.</t>
  </si>
  <si>
    <t>Repair Uneven Floors in Probation</t>
  </si>
  <si>
    <t>An issue has arisen within the subfloor plywood layer and has caused uneven floor systems which are becoming a trip hazard and need to be addressed and repaired</t>
  </si>
  <si>
    <t>Heat Trace on Traffic Gate Guides</t>
  </si>
  <si>
    <t>Traffic Access Gate needs heat trace or heat lines installed around travel guides as it freezes solid and causes motor failure, along with expensive and time consuming gate closure and repairs. Making the facility inaccessible to deliveries and approved facility access and parking.</t>
  </si>
  <si>
    <t>Asphalt Repairs, Sealcoating &amp; Striping</t>
  </si>
  <si>
    <t>Pavement in disrepair. Patch, repair, sealcoat and stripe all the parking areas. Especially the area outside of the Annex gym building.</t>
  </si>
  <si>
    <t>McLaughlin Youth Center - Bldg. D-1/STX</t>
  </si>
  <si>
    <t>Detention Cell Water Control Valve</t>
  </si>
  <si>
    <t>Replace the detention cell water control valves as they are becoming obsolete. No replacement parts are available.</t>
  </si>
  <si>
    <t>Pneumatic Damper Actuator/Valve Control Upgrades</t>
  </si>
  <si>
    <t>Upgrade the obsolete pneumatic damper actuators and valve controls.</t>
  </si>
  <si>
    <t>Air Handler # 6 Refurbishment</t>
  </si>
  <si>
    <t>Air Handler # 6 is past its useful life and is required to be refurbished.</t>
  </si>
  <si>
    <t>Landscaping</t>
  </si>
  <si>
    <t>Surrounding grounds, especially around the front entry need landscaping as it looks very displeasing for a health center.</t>
  </si>
  <si>
    <t>Bethel Youth Facility</t>
  </si>
  <si>
    <t>Gymnasium Sound Panels</t>
  </si>
  <si>
    <t>Install sound abatement panels in the gymnasium.</t>
  </si>
  <si>
    <t>Bethel</t>
  </si>
  <si>
    <t>38-S</t>
  </si>
  <si>
    <t>Door Access Security Software Upgrade</t>
  </si>
  <si>
    <t>Upgrade the obsolete access control software.</t>
  </si>
  <si>
    <t>Generator Fuel Line Repair</t>
  </si>
  <si>
    <t>The day tank is overfilling and needs a solenoid control valve installed on generator fuel line.</t>
  </si>
  <si>
    <t>Toilets &amp; Plumbing Upgrade</t>
  </si>
  <si>
    <t>Commercial power flush toilets, along with strategically placed cleanouts, are needed to stop system from  clogging which results in wastewater overflowing.</t>
  </si>
  <si>
    <t>Rebuild the heating and ventilation system.</t>
  </si>
  <si>
    <t>Classroom and Library Carpeting</t>
  </si>
  <si>
    <t>The carpet in the classrooms and Library are worn and in need or replacement.</t>
  </si>
  <si>
    <t>Alaska Psychiatric Institute</t>
  </si>
  <si>
    <t>Water Softening System &amp; Hot Water Storage Tanks</t>
  </si>
  <si>
    <t>Conduct analysis of the water softening system and affect repairs to the softening system and the hot water storage tanks.</t>
  </si>
  <si>
    <t>Exterior Snowmelt System Repair</t>
  </si>
  <si>
    <t>Repair the exterior sidewalk/courtyard snow melt system.  Will include demo of existing sidewalk at facility main entrance, handicap sidewalk, Susitna yard and Main street Courtyard.</t>
  </si>
  <si>
    <t>Building Control Software Update</t>
  </si>
  <si>
    <t>The Insight building control software support sunsets in 2022 and is required to be upgraded.</t>
  </si>
  <si>
    <t>Kitchen Grease Separator Replacement</t>
  </si>
  <si>
    <t>Floor Tile Replacement</t>
  </si>
  <si>
    <t>Tile floor finishes in washrooms exhibited worn/stained surfaces and missing sections of grout. Replacement is needed to restore their condition.</t>
  </si>
  <si>
    <t>Vinyl tile flooring is needing to be replaced.</t>
  </si>
  <si>
    <t>Paint Exterior Walls</t>
  </si>
  <si>
    <t>Re-painting of exterior walls on each building wing is needed to minimize potential deterioration of wood siding.</t>
  </si>
  <si>
    <t>Interior Lighting Replacement</t>
  </si>
  <si>
    <t>The existing metal halide interior lighting should be replaced with up-to-date, energy efficient fixtures.</t>
  </si>
  <si>
    <t>Resident Cell Window Replacement</t>
  </si>
  <si>
    <t>No Climb fencing Installation</t>
  </si>
  <si>
    <t>To prevent resident escapes, install additional no-climb fencing in the recreation yard.</t>
  </si>
  <si>
    <t>Kitchen Exhaust Fan Installation</t>
  </si>
  <si>
    <t>Recent installation of several kitchen appliances has resulted in excess heat gain.  Design and install an air conditioning or exhaust unit to alleviate uncomfortably hot conditions in kitchen.</t>
  </si>
  <si>
    <t>Upgrade the Direct Digital Control system for the Heating and Ventilation System.</t>
  </si>
  <si>
    <t>McLaughlin Youth Center - Cottage #5</t>
  </si>
  <si>
    <t>Roof Rubber Membrane Replacement</t>
  </si>
  <si>
    <t>Modifications to drainage slopes on all low-slope roof surfaces is needed to minimize the storm water build-up and roof leakage.</t>
  </si>
  <si>
    <t>Hot Water Piping Replacement</t>
  </si>
  <si>
    <t>Kitchen Casework Upgrade</t>
  </si>
  <si>
    <t>The replacement of old wood windows is needed.</t>
  </si>
  <si>
    <t>Radiant Panel Fin Tube Replacement</t>
  </si>
  <si>
    <t>Install additional radiant heat ceiling panels to offset excessive cold in under heated areas.</t>
  </si>
  <si>
    <t>Fuel Storage Tank Monitoring System Installation</t>
  </si>
  <si>
    <t>Install a fuel storage tank and monitoring system to prevent future leakage.</t>
  </si>
  <si>
    <t>Automotive Head bolt Heaters Replacement</t>
  </si>
  <si>
    <t>Current Head bolt heaters are 25 years old and increasingly experiencing failures. Electricians comments would like to bring them up to code.</t>
  </si>
  <si>
    <t>Interior Doors Upgrades</t>
  </si>
  <si>
    <t>Fuel Monitoring System Replacement</t>
  </si>
  <si>
    <t>Replace the fuel monitoring systems at the Annex &amp; Treatment buildings.</t>
  </si>
  <si>
    <t>Install Kitchen Sink at Breakroom</t>
  </si>
  <si>
    <t>The facility needs to have a sink installed for their break room as they are washing dishes in the unsanitary bathroom and plastic dish tub</t>
  </si>
  <si>
    <t>Window Covering Upgrades</t>
  </si>
  <si>
    <t>Replacement of window blinds is needed.</t>
  </si>
  <si>
    <t>Exterior Siding System Replacement</t>
  </si>
  <si>
    <t>Exterior walls are required to be repaired to minimize the risk of moisture infiltration.</t>
  </si>
  <si>
    <t>Resilient Floor Finishes</t>
  </si>
  <si>
    <t>Replacement of vinyl tile flooring is needed</t>
  </si>
  <si>
    <t>McLaughlin Youth Center - Gymnasium</t>
  </si>
  <si>
    <t>Replace worn and damaged Vinyl Composite Tile.</t>
  </si>
  <si>
    <t>Direct Digital Control Panel Replacement</t>
  </si>
  <si>
    <t>Replace 10 Direct Digital Controlled modular building control panels.</t>
  </si>
  <si>
    <t>Magnetic Door Holders and Reverse Swing Room 122</t>
  </si>
  <si>
    <t>Install 7 magnetic door holders and reverse the door swing on room 122.  Facility currently uses door stops which negate the effectiveness of the fire rated doors.</t>
  </si>
  <si>
    <t>Plumbing Upgrades to Urinals</t>
  </si>
  <si>
    <t>Remove the existing waterless urinal system and replace with a traditional water supplied system.</t>
  </si>
  <si>
    <t>Fencing Upgrades</t>
  </si>
  <si>
    <t>Install anti-climb panels to the perimeter fencing in the exercise yard.</t>
  </si>
  <si>
    <t>Replace carpeting in the facility at Classroom, Dayroom,  Activity Wing, Unit leaders Office and Control Room.</t>
  </si>
  <si>
    <t>Perimeter Pole Light Upgrades</t>
  </si>
  <si>
    <t>Four out of six parking lot, and site perimeter light pole heads are requested to be upgraded to the latest model of energy saving fixtures.</t>
  </si>
  <si>
    <t>12" inch Vinyl Floor Tile Replacement</t>
  </si>
  <si>
    <t>Twelve inch vinyl tiles are cracking and in need of replacement.</t>
  </si>
  <si>
    <t>Heating &amp; Cooling</t>
  </si>
  <si>
    <t>Upgrade the existing Direct Digital Control &amp; Heating Ventilation and Air Conditioning systems for better temperature control of the perimeter offices and reduce energy usage.</t>
  </si>
  <si>
    <t>Corridor Wall Fabric Sealing</t>
  </si>
  <si>
    <t>The main corridors have a wall fabric covering. This fabric can be floated over with drywall compound and then painted.</t>
  </si>
  <si>
    <t>Air Distribution, Heating &amp; Cooling upgrade</t>
  </si>
  <si>
    <t>Provide ductwork throughout the Purchasing &amp; Supply area, in conjunction with a new air-handling unit.</t>
  </si>
  <si>
    <t>Kitchen Air Handler</t>
  </si>
  <si>
    <t>The kitchen air handling unit is original equipment and over thirty  years old. Replace with a new high  efficiency air handler.</t>
  </si>
  <si>
    <t>Bathroom Partition Replacement</t>
  </si>
  <si>
    <t>Washroom partitions are degraded and need to be replaced.</t>
  </si>
  <si>
    <t>Sidewalk and Curbing Replacement</t>
  </si>
  <si>
    <t>The curbs and sidewalks in the delivery area are frost heaved,  cracked and need repair to alleviate tripping hazard.</t>
  </si>
  <si>
    <t>Flooring Replacement</t>
  </si>
  <si>
    <t>The sheet vinyl flooring is worn and should be replaced throughout.  Separation at seams contributes to sanitation issues.</t>
  </si>
  <si>
    <t>Roof Cleaning &amp; Gutter Repair</t>
  </si>
  <si>
    <t>The metal roof, gutters and downspouts need to be cleaned of moss and reviewed for any deficiencies.</t>
  </si>
  <si>
    <t>Boiler Room Heating Valve Replacement</t>
  </si>
  <si>
    <t>Replace the main valves on the boiler supply and distribution lines.  Add isolation valves to the resident wings and probation.</t>
  </si>
  <si>
    <t>Exterior Window Replacement</t>
  </si>
  <si>
    <t>Electrical Panels Replacement</t>
  </si>
  <si>
    <t>Replace the existing branch circuit panel boards with new units.</t>
  </si>
  <si>
    <t>Air Handlers Heating Coils Replacement</t>
  </si>
  <si>
    <t>Existing time keeping system is original to the school and approaching obsolescence.  Replacement is recommended.</t>
  </si>
  <si>
    <t>Roof Membrane Replacement</t>
  </si>
  <si>
    <t>Replacement of rubber roofing assemblies is needed to maintain a weather-proof barrier over the facility.</t>
  </si>
  <si>
    <t>Site Drainage Repair</t>
  </si>
  <si>
    <t>Correct drainage issues that lead to fire doors being blocked from glaciating ice.  Replace sod and landscaping between the 2 fire lanes with a driving pad for snow removal and chiller access</t>
  </si>
  <si>
    <t>Denali Sound Dampening</t>
  </si>
  <si>
    <t>Install sound dampening on the Denali wing.</t>
  </si>
  <si>
    <t>Lift Station Enclosure and Equipment Walkway</t>
  </si>
  <si>
    <t>Install an enclosure over the exterior lift station to protect from the elements and enable winter maintenance.  An equipment walkway from the parking lot as well as an equipment hoist should be included.  Install sewer evacuation line.</t>
  </si>
  <si>
    <t>Kitchen Flooring Replacement</t>
  </si>
  <si>
    <t>Replace the quarry tile in the kitchen with a slip resistant sheet vinyl</t>
  </si>
  <si>
    <t>Utilidor Unit Heater</t>
  </si>
  <si>
    <t>Install a unit heater and add heat loops in the utilidor to improve crawl space heat retention.</t>
  </si>
  <si>
    <t>McLaughlin Youth Center - Bldg. B-3/DCU</t>
  </si>
  <si>
    <t>Air Handling Units on Roof-Top</t>
  </si>
  <si>
    <t>Replace heating coils and ductwork insulation for the roof top air-handling units to increase heating efficiency.</t>
  </si>
  <si>
    <t>Perimeter Fence Repair</t>
  </si>
  <si>
    <t>The exercise yard fence is in disrepair and should be repaired to maintain a sound perimeter.</t>
  </si>
  <si>
    <t>Garage Lighting Upgrade</t>
  </si>
  <si>
    <t>Upgrade the garage lighting to high efficiency LED lights.</t>
  </si>
  <si>
    <t>Heating and Ventilation Analysis and Balancing</t>
  </si>
  <si>
    <t>Perform an analysis of the heating and ventilation system.</t>
  </si>
  <si>
    <t>Interior Wall Paint</t>
  </si>
  <si>
    <t>Repaint interior wall finishes where damaged or aged.</t>
  </si>
  <si>
    <t>Exterior Window Replacement in Admin/Prob.</t>
  </si>
  <si>
    <t>Replace 18 wood frame windows in the Administration/Probation building with new vinyl clad windows.</t>
  </si>
  <si>
    <t>Parking Lot Repair</t>
  </si>
  <si>
    <t>Exterior Walls -Masonry Units Stain Removal</t>
  </si>
  <si>
    <t>Remove efflorescence staining from concrete masonry unit walls and brick retaining walls.</t>
  </si>
  <si>
    <t>Exterior Walls Sealant Replacement</t>
  </si>
  <si>
    <t>The sealant has deteriorated due to time and weather and needs to be replaced to prevent moisture infiltration.</t>
  </si>
  <si>
    <t>Casework and Countertop Replacement</t>
  </si>
  <si>
    <t>Administration Area Carpeting Replacement</t>
  </si>
  <si>
    <t>Administration office carpeting is worn and wrinkled in high traffic areas, posing a trip hazard.</t>
  </si>
  <si>
    <t>Door Access Touch Screen Upgrade</t>
  </si>
  <si>
    <t>Upgrade the door access  touch screen system.</t>
  </si>
  <si>
    <t>Utilidor Domestic and Waste Plumbing Upgrade</t>
  </si>
  <si>
    <t>Domestic and Waste line upgrades are required.</t>
  </si>
  <si>
    <t>Vinyl Composite Tile Replacement</t>
  </si>
  <si>
    <t>Generator Backup Propane Supply</t>
  </si>
  <si>
    <t>Install a backup propane storage tank to supply the emergency generator.</t>
  </si>
  <si>
    <t>Anchorage Public Health Lab</t>
  </si>
  <si>
    <t>Refurbish Rooftop Air Cooled Chiller</t>
  </si>
  <si>
    <t>Heating &amp; Ventilation Filters</t>
  </si>
  <si>
    <t>Replace the carbon air filters for the Heating and Ventilation system.</t>
  </si>
  <si>
    <t>Sound Abatement Panels</t>
  </si>
  <si>
    <t>Install sound abatement panels on ceiling and walls for all wings and common areas.</t>
  </si>
  <si>
    <t>Exterior Windows in Common/Detention Room</t>
  </si>
  <si>
    <t>The replacement of wood windows is needed to maintain a proper weather barrier from exterior elements.</t>
  </si>
  <si>
    <t>Reconstruction of the outdoor wood patio, based on age and overall condition, is required to maintain walking surfaces.</t>
  </si>
  <si>
    <t>Toilet &amp; Bath Accessories Upgrade</t>
  </si>
  <si>
    <t>Replacement of original building washroom accessories, based on age, is needed to maintain functionality.</t>
  </si>
  <si>
    <t>Carpet is worn in high traffic areas and poses a tripping hazard.</t>
  </si>
  <si>
    <t>Install new energy efficient lighting</t>
  </si>
  <si>
    <t>Weight Room Carpet Replacement</t>
  </si>
  <si>
    <t>The carpet in the weight room is worn and should be replaced with a sports floor.</t>
  </si>
  <si>
    <t>Paint Interior Walls</t>
  </si>
  <si>
    <t>The renewal of paint wall finishes throughout the building is required.</t>
  </si>
  <si>
    <t>Spectator Bleachers</t>
  </si>
  <si>
    <t>Replacement of the wood spectator bleachers, based on age and observed condition, is required to maintain their functionality.</t>
  </si>
  <si>
    <t>Locker Room Renovation</t>
  </si>
  <si>
    <t>McLaughlin Youth Center - Bldg. D-2/BDU</t>
  </si>
  <si>
    <t>Heating system glycol recovery, system flush and replace with de-ionized water w/corrosion inhibitors.</t>
  </si>
  <si>
    <t>Replace Concrete Landing at Entrance 145</t>
  </si>
  <si>
    <t>Replace the concrete landing at entrance 145.  Concrete is badly spalled from weathering and ice melt.</t>
  </si>
  <si>
    <t>The replacement of carpet throughout the building is needed.</t>
  </si>
  <si>
    <t>Detention Court Plumbing Fixture Replacement</t>
  </si>
  <si>
    <t>Replace the plumbing fixtures and water control valves in the Detention Court Building</t>
  </si>
  <si>
    <t>Replace the original windows in the Detention Court Unit.</t>
  </si>
  <si>
    <t>Lighting Fixture Upgrade</t>
  </si>
  <si>
    <t>Upgrade the lighting fixtures throughout the facility. Current lighting is inefficient and has high re-lamping costs.</t>
  </si>
  <si>
    <t>DDC Upgrades</t>
  </si>
  <si>
    <t>Upgrade the Direct Digital Controls for the air handling system</t>
  </si>
  <si>
    <t>Exterior Walls Sealant Renewal</t>
  </si>
  <si>
    <t>Replace the cracked and weather worn sealant on the buildings exterior metal panels and flashing.</t>
  </si>
  <si>
    <t>Repaint the interior walls facility wide.</t>
  </si>
  <si>
    <t>Replace the aging and worn carpet facility wide.</t>
  </si>
  <si>
    <t>Day Room and Office Carpet Replacement</t>
  </si>
  <si>
    <t>The Carpet is worn in high traffic areas of the day room and offices.  Replacement needed.</t>
  </si>
  <si>
    <t>McLaughlin Youth Center - Bldg. D-3/ DSPU</t>
  </si>
  <si>
    <t>Vinyl Sheet Flooring Replacement</t>
  </si>
  <si>
    <t>Replace the worn sheet flooring throughout.</t>
  </si>
  <si>
    <t>06-DHSS NOT Pioneer Homes</t>
  </si>
  <si>
    <r>
      <t xml:space="preserve">06-DHSS </t>
    </r>
    <r>
      <rPr>
        <b/>
        <sz val="9"/>
        <color rgb="FFFF0000"/>
        <rFont val="Calibri"/>
        <family val="2"/>
        <scheme val="minor"/>
      </rPr>
      <t>TOP PRIORITY</t>
    </r>
  </si>
  <si>
    <t>05-DEED Department of Education and Early Development</t>
  </si>
  <si>
    <r>
      <rPr>
        <sz val="9"/>
        <rFont val="Calibri"/>
        <family val="2"/>
        <scheme val="minor"/>
      </rPr>
      <t xml:space="preserve">Repair and replace façade of Snowden Building due to structural compromise from water infiltration.  </t>
    </r>
    <r>
      <rPr>
        <b/>
        <sz val="9"/>
        <rFont val="Calibri"/>
        <family val="2"/>
        <scheme val="minor"/>
      </rPr>
      <t xml:space="preserve"> </t>
    </r>
  </si>
  <si>
    <r>
      <rPr>
        <sz val="9"/>
        <rFont val="Calibri"/>
        <family val="2"/>
        <scheme val="minor"/>
      </rPr>
      <t xml:space="preserve">Repair and replace the 40-year-old roof on the Snowden Warehouse.   </t>
    </r>
    <r>
      <rPr>
        <b/>
        <sz val="9"/>
        <rFont val="Calibri"/>
        <family val="2"/>
        <scheme val="minor"/>
      </rPr>
      <t xml:space="preserve"> </t>
    </r>
  </si>
  <si>
    <t>AVTEC Student Life Campus</t>
  </si>
  <si>
    <t>Student Housing and Services Center Repairs and Renovations</t>
  </si>
  <si>
    <t>AVTEC's student housing and student services center need renovations to ensure students have a safe and healthy living environment. Renovation needs include sheetrock and siding repairs including brickwork, building system modernization, rehabilitation or replacement of multiple facility entrances, and flooring replacement.</t>
  </si>
  <si>
    <t>Seward</t>
  </si>
  <si>
    <t>AVTEC Applied Technology Campus</t>
  </si>
  <si>
    <t>Industrial Electricity Building Repairs and Renovations</t>
  </si>
  <si>
    <t>AVTEC's Industrial Electricity building needs repairs to ensure a safe and healthy learning environment for AVTEC students. Renovation needs include removal of old flooring, replacing aged boilers, repairing roof penetrations, and repairing the vapor barrier. The flooring and heating system has not been replaced since original construction.</t>
  </si>
  <si>
    <t>AVTEC First Lake Campus</t>
  </si>
  <si>
    <t>First Lake Campus Repairs and Renovations</t>
  </si>
  <si>
    <t xml:space="preserve">AVTEC's First Lake Campus needs repairs to ensure a safe and healthy learning environment for AVTEC students. Renovation needs include replacing two aged boilers, renovating the loading dock, and repairing exterior damage including loading and garage doors. The entire envelope of the facility, including the Construction Technology end, needs rehabilitation. </t>
  </si>
  <si>
    <t>AVTEC Campus-wide</t>
  </si>
  <si>
    <t>Campus-wide Repairs for Safety and Health, and ADA Compliance</t>
  </si>
  <si>
    <t>Campus-wide Fire Alarm Upgrade</t>
  </si>
  <si>
    <t>AVTEC's requires fire alarm upgrades and system connections to ensure student and staff safety. Work includes replacing two annunciator panels and several devices around campus, as well as installing a phone line connection to a monitoring system to ensure rapid response to any emergencies.</t>
  </si>
  <si>
    <t>Wind Turbine Repair</t>
  </si>
  <si>
    <t>AVTEC's wind turbine, used for training Industrial Engineering students on wind generation projects, has suffered a controlling failure. The control cables have disconnected from the control box at the base, which destroyed the box and connections and destroying the cable for any further review. Repairing the wind turbine will preserve the asset and restore the small revenue stream of approximately $800/month from its operation.</t>
  </si>
  <si>
    <t>Old Applied Technology Building Demolition</t>
  </si>
  <si>
    <t>AVTEC's old Applied Technology building was replaced when it was determined to be unsafe. Now AVTEC needs to demolish the old building to save on annual utility costs and prepare for future construction.</t>
  </si>
  <si>
    <t>New Maintenance Shop and Plumbing and Building Facility</t>
  </si>
  <si>
    <t>AVTEC currently rents space for its Plumbing and Heating program. This space is overpriced for its condition. AVTEC would like to replace this building with a state-owned facility on the old Applied Technology building land.  AVTEC's current maintenance shop is also in need of replacement and could be incorporated into the new facility.</t>
  </si>
  <si>
    <t>07-DOLWD Department of Labor and Workforce Development</t>
  </si>
  <si>
    <t>SATS/ALMR</t>
  </si>
  <si>
    <t>Engineering Site Inspections and Basic Remediation</t>
  </si>
  <si>
    <t>Preventative maintenance is several years behind and primarily only break fix visits have been made. Utilize staff and contractors for an average of a week per site. Includes helicopter, consumable materials, per diem, and lodging. $15K per site.</t>
  </si>
  <si>
    <t>Statewide</t>
  </si>
  <si>
    <t>HD 1-40</t>
  </si>
  <si>
    <t>Heney Range Shelter Replacement</t>
  </si>
  <si>
    <t>Replace the shelter at Heney Range and clean up unused equipment on site. The shelter has water damage from a leaking roof and temporary patches have been applied several times. Estimated cost covers shelter, helicopter, SATS staff, contractors, material transportation, travel, per diem, and consumable materials.</t>
  </si>
  <si>
    <t>Cordova</t>
  </si>
  <si>
    <t>HD 32</t>
  </si>
  <si>
    <t>Replacement of old air conditioners and manufacture discontinued Liebert units on microwave site buildings.</t>
  </si>
  <si>
    <t>10 sites along the North Richardson/Alaska Highway including contractor installation $15K per site</t>
  </si>
  <si>
    <t xml:space="preserve">Delta Junction, Paxson </t>
  </si>
  <si>
    <t>HD 6 &amp; 9</t>
  </si>
  <si>
    <t>Install Emergency Power Generator</t>
  </si>
  <si>
    <t>Auke Lake ALMR site emergency power including shelter and generator</t>
  </si>
  <si>
    <t>HD 33</t>
  </si>
  <si>
    <t>Solar Site solar panel and controller replacements at two solar microwave sites</t>
  </si>
  <si>
    <t>Valdez, Cordova</t>
  </si>
  <si>
    <t>HD 9 &amp; 32</t>
  </si>
  <si>
    <t>Replacement of tower obstruction lighting with LED systems to reduce power consumption and maintenance costs</t>
  </si>
  <si>
    <t>HD 13-28</t>
  </si>
  <si>
    <t>Summit Lake Foundation/Shelter Repairs</t>
  </si>
  <si>
    <t>Portage, Hope, Cooper Landing, Moose Pass</t>
  </si>
  <si>
    <t>HD 28 &amp; 29</t>
  </si>
  <si>
    <t>Install security fences at road accessible sites</t>
  </si>
  <si>
    <t>Includes site prep, contractor installation $20K per site</t>
  </si>
  <si>
    <t>Cleanup Ptarmigan Site</t>
  </si>
  <si>
    <t>Cleanup unused shelters, old fuel tank, and extra equipment at the site. The remaining liquid in the old fuel tank will need to be properly recovered prior to moving the tank. Estimated $54K to cover helicopter, contractors, travel, and consumable materials.</t>
  </si>
  <si>
    <t>Valdez</t>
  </si>
  <si>
    <t>HD 9</t>
  </si>
  <si>
    <t>Cleanup Mt. Bede Site</t>
  </si>
  <si>
    <t>Cleanup unused shelters and equipment at the site. Estimated $54K to cover helicopter, contractors, travel, and consumable materials.</t>
  </si>
  <si>
    <t>Port Graham</t>
  </si>
  <si>
    <t>Cleanup Shuyak Site</t>
  </si>
  <si>
    <t>Remove old generator, fuel tank (after reclaiming old fuel), solar equipment, and old unused equipment from inside the shelters at the site. Estimated $150K to cover helicopter, contractors, transportation, and consumable materials.</t>
  </si>
  <si>
    <t>Shuyak Island</t>
  </si>
  <si>
    <t>Cleanup Kitoi Site</t>
  </si>
  <si>
    <t>Cleanup unused shelters and equipment at the site. Estimated $130K to cover helicopter, contractors, transportation, and consumable materials.</t>
  </si>
  <si>
    <t>Afognak Island</t>
  </si>
  <si>
    <t>Decommission Tazlina Site</t>
  </si>
  <si>
    <t>Return the site to original state before SATS installed equipment and shelters. Estimated $50K for this site to cover APSCS personnel, transportation, and consumable materials.</t>
  </si>
  <si>
    <t>Tazlina</t>
  </si>
  <si>
    <t>6-C</t>
  </si>
  <si>
    <t>Decommission Old Diamond Ridge Site</t>
  </si>
  <si>
    <t>Homer</t>
  </si>
  <si>
    <t>HD 31</t>
  </si>
  <si>
    <t>Decommission Browne Site</t>
  </si>
  <si>
    <t>Return the site to original state before SATS installed equipment and shelters. Estimated $30K for this site to cover large helicopter, APSCS personnel, transportation, and consumable materials.</t>
  </si>
  <si>
    <t>Clear, Anderson</t>
  </si>
  <si>
    <t>Decommission Radio Hill Site</t>
  </si>
  <si>
    <t>Decommission Old Bradley Lake</t>
  </si>
  <si>
    <t>ALMR Subscriber Lifecycle Replacement</t>
  </si>
  <si>
    <t>09-DMVA SATS-ALMR Department of Military and Veterans Affairs, State of Alaska Telecommunication System (SATS) Alaska Land Mobile Radio (ALMR)</t>
  </si>
  <si>
    <t>Fire Alarm Panels</t>
  </si>
  <si>
    <t xml:space="preserve">Fire Alarm Panels for Kotzebue Armory, Sitka Armory, and the Alcantra complex are in critical condition. </t>
  </si>
  <si>
    <t>Bryant Army Airfield</t>
  </si>
  <si>
    <t>Fall Protection - All Roofs</t>
  </si>
  <si>
    <t>Installing Fall Protection for all Roofs to meet safety compliance requirements of 29 CFR 1910 (OSHA)</t>
  </si>
  <si>
    <t>Alcantra Readiness Center</t>
  </si>
  <si>
    <t>Arc-Flash Protection Alcantra Readiness Center</t>
  </si>
  <si>
    <t>Required for Safety Compliance with NFPA 70E, Electrical survey, Electrical System Upgrades, Warning Placards, and stand off distances.</t>
  </si>
  <si>
    <t>Wasilla</t>
  </si>
  <si>
    <t>HD 7</t>
  </si>
  <si>
    <t>Water System Upgrade</t>
  </si>
  <si>
    <t>The current water supply system is inadequate to support the Armory in event of emergency staffing.</t>
  </si>
  <si>
    <t>HD 38</t>
  </si>
  <si>
    <t>Environmental Controls Direct Digital Controls (DDC) Design</t>
  </si>
  <si>
    <t xml:space="preserve">Update failing &amp; obsolete rural Alaska Readiness Center Environmental Controls </t>
  </si>
  <si>
    <t>Joint Base Elmendorf Richardson</t>
  </si>
  <si>
    <t>JBER - Concrete Repair and Replacement</t>
  </si>
  <si>
    <t xml:space="preserve">Deteriorating walkways, sidewalks, and entrances to eliminate tripping hazards </t>
  </si>
  <si>
    <t>HD 13</t>
  </si>
  <si>
    <t>Kenai Readiness Center</t>
  </si>
  <si>
    <t>Readiness Center Sustainment</t>
  </si>
  <si>
    <t>Make necessary changes to the facility in order to provide shelter in place to local citizens: Replace Roof, Renovate for women's Restrooms, install reliable Backup Generator, install Kitchen facilities and associated fire suppression system.</t>
  </si>
  <si>
    <t>HD 30</t>
  </si>
  <si>
    <t>Sitka Readiness Center</t>
  </si>
  <si>
    <t>Sitka Readiness Center Sustainment</t>
  </si>
  <si>
    <t>Remove and replace flooring, Inspect sewer line / lift station, bring building back into code compliance (UPC 23.25), and epoxy-coat drill hall floor</t>
  </si>
  <si>
    <t>HD 35</t>
  </si>
  <si>
    <t>Anchorage Joint Forces Headquarters</t>
  </si>
  <si>
    <t>Fire Door Panic hardware Replacement, Anchorage Armory</t>
  </si>
  <si>
    <t>Pedestrian Cross Walks - Parking Lot Expansions</t>
  </si>
  <si>
    <t>Building 57024 (FMO) and 47420 (Flight Ops) Construct Cross Walks with pedestrian indicators. 57024 needs to have parking lot constructed and lighting installed to meet UFC's.</t>
  </si>
  <si>
    <t>Kenai Readiness Center Parking Lot Repair</t>
  </si>
  <si>
    <t>Remove and replace failing asphalt and fencing for mission readiness.</t>
  </si>
  <si>
    <t>09-DMVA Department of Military and Veterans Affairs</t>
  </si>
  <si>
    <t>Statewide Forestry Facilities Deferred Maintenance</t>
  </si>
  <si>
    <t>Update Fairbanks Delta Dispatch</t>
  </si>
  <si>
    <t>Fairbanks/Delta Dispatch consolidation Phase 1: Update State Logistics Center (SLC) area in the Fairbanks DNR building to provide a dispatch facility that will support wildfire operations, both initial attack (IA) and logistical support for the Northern Region. The consolidation effort is part of five-year strategic plan to increase efficiencies and reduce costs. The current dispatch facility is inadequate support the consolidation model. The project will include the following.
A) Build a privacy wall and improve access points to the IA section of the consolidated dispatch center.  This will limit non-critical foot traffic through the dispatching area providing for a sterile environment during of periods of high fire activity. 
B) Relocate 3 IA dispatch radio consoles to the new location which will consolidate IA and support dispatching. The consolidation effort will provide improved dispatch coverage as well as reducing the need for importing outside dispatch assistance which will reduce operating costs. The consolidated model will result in improved communication between dispatch functions, staffing efficiencies, cost savings and enhanced public and firefighter safety.</t>
  </si>
  <si>
    <t>Delta</t>
  </si>
  <si>
    <t>Agriculture Plant Materials Center (PMC)</t>
  </si>
  <si>
    <t>Administration Building Septic Replacement</t>
  </si>
  <si>
    <t>A remodel a was completed on this building in late 2007. For cost saving the wastewater on the northeast portion of the building was tired into an already existing septic system. This 30-year-old septic is now failing and needs a replacement to continue the use of one half of the facilities restrooms.</t>
  </si>
  <si>
    <t>11F</t>
  </si>
  <si>
    <t>Parks &amp; Outdoor Recreation - Multiple Park Areas</t>
  </si>
  <si>
    <t>Alaska State Parks Statewide Wastewater Systems Repair</t>
  </si>
  <si>
    <t>Statewide wastewater systems repair.  Wastewater systems at various park units have outlived their useful life resulting in failing septic fields. The septic systems at Potter Section House (Chugach Area HQ), Morgan's Landing (Kenai Area HQ), and Fort Abercrombie State Historical Park (Kodiak Area HQ) are all beyond their design lives and are failing. This project will reconstruct those three septic systems. The schedule for this project consists of design work in 2020/2021 and construction in 2021/2022. If unfunded, the septic systems will fail resulting in greatly reduced sanitary conditions at those sites and will impact employees' and visitors' health and safety.</t>
  </si>
  <si>
    <t>Multiple</t>
  </si>
  <si>
    <t>Parks &amp; Outdoor Recreation -
Multiple Park Areas</t>
  </si>
  <si>
    <t>Alaska State Parks Statewide Water Systems Repair</t>
  </si>
  <si>
    <t xml:space="preserve">Statewide water system repairs. Two water systems at major public access points, Glen Alps Trailhead (Anchorage) and Buskin River State Recreation Site (Kodiak) have failed and need to be replaced. The water system at the Glen Alps Contact Station has frozen over the winter numerous times despite installation of heat tracing. The waterline runs through a heavily used paved parking lot and attempting to locate the leak and repair it would be disruptive to the public and would be extremely costly. After all that, the possibility of freezing and leaking again in the future will still exist. This project will develop a new well and run a new waterline that will be frost protected closer to the contact station. Develop new well for caretaker cabin water system at Glen Alps. 
The water system at Buskin River State Recreation Site is old and most of the pipework are rusted through creating leaks in the system at numerous locations. This project will rebuild the existing system with new plastic piping that is rust-resistant.
If this project is not funded, the two major public access facilities will continue to operate with little or no potable water adversely affecting the division's performance in carrying out its mission and objectives. </t>
  </si>
  <si>
    <t>Parks &amp; Outdoor Recreation -
Chugach/W‐T Area</t>
  </si>
  <si>
    <t>McHugh Creek Picnic Area/Trailhead</t>
  </si>
  <si>
    <t>Replace 3 toilets pairs with 2 double concrete vaulted toilets. The vaulted toilets at the McHugh Creek facility are vintage units designed and constructed in the 1990s and have approached their intended useful life. The three vaulted toilets were identified in a 2001 source water assessment report by ADEC as "Zone A" sources of contamination, contributing greatly to a Medium vulnerability rating for the facility's water well. This project will replace the three vintage toilets with two double concrete vaulted toilets (currently the division standard) which offer more reliable wastewater containment and reducing the likelihood of leaking vaults. Additionally, the concrete toilets are more robust and will greatly reduce overall maintenance burdens. If this project is not funded, the three vaulted toilets will continue to deteriorate and increase risk of water well contamination and maintenance burdens.</t>
  </si>
  <si>
    <t>Chugach/W‐T</t>
  </si>
  <si>
    <t>Parks &amp; Outdoor Recreation  ‐
Southeast Area</t>
  </si>
  <si>
    <t>Halibut Point State
Recreation Site</t>
  </si>
  <si>
    <t>Replace one double vaulted toilet and two pit latrines with one double concrete vaulted toilet and two single concrete vaulted toilet. Three dilapidated toilet structures are in extremely poor shape and must be replaced to help maintain sanitary condition at this facility. This project will replace the existing toilet structures with concrete vaulted toilets, which are current division standards. If this project is not funded, the dilapidated toilets will remain and continue to pose as potential health risks to facility users and source of contamination to the surrounding environment.</t>
  </si>
  <si>
    <t>Southeast</t>
  </si>
  <si>
    <t>Wildland Fire Tanker Retardant Base Code Compliance Analysis</t>
  </si>
  <si>
    <t>Wildland Fire Tanker Retardant Base Code Compliance Analysis: Tanker bases in McGrath, Tanacross, Kenai and Palmer are at risk for failure resulting environmental cleanup. They require life safety code compliance analysis to identify the risks.  Tanker bases in McGrath and Tanacross have significant infrastructure issues requiring engineering analysis for solutions.  Repairs cannot be identified without professional design effort due to specialization of systems.</t>
  </si>
  <si>
    <t>Cover Outdoor Storage-Warehouse</t>
  </si>
  <si>
    <t>Project provides rain/snow protection &amp; secure existing open-air storage on the main warehouse building</t>
  </si>
  <si>
    <t>Parks &amp; Outdoor Recreation - Northern Area</t>
  </si>
  <si>
    <t>Big Delta State Historical
Park Restaurant Repairs</t>
  </si>
  <si>
    <t>Northern</t>
  </si>
  <si>
    <t>Facility HVAC Maintenance and Repair</t>
  </si>
  <si>
    <t>Aging heating, ventilation, and air conditioning (HVAC) systems are in constant need of repair and upgrades. A onetime facility wide maintenance and repair is needed for all HVAC systems. Three of the unit HVAC systems currently operate on R12 refrigerant which is costly a repair. These units need to be replaced to reduce the maintenance frequency and costs.  This DM would be complete in the winter of 2020.</t>
  </si>
  <si>
    <t>Repair Tok Well House Mechanical Room in Operations Building</t>
  </si>
  <si>
    <t>Tok Well House is poorly insulated and constructed and possible risks could include damage to equipment.</t>
  </si>
  <si>
    <t>Tok</t>
  </si>
  <si>
    <t>Palmer Hanger Repairs</t>
  </si>
  <si>
    <t>Design broken down into the following:  
1. Building Envelope upgrade/repair 
2. Mechanical Upgrades  
3. Arctic Entryway addition  
4. Replace Stairs to mezzanine 
5. Add lighting</t>
  </si>
  <si>
    <t>Headhouse Renovation</t>
  </si>
  <si>
    <t>A previous DM request to reglaze existing greenhouses was completed in 2019. Two of those greenhouses connect via a headhouse. With the new glazing renovation of the headhouse, it will continue to improve the energy efficiency of their operations. This request will repair and replace gable ends, attic insulation, lighting conversion to LED and upgrade of the 30-year-old electric heating system to a high efficiency natural gas unit. Project would be completed by mid-2021.</t>
  </si>
  <si>
    <t>Parks &amp; Outdoor Recreation ‐
Mat‐Su Area</t>
  </si>
  <si>
    <t>Denali SP ‐ Byers Lake
Campground</t>
  </si>
  <si>
    <t xml:space="preserve">Repair Byers Lake Loop Trail outlet bridge. The Byers Lake Loop Trail is a 5.3-mile trail running along the perimeter of Byers Lake connecting public use cabins, remote campsites, and access to the Cascade Trail and Kesugi Ridge. The trail consists of a bridge at the inlet side of the lake and an outlet bridge at the opposite side. The bridges were constructed in the 1960s and 1980s, respectively. The inlet bridge failed in 2016 and was replaced in 2018. The outlet bridge failed and was closed off to the public in 2020. This project will repair the bridge back to serviceable condition and restore connectivity along the Byers Lake trail system. If the project is not funded, access to public use cabins, remote campsites, and other parts of the trail network will continue to be impaired. </t>
  </si>
  <si>
    <t>Mat-Su</t>
  </si>
  <si>
    <t>Bungalow Building Repairs</t>
  </si>
  <si>
    <t xml:space="preserve">This semi-permanent building was the home to office space and storage for labor, trades, and crafts positions. Years of deterioration to the flooring, insulation, and heating system has rendered the building unusable due to safety concerns and inefficiencies in heating and cooling. We need to remove existing piles and replace with slab on grade foundation with total replacement to in-floor insulation and total replacement of the heating system to an in-wall forced air system. These repairs will bring the building back to its operating capacity and provide labor staff access to computers and essential storage of duty related belongings, personal protective equipment (PPE) supplies and literature. The timeline for this project would be to compete renovations in summer of 2021. </t>
  </si>
  <si>
    <t>Parks &amp; Outdoor Recreation  ‐
Kodiak Area</t>
  </si>
  <si>
    <t>Fort Abercrombie State
Historical Park</t>
  </si>
  <si>
    <t>Replace rotten, sagging deck on resident apartment.</t>
  </si>
  <si>
    <t>Kodiak</t>
  </si>
  <si>
    <t>Repair interior and exterior of caretaker house and replace/relocate sewer lift station.</t>
  </si>
  <si>
    <t>Independence Mine State
Historical Park</t>
  </si>
  <si>
    <t>Harden entries and windows to SHPO standards.</t>
  </si>
  <si>
    <t>Mat‐Su</t>
  </si>
  <si>
    <t>PMC Fencing</t>
  </si>
  <si>
    <t>Parks &amp; Outdoor Recreation ‐
Kenai Area</t>
  </si>
  <si>
    <t>Ninilchik SRA ‐ Ninilchik River Campground</t>
  </si>
  <si>
    <t>Relocate ranger station near the highway - existing location has poor soils causing structural damage to the station. Improve ADA accessibility. The ranger station at Ninilchik River Campground is founded on soft, frost-susceptible soils and is experiencing differential movement over the seasons. The differential movement is stressing the structural members of the building resulting in cracks on the walls and uneven floor surface. This project will relocate the building to a location that has firm, non-frost susceptible soil, or implement an engineered solution to stabilize the foundation at its current location. If this project is not funded, the building will be subjected to further stress causing more costly maintenance fixes and, ultimately, rendering the building unsafe for occupancy.</t>
  </si>
  <si>
    <t>KRSMA ‐ Slikok Creek Unit</t>
  </si>
  <si>
    <t>Replace stairs and damaged walkways with elevated light-penetrating walkways and jack resistant foundation. The pile foundations of the existing elevated walkway have suffered severe heaving resulting from frost action. Some of the piles have heaved by as much as 3 feet. The walking surface of the walkway is uneven varying in elevation differences of more than 12 inches at several locations. A section of walkway heaved so much that it had become unsafe for public use and was closed off. River access stairs have become unusable due to the excessive frost heaving resulting in restricted river access. This project will remove the irreparable structure and construct new elevated walkway with frost-resistant foundation. If this project is not funded, the foundation will continue to get worse and the entire structure will be unsafe and unusable restricting access into the Kenai River at this location. Anglers will inevitably create their own access which will result in severe natural resource damage.</t>
  </si>
  <si>
    <t>Parks &amp; Outdoor Recreation  ‐
Northern Area</t>
  </si>
  <si>
    <t>Chena River SRA ‐ Mile 43 Lou's Put‐In</t>
  </si>
  <si>
    <t xml:space="preserve">Improve heavily used river access site; designate parking/picnic sites, define boat launch, upgrade road. The Mile 43 facility is heavily used with user conflict due to poorly delineated site layout. The heavy use has resulted in road and parking disrepair. This project will resurface the road and parking areas. The varying site uses will be better laid out to prevent user conflicts. If this project is not funded, unorganized use patterns resulting in user conflicts will continue. The road and parking will continue to deteriorate, ultimately, impacting the structural integrity of the road embankment. </t>
  </si>
  <si>
    <t>Nancy Lake State Recreation Area</t>
  </si>
  <si>
    <t xml:space="preserve">Refurbish 70 campsites and 15 picnic sites at South Rolly Campground. The facility has recently been cleared of spruce trees because of the massive spruce bark beetle infestation over the past couple of years resulting in poorly delineated campsites and picnic sites. The site was also used as a base of operation for wildfire fighting activities during McKinley fire in 2019. This project will refurbish approximately 70 campsites and 15 picnic sites to help clearly delineate those spaces and meet current standards for modern RVs, campers, and tents. </t>
  </si>
  <si>
    <t>Lake Aleknagik SRS</t>
  </si>
  <si>
    <t>Repair concrete plank boat ramp and stabilize/protect shoreline.</t>
  </si>
  <si>
    <t>Aleknagik</t>
  </si>
  <si>
    <t>Copper Center Repair Shop Exterior Repairs</t>
  </si>
  <si>
    <t>Provide new exterior insulated envelope. Upgrade to energy efficient doors &amp; windows, level bay floor, and insulate foundation.</t>
  </si>
  <si>
    <t>Valdez/Copper River</t>
  </si>
  <si>
    <t>Soldotna Operations Addition Replacement</t>
  </si>
  <si>
    <t>Remove and replace existing deteriorated storage with updated structure (960 SF).</t>
  </si>
  <si>
    <t>Soldotna</t>
  </si>
  <si>
    <t>Install Overhead Vehicle Doors at the Copper Center Warehouse</t>
  </si>
  <si>
    <t>Warehouse has space for 3-6 vehicles for winter storage.  All vehicles come in and out through one door and exhaust is needed for this process.</t>
  </si>
  <si>
    <t>Energy Audit on Buildings in Delta</t>
  </si>
  <si>
    <t>All buildings in Delta will receive an energy audit to plan on future deferred maintenance projects.</t>
  </si>
  <si>
    <t>Soldotna Office Trailer Attachment Replacement</t>
  </si>
  <si>
    <t>Remove the old ATCO trailer attached to the Main Office and replace with an energy efficient addition.</t>
  </si>
  <si>
    <t>Evaluate and Repair Building Envelope of Tok Main Office</t>
  </si>
  <si>
    <t>Conduct an energy audit and provide repairs for the main office in Tok.</t>
  </si>
  <si>
    <t xml:space="preserve">Repair Fairbanks Seismic Bracing </t>
  </si>
  <si>
    <t>Provide adequate building foundations and tie downs to eliminate what USKH Inc. (Architecture and Engineering firm) called "rickety foundations" in Fairbanks.</t>
  </si>
  <si>
    <t>Repair Roof at Copper River Brown Warehouse</t>
  </si>
  <si>
    <t>Re-roof the Brown Warehouse building with pre-finished metal roofing and install metal fascia and rain gutters.</t>
  </si>
  <si>
    <t xml:space="preserve">Copper River Fuel Shed Building </t>
  </si>
  <si>
    <t>Resurface exterior walls, soffits, and fascia's with pre-finished metal siding, and provide rain gutters.</t>
  </si>
  <si>
    <t>Repair Exterior Finishes at Palmer Administration Building</t>
  </si>
  <si>
    <t>Repaint weathered wood siding and trim on Administration Building.</t>
  </si>
  <si>
    <t>Reduce Heat Cost in Fairbanks Buildings</t>
  </si>
  <si>
    <t>Install a pellet stove to heat the primary buildings, and either decommission the oil heater or reduce it to back-up status.</t>
  </si>
  <si>
    <t>Delta Main Office and Warehouse Window Repair</t>
  </si>
  <si>
    <t>Repair and replace windows at Delta office and warehouse.</t>
  </si>
  <si>
    <t>Palmer Office Interior Updates</t>
  </si>
  <si>
    <t>Carpet and interior painting.</t>
  </si>
  <si>
    <t>Install Vehicle Bay Mezzanine in  Palmer Warehouse</t>
  </si>
  <si>
    <t xml:space="preserve">Mezzanine would utilize high bay environment to add storage capacity. </t>
  </si>
  <si>
    <t>Provide Valdez/Copper River Facility Standby Power</t>
  </si>
  <si>
    <t>Provide a standby generator, heated building, fuel tank, and transfer switch.</t>
  </si>
  <si>
    <t>Delta Emergency Electrical System</t>
  </si>
  <si>
    <t>Weatherproof emergency power backup system and provide suitable cold start capability to the compound.</t>
  </si>
  <si>
    <t>Replace Equipment Storage Warehouse and Fire Cache</t>
  </si>
  <si>
    <t>Project replaces Brown Warehouse used for seasonal equipment storage and the White Warehouse used as a fire cache.  Total Square Footage = 860sf.  Project would also demolish old facilities and can be combined with the "Provide Valdez/Copper River Facility Standby Power" and "Repair Roof at Copper River Brown Warehouse" projects.</t>
  </si>
  <si>
    <t>Delta Forestry Storage Yard Roof and Cache Storage</t>
  </si>
  <si>
    <t>Repair or replace deficient shelving and coverings, which protects over $200.0 of fire and resource supplies in the storage yard.</t>
  </si>
  <si>
    <t>Copper River Facilities, Stairs, Landings, and Handrails</t>
  </si>
  <si>
    <t>Complete stairs, landings, and handrails per the USKH study throughout the Copper River facility to come into compliance. 
Fuel shed -exterior steps repair handrails with proper grip and reseal landings and steps.  
Shop- Interior stairs to the mezzanine are not provided with intermediate rails or handrails of proper grip.  
Office- northwest stairs and landing:  Stairs are too steep, handrails need to be installed, and threshold needs repair due to being too abrupt.  
Office-Ramp:  Handrails not of proper grip section, reseal landing, ramp, and steps.
Employee parking - Two staircases out of compliance and need replacement. 
White Warehouse - Needs handrails and thresholds are too abrupt.</t>
  </si>
  <si>
    <t>Tok Bunkhouse Repairs</t>
  </si>
  <si>
    <t>Reinforce foundations to meet seismic requirements and repair electrical per USKH study.</t>
  </si>
  <si>
    <t>New Heat Source for Delta Office</t>
  </si>
  <si>
    <t>Install a wood fired boiler to efficiently heat the Main Office. This would provide the primary heat, with the oil-fired boiler becoming the backup heat source.</t>
  </si>
  <si>
    <t>KRSMA ‐ Big Eddy Unit</t>
  </si>
  <si>
    <t>Replace walkway with elevated light-penetrating and jack resistant foundation.</t>
  </si>
  <si>
    <t>Bird Creek Campground</t>
  </si>
  <si>
    <t>Reinstall electricity and potable water system at host site.</t>
  </si>
  <si>
    <t>Bird Creek Overflow</t>
  </si>
  <si>
    <t>Repair access road and pavement. Restripe.</t>
  </si>
  <si>
    <t>Replace picnic tables and fire rings.</t>
  </si>
  <si>
    <t>Repair septic system. Repair pressured water system.</t>
  </si>
  <si>
    <t>Bird Ridge Trailhead</t>
  </si>
  <si>
    <t>Repair pavement and restripe.</t>
  </si>
  <si>
    <t>Replace site signage.</t>
  </si>
  <si>
    <t>Crow Pass Trail</t>
  </si>
  <si>
    <t>Repair and rehabilitate Iditarod/Crow Pass Trail.</t>
  </si>
  <si>
    <t>Eagle River</t>
  </si>
  <si>
    <t>Repair and rehabilitate Mile Hi Saddle Trail.</t>
  </si>
  <si>
    <t>Eagle River Campground</t>
  </si>
  <si>
    <t>Replace 4 double toilets with 4 double concrete vaulted toilets.</t>
  </si>
  <si>
    <t>Recondition paved road surface.</t>
  </si>
  <si>
    <t>Recondition cabin.</t>
  </si>
  <si>
    <t>Eagle River Maintenance Shop</t>
  </si>
  <si>
    <t>Install security fence around property. Install electric security gate.</t>
  </si>
  <si>
    <t>Rehabilitate riverbank trail.</t>
  </si>
  <si>
    <t>Eagle River Greenbelt Access</t>
  </si>
  <si>
    <t>Stabilize slope, improve road and parking drainage, and resurface parking area.</t>
  </si>
  <si>
    <t>Replace kiosk.</t>
  </si>
  <si>
    <t>Eagle River Nature Center</t>
  </si>
  <si>
    <t>Resurface upper and lower parking areas.</t>
  </si>
  <si>
    <t>Rehabilitate interpretive loop trail. Resurface Rodak nature trail.</t>
  </si>
  <si>
    <t>Replace area signage and 8 interpretive displays.</t>
  </si>
  <si>
    <t>Repair viewing deck.</t>
  </si>
  <si>
    <t>Eklutna Group Campground</t>
  </si>
  <si>
    <t>Repair and rehabilitate Canyon group camping site.</t>
  </si>
  <si>
    <t>Chugiak</t>
  </si>
  <si>
    <t>Install single concrete vaulted latrine at Canyon Group site.</t>
  </si>
  <si>
    <t>Eklutna Lake Campground</t>
  </si>
  <si>
    <t>Replace final remaining old style toilets with 1 double &amp; 2 single concrete vaulted toilets.</t>
  </si>
  <si>
    <t>Replace interpretive displays.</t>
  </si>
  <si>
    <t>Overflow parking lot reconditioning and resurfacing.</t>
  </si>
  <si>
    <t>Improve lakeside road grading and drainage. Rehabilitate and repair paved roads.</t>
  </si>
  <si>
    <t>Improve hand launch/recovery lake access.</t>
  </si>
  <si>
    <t>Replace/relocate volunteer cabins and maintenance yard.</t>
  </si>
  <si>
    <t>Replace fire rings, picnic tables, bearproof food lockers, and marker posts. Recondition eroded campsites.</t>
  </si>
  <si>
    <t>Indian to Bird Creek Trail</t>
  </si>
  <si>
    <t>Crack seal asphalt, repair path base, and damaged sections of trail.</t>
  </si>
  <si>
    <t>Indian Trail</t>
  </si>
  <si>
    <t>Rehabilitate trail.</t>
  </si>
  <si>
    <t>Repair SRS parking area asphalt, repaint stripes, and repair fencing.</t>
  </si>
  <si>
    <t>Replace vaulted toilet with concrete vaulted toilet.</t>
  </si>
  <si>
    <t>Replace interpretive displays, plexiglass.</t>
  </si>
  <si>
    <t>Paint SRS office building, replace/repair window damage.</t>
  </si>
  <si>
    <t>McHugh Creek Trailhead</t>
  </si>
  <si>
    <t>Repair road, asphalt and repaint parking stripes.</t>
  </si>
  <si>
    <t>North Fork Eagle River</t>
  </si>
  <si>
    <t>Repair and resurface entrance road and parking area.</t>
  </si>
  <si>
    <t>Replace toilet with 1 double concrete vaulted toilet.</t>
  </si>
  <si>
    <t>Replace orientation kiosk.</t>
  </si>
  <si>
    <t>Prospect Heights Trailhead</t>
  </si>
  <si>
    <t>Resurface roads and parking areas.</t>
  </si>
  <si>
    <t>Ptarmigan Valley Trailhead</t>
  </si>
  <si>
    <t>Regrade and resurface parking area. Fix drainage issue on upper lot access road.</t>
  </si>
  <si>
    <t>Replace site signage and interpretive signs.</t>
  </si>
  <si>
    <t>Upper Huffman</t>
  </si>
  <si>
    <t>Anchor River SRA ‐ Coho
Campground</t>
  </si>
  <si>
    <t>Replace worn parking bumper logs, fire pits, 40 barrier posts, and picnic tables in entire facility. Replace two gates.</t>
  </si>
  <si>
    <t>Parks &amp; Outdoor Recreation - Kenai Area</t>
  </si>
  <si>
    <t>Anchor River SRA - Halibut Campground</t>
  </si>
  <si>
    <t xml:space="preserve">Rehabilitate approximately 700 feet of beachfront needs to be stabilized to protect parking lot from eroding. </t>
  </si>
  <si>
    <t>Anchor River SRA ‐ Halibut Campground</t>
  </si>
  <si>
    <t>Replace 2 old toilets with 2 concrete vaulted toilets.</t>
  </si>
  <si>
    <t>Anchor River SRA ‐ Silver King Campground</t>
  </si>
  <si>
    <t>Replace 50 worn parking bumper logs, fire pits, and picnic tables in entire facility.</t>
  </si>
  <si>
    <t>Replace fee station and interpretive kiosk.</t>
  </si>
  <si>
    <t>Replace existing toilet with concrete vaulted toilet.</t>
  </si>
  <si>
    <t>Restore damaged riverbank and access improvements for anglers.</t>
  </si>
  <si>
    <t>Anchor River SRA ‐ Slidehole Campground</t>
  </si>
  <si>
    <t>Replace 2 old toilets with concrete vaulted toilets.</t>
  </si>
  <si>
    <t>Rehabilitate trails to Slidehole fishing from day‐use area.</t>
  </si>
  <si>
    <t>Anchor River SRA ‐ Steelhead Campground</t>
  </si>
  <si>
    <t>Redesign camping area and locate away from eroding riverbank. Resurface parking lots and access roads.</t>
  </si>
  <si>
    <t>Replace worn parking bumper logs, fire pits, and picnic tables in entire facility.</t>
  </si>
  <si>
    <t>Replace kiosks and iron rangers.</t>
  </si>
  <si>
    <t>Anchor River SRA - Steelhead Campground</t>
  </si>
  <si>
    <t>Replace 1 old toilet with concrete vaulted toilet.</t>
  </si>
  <si>
    <t>Blueberry Lake SRS</t>
  </si>
  <si>
    <t>Replace highway signs.</t>
  </si>
  <si>
    <t>Replace 2 picnic shelters.</t>
  </si>
  <si>
    <t>Caines Head SRA</t>
  </si>
  <si>
    <t>Replace Derby and North Beach toilets.</t>
  </si>
  <si>
    <t>Recondition trails to provide adequate drainage.</t>
  </si>
  <si>
    <t>Reroute trail from Derby Cove to North Beach.</t>
  </si>
  <si>
    <t>Repaint picnic shelter. Replace gravel
under foundation and roof.</t>
  </si>
  <si>
    <t>Secure concrete blocks that cover floor trenches with new hardware, replace signs.</t>
  </si>
  <si>
    <t>Replace 4 rusted bulletin boards, picnic tables, and fire rings.</t>
  </si>
  <si>
    <t>Repair trail leading from North Beach to South Beach and the Fort.</t>
  </si>
  <si>
    <t>Replace South Fork Tonsina Creek Bridge.</t>
  </si>
  <si>
    <t>Relocate Callisto Canyon public use cabin away from creek.</t>
  </si>
  <si>
    <t>Replace North Beach shelter.</t>
  </si>
  <si>
    <t>Replace Derby and Callisto public use cabin roofs and stoves.</t>
  </si>
  <si>
    <t>Stain four public use cabins.</t>
  </si>
  <si>
    <t>Replace Loop Trail bridge.</t>
  </si>
  <si>
    <t>Canoe Passage Marine Park</t>
  </si>
  <si>
    <t>Clear trail, repair drainage crossings, replace signs.</t>
  </si>
  <si>
    <t>Captain Cook SRA ‐ Bishop Creek</t>
  </si>
  <si>
    <t>Recondition access road, parking area, and picnic area.</t>
  </si>
  <si>
    <t>Replace well pad, grout, enlarge pad and replace well parts.</t>
  </si>
  <si>
    <t>Recondition and resurface trails.</t>
  </si>
  <si>
    <t>Replace 3 bulletin boards.</t>
  </si>
  <si>
    <t>Captain Cook SRA ‐ Discovery Campground</t>
  </si>
  <si>
    <t>Recondition and extend campsites, tent pads. Recondition campground loop road.</t>
  </si>
  <si>
    <t>Replace 3 bulletin boards. Replace parking bumpers.</t>
  </si>
  <si>
    <t>Recondition campground trails.</t>
  </si>
  <si>
    <t>Captain Cook SRA ‐ Discovery Picnic Site</t>
  </si>
  <si>
    <t>Replace directional and information signs.</t>
  </si>
  <si>
    <t>Relocate picnic sites away from erosion area.</t>
  </si>
  <si>
    <t>Replace bulletin board.</t>
  </si>
  <si>
    <t>Resurface access roads and parking.</t>
  </si>
  <si>
    <t>Improve surface and drainage of trail to beach.</t>
  </si>
  <si>
    <t>Captain Cook SRA ‐ Stormy Lake</t>
  </si>
  <si>
    <t>Rebuild steep eroding trails from picnic shelter to lake.</t>
  </si>
  <si>
    <t>Replace two shelters.</t>
  </si>
  <si>
    <t>Replace stairway.</t>
  </si>
  <si>
    <t>Resurface access, parking area, and campground roads.</t>
  </si>
  <si>
    <t>Replace 12 picnic tables and fire pits.</t>
  </si>
  <si>
    <t>Rehabilitate swim beach area into a group use area.</t>
  </si>
  <si>
    <t>Captain Cook SRA ‐ Swanson River Canoe Landing</t>
  </si>
  <si>
    <t>Rebuild and reroute trail from parking area to river to a more appropriate grade and resurface.</t>
  </si>
  <si>
    <t>Resurface roads and parking areas. Modify turn around for larger vehicles.</t>
  </si>
  <si>
    <t>Clam Gulch State Recreation Area</t>
  </si>
  <si>
    <t>Relocate power, water, phone for host site.</t>
  </si>
  <si>
    <t>Replace roofs and paint shelters. Replace gravel in walkways and approaches to shelter.</t>
  </si>
  <si>
    <t>Repair beach access road repairs. Resurface roads and parking areas.</t>
  </si>
  <si>
    <t>Replace selected parking bumpers.</t>
  </si>
  <si>
    <t>Crooked Creek State
Recreation Site</t>
  </si>
  <si>
    <t>Replace two existing toilet facilities with 1 double and 2 single concrete vaulted toilets.</t>
  </si>
  <si>
    <t>Resurface parking area. Expand camping gravel pads.</t>
  </si>
  <si>
    <t>Deep Creek State Recreation
Area</t>
  </si>
  <si>
    <t>Replace 2 toilets with 2 double
concrete vaulted toilets.</t>
  </si>
  <si>
    <t>Deep Creek State Recreation Area</t>
  </si>
  <si>
    <t>Replace 3 fee stations with central entrance station.</t>
  </si>
  <si>
    <t>Realign curve on access road, repave purchased right‐of‐way.</t>
  </si>
  <si>
    <t xml:space="preserve">Restore and armor beachfront. </t>
  </si>
  <si>
    <t>Resurface parking area, campground, and tractor launch area.</t>
  </si>
  <si>
    <t>Diamond Creek</t>
  </si>
  <si>
    <t>Diamond Creek Trail is washed out, alternate access needs to be surveyed and developed. Widen parking area at top of road and move access road from highway. Brush hog/hydro axe fire hazard clear cut areas to remove stumps and debris.</t>
  </si>
  <si>
    <t>Eshamy Bay</t>
  </si>
  <si>
    <t>Replace Baker Cabin.</t>
  </si>
  <si>
    <t>Gulf Coast Marine Park</t>
  </si>
  <si>
    <t>Clear vegetation along trail and replace 50 trail markers.</t>
  </si>
  <si>
    <t xml:space="preserve">Vitus Cabin foundation has settled, and floor is rotten. Remove and relocate cabin. </t>
  </si>
  <si>
    <t>Homer Bunkhouse</t>
  </si>
  <si>
    <t xml:space="preserve">Bunkhouse was acquired through DOT right of way acquisition. Building needs to be connected to natural gas line and appliances and heater converted to gas. Replace flooring, roof, and appliances. </t>
  </si>
  <si>
    <t>Johnson Lake State Recreation Area</t>
  </si>
  <si>
    <t>Replace roofing material with metal on 5 structures and recondition access.</t>
  </si>
  <si>
    <t>Install ADA access ramp &amp; railing at ranger/camp host cabin.</t>
  </si>
  <si>
    <t>Pave entrance road and campground loop for dust control, safety.</t>
  </si>
  <si>
    <t>Kachemak Bay State Park</t>
  </si>
  <si>
    <t>Replace park entrance sign and replace bulletin board.</t>
  </si>
  <si>
    <t>Replace Eveline toilet and access trail.</t>
  </si>
  <si>
    <t>Replace Moose Valley public use cabin.</t>
  </si>
  <si>
    <t>Repair and reroute trails bridge crossing at Halibut Creek.</t>
  </si>
  <si>
    <t>Improve Rusty's Lagoon campground for gravel site, provide sanitation, relocate trailhead.</t>
  </si>
  <si>
    <t>Improve Halibut Cove Lagoon ranger station for ADA compliance. Repair structural, plumbing, and electrical. Need DEC‐approved water system. Renovate living quarters.</t>
  </si>
  <si>
    <t>Replace interpretive displays at Halibut Cove Lagoon R.S.</t>
  </si>
  <si>
    <t>Replace bearproof food storage boxes at all remote sites (appx 20 units).</t>
  </si>
  <si>
    <t>Replace Halibut Cove tool maintenance shed.</t>
  </si>
  <si>
    <t>Improve Grewingk Lake campground.</t>
  </si>
  <si>
    <t>Repair, widen, and reroute trails from Halibut Cove Lagoon to Moose Valley to South Poot Peak to China Poot Lake.</t>
  </si>
  <si>
    <t>Kasilof River State Recreation Site</t>
  </si>
  <si>
    <t>Resurface, pave, and restripe road and parking areas.</t>
  </si>
  <si>
    <t>Repair and resurface parking area.</t>
  </si>
  <si>
    <t>Replace parking bumpers.</t>
  </si>
  <si>
    <t>Replace bulletin boards with orientation kiosk.</t>
  </si>
  <si>
    <t>KRSMA - Big Eddy Unit</t>
  </si>
  <si>
    <t>Replace interpretive signs.</t>
  </si>
  <si>
    <t>KRSMA ‐ Bings Landing</t>
  </si>
  <si>
    <t>Replace concrete boat ramp.</t>
  </si>
  <si>
    <t>KRSMA ‐ Bings Landing
Campground</t>
  </si>
  <si>
    <t>Replace 10 old picnic tables.</t>
  </si>
  <si>
    <t>Rehabilitate and reroute trails.</t>
  </si>
  <si>
    <t>KRSMA ‐ Ciechanski Unit</t>
  </si>
  <si>
    <t>Resurface parking area.</t>
  </si>
  <si>
    <t>Replace floating dock.</t>
  </si>
  <si>
    <t>Bank restoration and stabilization.</t>
  </si>
  <si>
    <t>KRSMA ‐ Cooper Landing Boat Launch</t>
  </si>
  <si>
    <t>Refinish exterior of volunteer cabin.</t>
  </si>
  <si>
    <t>Replace holding tank and install a mound septic system.</t>
  </si>
  <si>
    <t>Crack seal asphalt pavement.</t>
  </si>
  <si>
    <t>Replace wooden rail caps on walkway with material such as Trex. Replace bulletin board.</t>
  </si>
  <si>
    <t>KRSMA ‐ Funny River Unit</t>
  </si>
  <si>
    <t>Replace toilet with double concrete vaulted toilet.</t>
  </si>
  <si>
    <t>KRSMA - Funny River Unit</t>
  </si>
  <si>
    <t>Replace existing wooden walkway.</t>
  </si>
  <si>
    <t>Replace septic holding tank at host site.</t>
  </si>
  <si>
    <t>Replace picnic tables and parking bumpers.</t>
  </si>
  <si>
    <t>KRSMA ‐ Hansen Ranch Unit</t>
  </si>
  <si>
    <t>KRSMA ‐ Izaak Walton Unit</t>
  </si>
  <si>
    <t>Recondition day use area. Repair and repaving paved areas.</t>
  </si>
  <si>
    <t>Replace picnic tables.</t>
  </si>
  <si>
    <t>Develop low arsenic water system.</t>
  </si>
  <si>
    <t>KRSMA ‐ Morgan's Landing</t>
  </si>
  <si>
    <t>Replace rotten logs on Area office. Improve ADA accessibility. Rewire building. Replace floorings. Repair retaining wall at lower level entrance.</t>
  </si>
  <si>
    <t>Replace broken shop yard gate with an automatic gate.</t>
  </si>
  <si>
    <t>KRSMA ‐ Morgan's Landing Campground</t>
  </si>
  <si>
    <t>Resurface overflow parking area.</t>
  </si>
  <si>
    <t>Replace parking bumpers at overflow area.</t>
  </si>
  <si>
    <t>Replace interpretive displays and site signage.</t>
  </si>
  <si>
    <t>KRSMA ‐ Morgan's Landing Day Use</t>
  </si>
  <si>
    <t>Resurface roads and parking area.</t>
  </si>
  <si>
    <t>Rehabilitate bluff trail.</t>
  </si>
  <si>
    <t>KRSMA ‐ Pipeline Crossing Unit</t>
  </si>
  <si>
    <t>KRSMA - Pipeline Crossing Unit</t>
  </si>
  <si>
    <t xml:space="preserve">Rehabilitate streambank and install ELP walkway and stair access. </t>
  </si>
  <si>
    <t>Repair trail leading from parking area to river.</t>
  </si>
  <si>
    <t>Replace bulletin board. Recondition 6 picnic tables.</t>
  </si>
  <si>
    <t>Rehabilitate trail at lower end of Slikok.</t>
  </si>
  <si>
    <t>KRSMA - Slikok Creek Unit</t>
  </si>
  <si>
    <t>Resurface parking lot.</t>
  </si>
  <si>
    <t>KRSMA ‐ The Pillars Boat
Launch</t>
  </si>
  <si>
    <t>Pave road and parking area.</t>
  </si>
  <si>
    <t>Replace septic system.</t>
  </si>
  <si>
    <t>Apply protective sealant to exterior of volunteer cabin.</t>
  </si>
  <si>
    <t>KRSMA - Waikiki Beach</t>
  </si>
  <si>
    <t>Replace wooden pit toilet with double concrete vaulted toilets.</t>
  </si>
  <si>
    <t>Resurface and realign parking lot, install gate, and renovate campsites.</t>
  </si>
  <si>
    <t>Lowell Point State Recreation Site</t>
  </si>
  <si>
    <t>Replace 2 old toilets with 2 double concrete vaulted toilets.</t>
  </si>
  <si>
    <t>Replace shop.</t>
  </si>
  <si>
    <t>Reconstruct drainage, CMPs for cross drainage, resurface access roadway and parking areas.</t>
  </si>
  <si>
    <t>Mineral Creek Marine Park</t>
  </si>
  <si>
    <t>Ninilchik SRA ‐ Ninilchik Beach Campground</t>
  </si>
  <si>
    <t>Demolish two old toilets.</t>
  </si>
  <si>
    <t>Ninilchik SRA ‐ Ninilchik North Scenic Overlook</t>
  </si>
  <si>
    <t>Replace 1 toilet with a double concrete vaulted toilet. Remove second toilet.</t>
  </si>
  <si>
    <t>Improve trails from parking area to river.</t>
  </si>
  <si>
    <t>Repair kiosks.</t>
  </si>
  <si>
    <t>Resurface access roads and parking areas.</t>
  </si>
  <si>
    <t>Convert shelter and walk‐in sites into a group camping area with expanded parking for up to 10 vehicles.</t>
  </si>
  <si>
    <t>Improve trails to river.</t>
  </si>
  <si>
    <t>Replace bulletin board and fee station.</t>
  </si>
  <si>
    <t>Ninilchik SRA ‐ Ninilchik View Campground</t>
  </si>
  <si>
    <t>Repair fence at the bluff.</t>
  </si>
  <si>
    <t>Drain and pump out pipes that are rusted, replace.</t>
  </si>
  <si>
    <t>Resurface access road and campsites.</t>
  </si>
  <si>
    <t>Old Kasilof Landing SRS</t>
  </si>
  <si>
    <t>Stabilize and preserve historic log building constructed in 1926.</t>
  </si>
  <si>
    <t>PWS Marine Parks</t>
  </si>
  <si>
    <t>Six public use cabin maintenance includes staining cabin exteriors, replacing broken doors and windows, replacing roofs, repairing damaged flooring and decks, and replacing damaged signs.</t>
  </si>
  <si>
    <t>9/32</t>
  </si>
  <si>
    <t>Scout Lake State Recreation Site</t>
  </si>
  <si>
    <t>Resurface trail.</t>
  </si>
  <si>
    <t>Replace roof and rehabilitate picnic shelter.</t>
  </si>
  <si>
    <t>Replace one old toilet with a double concrete vaulted toilet.</t>
  </si>
  <si>
    <t>Replace 10 picnic tables.</t>
  </si>
  <si>
    <t>Parks &amp; Outdoor Recreation ‐
Kodiak Area</t>
  </si>
  <si>
    <t>Replace sand at the east end of Scout Lake.</t>
  </si>
  <si>
    <t>Resurface campground road.</t>
  </si>
  <si>
    <t>Shoup Bay Marine Park</t>
  </si>
  <si>
    <t>Relocate Gold Creek bridge to stable ground.</t>
  </si>
  <si>
    <t>Improve drainage, construct drainage crossing, and clear vegetation.</t>
  </si>
  <si>
    <t>Replace Upper Shoup Bay and Gold Creek campsite toilets.</t>
  </si>
  <si>
    <t>Stariski State Recreation Site</t>
  </si>
  <si>
    <t>Replace gate, 30 barrier posts, parking bumpers, picnic table and fire pits.</t>
  </si>
  <si>
    <t>Grind stumps from extensive spruce bark beetle tree removal, grade site, replant.</t>
  </si>
  <si>
    <t>Install pedestrian safety fence along bluff.</t>
  </si>
  <si>
    <t>Relocate campsites away from bluff and rehabilitate campground: level campsites, install parking bumpers and resurface roads.</t>
  </si>
  <si>
    <t>Worthington Glacier SRS</t>
  </si>
  <si>
    <t>Paint metal shelter and kiosks.</t>
  </si>
  <si>
    <t>Replace site and highway signage.</t>
  </si>
  <si>
    <t>Areawide</t>
  </si>
  <si>
    <t>Retrofit toilet buildings to prevent surface and ground water from infiltrating vaults.</t>
  </si>
  <si>
    <t>Afognak Island State
Park</t>
  </si>
  <si>
    <t>Replace outhouses at Laura Lake and at Pillar Lake Cabin.</t>
  </si>
  <si>
    <t>Remove old permit-required private land signs and replace entrance sign at park boundaries along old logging roads.</t>
  </si>
  <si>
    <t>Improve ADA accessibility at the Pillar Lake public use cabin by replacing the undersized porch.</t>
  </si>
  <si>
    <t>Buskin River State
Recreation Site</t>
  </si>
  <si>
    <t>Rehabilitate roads, campsites, and tent pads at campground. Improve trailhead at Boy Scout Lake.</t>
  </si>
  <si>
    <t>Replace fire rings and picnic tables at campground and day-use area. Replace entrance gate.</t>
  </si>
  <si>
    <t>Repair Boy Scout Lake trail and realign portion on private lands. Widen and stabilize riverbank trail.</t>
  </si>
  <si>
    <t>Replace 2 old bulletin boards with information kiosk. Replace campground bulletin and fee station with orientation kiosk.</t>
  </si>
  <si>
    <t>Stabilization, preservation, and maintenance of historic WWII structures.</t>
  </si>
  <si>
    <t>Improve headquarters and resident apartment building to meet current standards.</t>
  </si>
  <si>
    <t>Raise road surface on Miller Point road and resurface Ram site road, Group site road, and main entrance parking lot.</t>
  </si>
  <si>
    <t>Improve approximately 6.5 - 7.0 miles of existing trails by replacing foot bridges, planking, steps, drainage, and trailheads.</t>
  </si>
  <si>
    <t>Renovate two volunteer cabins to meet current standards. Older cabin and its furnishings are rapidly deteriorating.</t>
  </si>
  <si>
    <t>Replace older double outhouse at Miller Point with double concrete vaulted toilet.</t>
  </si>
  <si>
    <t>Pasagshak State
Recreation Site</t>
  </si>
  <si>
    <t>Improve trails to campsites and for public sport fishing access to river from road and parking lots.</t>
  </si>
  <si>
    <t>12 new fire rings and picnic tables for day‐use, camp sites and host site.</t>
  </si>
  <si>
    <t>Replace old bulletin boards with new information kiosks.</t>
  </si>
  <si>
    <t>Stabilize and improve alignment of trail on southwest (neighborhood) side of Pasagshak River and remove social trails leading to riverbank.</t>
  </si>
  <si>
    <t>Shuyak Island State Park</t>
  </si>
  <si>
    <t>Renovate substandard crew housing, storage shed, and expand boat shed at Big Bay public contact station.</t>
  </si>
  <si>
    <t>Repair interior siding, windows, door, at Willy's Cabin. Replace outhouse.</t>
  </si>
  <si>
    <t>Replace Big Bay public contact station roof.</t>
  </si>
  <si>
    <t>Repair, re‐level and stabilize floors and structural systems on 4 public use cabins.</t>
  </si>
  <si>
    <t>Repair and improve trails.</t>
  </si>
  <si>
    <t>Replace 4 outhouses at public use cabins.</t>
  </si>
  <si>
    <t>Retrofit concrete toilets to prevent surface and ground water from infiltrating vaults.</t>
  </si>
  <si>
    <t>Multi</t>
  </si>
  <si>
    <t>Preventative maintenance/minor repairs for all Public Use Cabins</t>
  </si>
  <si>
    <t>Mitigate remaining beetle kill trees for all other Mat-Su Area units (other than DSP and Nancy Lake SRA).</t>
  </si>
  <si>
    <t>Big Lake North State Recreation Site</t>
  </si>
  <si>
    <t>Replace 10 picnic tables and
anchor 33 tables.</t>
  </si>
  <si>
    <t>Repair asphalt paving entrance road, crack seal all roads.</t>
  </si>
  <si>
    <t>Big Lake South State Recreation Site</t>
  </si>
  <si>
    <t>Add sand to improve existing public beach.</t>
  </si>
  <si>
    <t>Pave road and parking.</t>
  </si>
  <si>
    <t>Replace 7 picnic tables and anchor 15 tables.</t>
  </si>
  <si>
    <t>Denali SP - Areawide</t>
  </si>
  <si>
    <t>Mitigate beetle kill trees.</t>
  </si>
  <si>
    <t>Kesugi Ridge trail repairs. Campsite hardening, and signage.</t>
  </si>
  <si>
    <t>Denali SP ‐ Byers Creek
Ranger Station</t>
  </si>
  <si>
    <t>Replace bunkhouse.</t>
  </si>
  <si>
    <t>Replace Byers Creek station generator/electric system.</t>
  </si>
  <si>
    <t>Replace cook shack and improve water/wastewater system.</t>
  </si>
  <si>
    <t>Mat‐SU</t>
  </si>
  <si>
    <t>Upgrade Alternative Energy System</t>
  </si>
  <si>
    <t>Repair Byers Lake Loop Trail.</t>
  </si>
  <si>
    <t>Resurface campground roads, camping/parking pads, and overflow parking area.</t>
  </si>
  <si>
    <t>Replace entrance gate.</t>
  </si>
  <si>
    <t>Replace site signage. Replace entrance sign panel.</t>
  </si>
  <si>
    <t>Denali SP ‐ Byers Lake Public Use Cabins 1</t>
  </si>
  <si>
    <t>Cabin repairs, rehab doors, windows, etc.</t>
  </si>
  <si>
    <t>Denali SP ‐ Byers Lake Public Use Cabins 2</t>
  </si>
  <si>
    <t>Replace roof eaves supports.  Replace windows.</t>
  </si>
  <si>
    <t>Denali SP ‐  Denali View North</t>
  </si>
  <si>
    <t>Repair subgrade failure area, restripe entire paved sections.</t>
  </si>
  <si>
    <t>Update interpretive signs to
depict Alaska Range Peaks.</t>
  </si>
  <si>
    <t>Renovate 10 tent camp sites.</t>
  </si>
  <si>
    <t>Denali SP ‐  Denali View South</t>
  </si>
  <si>
    <t>Denali SP ‐ Little Coal Creek Trailhead</t>
  </si>
  <si>
    <t>Resurface access road.</t>
  </si>
  <si>
    <t>Repair trail to division standards.</t>
  </si>
  <si>
    <t>Denali SP ‐ Lower
Troublesome Creek Campground</t>
  </si>
  <si>
    <t>Paint, replace roofing, install drip edge on picnic shelter.</t>
  </si>
  <si>
    <t>Denali SP ‐ Ermine Hill Trail</t>
  </si>
  <si>
    <t>Replace trail bridge over Byers Creek.</t>
  </si>
  <si>
    <t>Improve parking off the highway.</t>
  </si>
  <si>
    <t>Replace old pit toilet with single concrete vaulted toilet.</t>
  </si>
  <si>
    <t>Replace old SST latrine with a single concrete vaulted toilet.</t>
  </si>
  <si>
    <t>Repair Lower Troublesome creek trail.</t>
  </si>
  <si>
    <t>Repair and restripe parking area.</t>
  </si>
  <si>
    <t>Replace bollards with concrete parking bumpers. Replace 12 picnic tables.</t>
  </si>
  <si>
    <t>Denali SP ‐ Upper
Troublesome Creek Trailhead</t>
  </si>
  <si>
    <t>Resurface access road and parking area.</t>
  </si>
  <si>
    <t>Replace old bulletin board.</t>
  </si>
  <si>
    <t>Denali SP ‐ Veteran's
Memorial</t>
  </si>
  <si>
    <t>Replace three vaulted toilets with three double concrete vaulted toilets.</t>
  </si>
  <si>
    <t>Replace misspelled plaque and refurbish other plaque.</t>
  </si>
  <si>
    <t>Repair trails through memorial, crack seal.</t>
  </si>
  <si>
    <t>Stripe roadway and parking areas,
crack seal asphalt.</t>
  </si>
  <si>
    <t>Dry Creek State Recreation Site</t>
  </si>
  <si>
    <t>Resurface and extend campsites.</t>
  </si>
  <si>
    <t>Improve trails to current standards.</t>
  </si>
  <si>
    <t>Replace campground signage.</t>
  </si>
  <si>
    <t>Replace parking bumpers, 20 picnic tables, fire pits.</t>
  </si>
  <si>
    <t>Finger Lake State Recreation Site</t>
  </si>
  <si>
    <t>Replace water softener system at HQ building.</t>
  </si>
  <si>
    <t>Extend boat ramp and remove reef  along dock. Repair failing dock.</t>
  </si>
  <si>
    <t>Repair trails through park.</t>
  </si>
  <si>
    <t>Crack seal pavement and repair slumping. Pave day-use/boat launch area.</t>
  </si>
  <si>
    <t>Hatcher Pass SMA - Archangel Trailhead</t>
  </si>
  <si>
    <t xml:space="preserve">Recondition and resurface trailhead/parking.  </t>
  </si>
  <si>
    <t>Hatcher Pass SMA ‐ Fishhook Trailhead</t>
  </si>
  <si>
    <t>Replace SST toilets with 1 single
concrete vaulted toilet.</t>
  </si>
  <si>
    <t>Expand parking lot, improve circulation.</t>
  </si>
  <si>
    <t>Hatcher Pass SMA - Gateway</t>
  </si>
  <si>
    <t>Replace missing entrance sign near
Gateway/Little Su Bridge.</t>
  </si>
  <si>
    <t>Hatcher Pass SMA ‐ Goldmint Trailhead</t>
  </si>
  <si>
    <t>Hatcher Pass SMA ‐ Government Peak Campground</t>
  </si>
  <si>
    <t>Brushing trail to river, site repairs, crack seal road.</t>
  </si>
  <si>
    <t>Hatcher Pass SMA - Mile 16 Bike Trail</t>
  </si>
  <si>
    <t>Hatcher Pass SMA - Paradise Ski Run</t>
  </si>
  <si>
    <t>Repair/expand Paradise Ski Run lower parking lot to minimize congestion.</t>
  </si>
  <si>
    <t>Hatcher Pass SMA ‐ Reed Lakes</t>
  </si>
  <si>
    <t xml:space="preserve">Upgrade trail to upper Reed Lake to division standards. </t>
  </si>
  <si>
    <t>Repair Reed Lakes Trailhead parking area.</t>
  </si>
  <si>
    <t>Replace bulletin board and kiosk.</t>
  </si>
  <si>
    <t>Replace toilet with single concrete vaulted toilet.</t>
  </si>
  <si>
    <t>Repaint four historic buildings, exterior, aluminum paint.</t>
  </si>
  <si>
    <t>Stabilization and/or reconstruction of failing portal trestle.</t>
  </si>
  <si>
    <t>Stabilize Managers House foundation, and Stabilize Generator Shed.</t>
  </si>
  <si>
    <t>Assay Office Bridge/Walkway - Metal expanded decking for bridge (with SHPO approval).</t>
  </si>
  <si>
    <t>Repair metal roofs on visitor center and generator shed.</t>
  </si>
  <si>
    <t>Repair Gold Cord Trail to division standards.</t>
  </si>
  <si>
    <t>Repair Old Mill Trail to division standards.</t>
  </si>
  <si>
    <t>Crack seal pavement. Repair erosional damage to Gold Cord Road to mine.</t>
  </si>
  <si>
    <t>Fuel oil cleanup at bunkhouse and about 35 barrels.</t>
  </si>
  <si>
    <t>Improve bunkhouse 1 to code for
occupancy.</t>
  </si>
  <si>
    <t>Improve bunkhouse 2 to code for occupancy.</t>
  </si>
  <si>
    <t>Old Mill roof repair and analyses to remove cables.</t>
  </si>
  <si>
    <t>Refinish wood flooring in Mess Hall.</t>
  </si>
  <si>
    <t>Restore septic and water systems at Mess Hall.</t>
  </si>
  <si>
    <t>Upgrade road to water tunnel.</t>
  </si>
  <si>
    <t>Water tunnel stabilization:
including engineering survey.</t>
  </si>
  <si>
    <t>King Mountain State
Recreation Site</t>
  </si>
  <si>
    <t>Level and refurbish campsites
with gravel and make sites larger.</t>
  </si>
  <si>
    <t>Recondition trails.</t>
  </si>
  <si>
    <t>Remove stumps in pedestrian areas at the campground.</t>
  </si>
  <si>
    <t>Replace old picnic shelter.</t>
  </si>
  <si>
    <t>Resurface and widen roadway and improve drainage.</t>
  </si>
  <si>
    <t>Lake Louise State Recreation Area</t>
  </si>
  <si>
    <t>Resurface roads and parking areas. Resurface and level campsites.</t>
  </si>
  <si>
    <t>Recondition and repair damaged asphalt trails to division standards.</t>
  </si>
  <si>
    <t>Repair roof on picnic shelter.</t>
  </si>
  <si>
    <t>Replace bumper logs and benches.</t>
  </si>
  <si>
    <t>Liberty Falls State Recreation Site</t>
  </si>
  <si>
    <t>Recondition campground loop road.</t>
  </si>
  <si>
    <t>Replace 15 bumper logs, picnic tables, and benches.</t>
  </si>
  <si>
    <t>Matanuska Glacier State
Recreation Site</t>
  </si>
  <si>
    <t>Replace 3 SSTs with 3 double concrete vaulted toilets.</t>
  </si>
  <si>
    <t>Extend and resurface campsites. Repair asphalt pavement.</t>
  </si>
  <si>
    <t>Repaint rail fence along hillside.</t>
  </si>
  <si>
    <t>Replace site signage and interpretive panels.</t>
  </si>
  <si>
    <t>Matanuska Lakes State
Recreation Area</t>
  </si>
  <si>
    <t>Rehabilitate access road to Matanuska Lake campground and day use.</t>
  </si>
  <si>
    <t>Improve trails by widening and connecting existing trails. Improve east/west trail from Matanuska to Kepler Lake to ADA standards.</t>
  </si>
  <si>
    <t>Replace floating boat dock
(removed) on Kepler Lake.</t>
  </si>
  <si>
    <t>Replace missing bulletin boards at
(2) Mat Lake. Replace 15 picnic tables, benches, and fire rings.</t>
  </si>
  <si>
    <t>Montana Creek State
Recreation Site</t>
  </si>
  <si>
    <t>Pave access road and resurface parking area.</t>
  </si>
  <si>
    <t>Replace damaged bumper logs.</t>
  </si>
  <si>
    <t>Recondition trail to mouth of
Montana Creek.</t>
  </si>
  <si>
    <t>Nancy Lake SRA ‐ James Lake PUC</t>
  </si>
  <si>
    <t>Repair trail access/canoe landing.</t>
  </si>
  <si>
    <t>Nancy Lake SRA ‐ Winter
Trailhead</t>
  </si>
  <si>
    <t xml:space="preserve">Canoe Trail System:  Replace boardwalk/upgrade portages, dispose creosoted lumber. </t>
  </si>
  <si>
    <t>Repair South Rolly Overlook picnic shelters. Replace roofs.</t>
  </si>
  <si>
    <t>Nancy Lake Office:  Install building‐ wide power protection system frequent faults, replace roof shingles on shop awning, replace water softener.</t>
  </si>
  <si>
    <t>Replace 20 picnic tables and anchor 70. Replace tables and fire rings at South Rolly Overlook and canoe trailheads. Replace gates at South Rolly and Nancy Lake campgrounds. Concrete Parking Bumpers.</t>
  </si>
  <si>
    <t>Nancy Lake Office:  Repair volunteer housing.</t>
  </si>
  <si>
    <t>Recondition 15 campsites along
Lynx Lake Canoe trails.</t>
  </si>
  <si>
    <t>Replace Lynx Lake PUC #1.</t>
  </si>
  <si>
    <t>Replace Nancy Lake Cabin #4.</t>
  </si>
  <si>
    <t>Replace Nancy Lake Cabin #3.</t>
  </si>
  <si>
    <t>Replace Red Shirt Lake Cabin #1.</t>
  </si>
  <si>
    <t>Replace Red Shirt Lake Cabin #2.</t>
  </si>
  <si>
    <t>Replace Red Shirt Lake Cabin #3.</t>
  </si>
  <si>
    <t>Replace Red Shirt Lake Cabin #4.</t>
  </si>
  <si>
    <t>Repair Red Shirt Host Cabin foundation.</t>
  </si>
  <si>
    <t>Upgrade Butterfly Lake Trails to division standards.</t>
  </si>
  <si>
    <t>Improve existing old launch ramp at South Rolly Campground.</t>
  </si>
  <si>
    <t>Upgrade Red Shirt Lake trail to division standards.</t>
  </si>
  <si>
    <t>Repair Nordic ski trails to division standards.</t>
  </si>
  <si>
    <t>Nancy Lake State Recreation Site</t>
  </si>
  <si>
    <t>Replace fireplaces, and parking bumpers.</t>
  </si>
  <si>
    <t>Resurface access road, parking areas, and campsites.</t>
  </si>
  <si>
    <t>Porcupine Creek State
Recreation Site</t>
  </si>
  <si>
    <t>Rebuild access road. Resurface campground road and campsites.</t>
  </si>
  <si>
    <t>Replace 15 picnic tables.</t>
  </si>
  <si>
    <t>Rocky Lake State Recreation Site</t>
  </si>
  <si>
    <t>Resurface road and campsites.</t>
  </si>
  <si>
    <t>Squirrel Creek State
Recreation Site</t>
  </si>
  <si>
    <t>Resurface campsites and campground loop road.</t>
  </si>
  <si>
    <t>Replace all fire rings.</t>
  </si>
  <si>
    <t>Summit Lake State
Recreation Site</t>
  </si>
  <si>
    <t>Resurface existing parking area.</t>
  </si>
  <si>
    <t>Recondition/harden loop trail to viewpoint and lake.</t>
  </si>
  <si>
    <t>Willow Creek State Recreation Area</t>
  </si>
  <si>
    <t>Replace fee stations with new covered fee stations to division standards.</t>
  </si>
  <si>
    <t>Resurface roads and parking areas. Level and resurface campsites. Pave day-use parking.</t>
  </si>
  <si>
    <t xml:space="preserve">Replace five old SST latrines with five double concrete vaulted toilets. </t>
  </si>
  <si>
    <t>Recondition fishing access trails and raft take-out.</t>
  </si>
  <si>
    <t>Replace stolen gate and main campground</t>
  </si>
  <si>
    <t>Relocate elevated walkway. Stabilize riverbank.</t>
  </si>
  <si>
    <t>Big Delta State Historical
Park</t>
  </si>
  <si>
    <t>Replace front and back decks and
outside rear staircase.</t>
  </si>
  <si>
    <t>Stabilize and armor unstable riverbank threatening historic buildings and structures.</t>
  </si>
  <si>
    <t>Restore WAMCATS telegraph station building, WAMCATS Military Residence, and ARC Outbuilding lighting and electrical system.</t>
  </si>
  <si>
    <t>Replace rotten roof logs on
Homestead Outbuilding (Museum).</t>
  </si>
  <si>
    <t>Restore Roadhouse interior and interpret.</t>
  </si>
  <si>
    <t>Replace garden fence and poultry and livestock pens.</t>
  </si>
  <si>
    <t>Conform all visitor facilities in roadhouse for ADA access.</t>
  </si>
  <si>
    <t>Design and reconstruct entrance to Rika's Roadhouse to include ARC Garage.</t>
  </si>
  <si>
    <t>Replace dump station bulletin board.</t>
  </si>
  <si>
    <t>Improve campsites near entrance.</t>
  </si>
  <si>
    <t>Raise, repair roof, and refurbish Alaska Road Commission (ARC) Garage to provide visitor center.</t>
  </si>
  <si>
    <t>Oil logs, pest control, chink walls to weatherproof (Ferryman's Cabin, Barn, Museum, Roadhouse, ARC Outbuilding, WAMCATS Telegraph Building, WAMCATS Military Residence).</t>
  </si>
  <si>
    <t>Restore Cold Cache and delineate
WAMCATS Stable Site.</t>
  </si>
  <si>
    <t>Chip seal all parking / camping sites and replace parking bumpers.  Chip seal remainder of access roads.</t>
  </si>
  <si>
    <t>Birch Lake State Recreation Site</t>
  </si>
  <si>
    <t>Fill and relevel pads and parking area.  Re-establish 2 additional parking spaces in front of public use cabin for circulation safety.</t>
  </si>
  <si>
    <t>Relocate entrance sign to first, more visible entrance.</t>
  </si>
  <si>
    <t>Replace fee station with covered fee station.</t>
  </si>
  <si>
    <t>Chena Pump State Recreation Site</t>
  </si>
  <si>
    <t>Recondition loop road, river access road, and parking; grade resurface
&amp; drainage.</t>
  </si>
  <si>
    <t>Chena Pump State Recreation site</t>
  </si>
  <si>
    <t>Replace 2 barbeque grills and 2 fire pits, 8 picnic tables and 16 parking bumpers.</t>
  </si>
  <si>
    <t>Chena Pump state Recreation site</t>
  </si>
  <si>
    <t>Replace toilet with concrete vaulted toilet.</t>
  </si>
  <si>
    <t>Upgrade fee kiosk station.</t>
  </si>
  <si>
    <t>Install 3 interpretive signs.</t>
  </si>
  <si>
    <t>Rebuild historic cabin/foundation.</t>
  </si>
  <si>
    <t>Chena River SRA - Areawide</t>
  </si>
  <si>
    <t>Resurface river access roads to dispersed sites. (26.7, 28.2, 28.6, 29.4, 29.5, 31.4, 38.2, 39.6, 42.3, 42.9, 43, 43.7, 43.9, 44.1, 45.5, &amp; 47.2).</t>
  </si>
  <si>
    <t>Replace tables and fire rings.</t>
  </si>
  <si>
    <t>Replace single toilets at mile 28,
37.7, and 44.</t>
  </si>
  <si>
    <t xml:space="preserve">Improve wildlife viewing areas with designated parking, turn lanes, signage, and interp (MP 27.8,28.2, 29.2,29.4,38.8,39.1,41.6,42, 42.8, 42.9, 46, 46.7 &amp; 49.9). </t>
  </si>
  <si>
    <t>Replace shot and missing trail marker signs and mile‐posts. Replace and improve directional signs on trails.</t>
  </si>
  <si>
    <t>Chena River SRA ‐ Angel
Rocks Trailhead</t>
  </si>
  <si>
    <t>Make well ADA accessible and replace parts.</t>
  </si>
  <si>
    <t>Improve overflow parking and pave parking area and access road.</t>
  </si>
  <si>
    <t>Chena River SRA ‐ Colorado Creek Trailhead</t>
  </si>
  <si>
    <t>Fill and level parking area.  Install parking bumpers/replace bulletin.</t>
  </si>
  <si>
    <t>Rehabilitate Colorado Creek Trail bridges. Replace bulletin boards.</t>
  </si>
  <si>
    <t>Chena River SRA ‐ East Fork Trail</t>
  </si>
  <si>
    <t>Reroute trail to sustainable alignment.</t>
  </si>
  <si>
    <t>Chena River SRA ‐ Lower
Chena Dome Trailhead</t>
  </si>
  <si>
    <t>Replace water well.</t>
  </si>
  <si>
    <t>Replace entrance sign.</t>
  </si>
  <si>
    <t>Chena River SRA ‐ Mile 39.6 River Access</t>
  </si>
  <si>
    <t>Replace 2 old pit toilets with new pit toilet.</t>
  </si>
  <si>
    <t>Chena River SRA ‐ Mile 48 North Fork Pond</t>
  </si>
  <si>
    <t>Upgrade access road and picnic sites &amp; campsites.</t>
  </si>
  <si>
    <t>Chena River SRA ‐ North
Fork Public Use Cabin</t>
  </si>
  <si>
    <t>Modify access and porch to meet
ADA standards.</t>
  </si>
  <si>
    <t>Chena River SRA ‐ Red
Squirrel Campground</t>
  </si>
  <si>
    <t>Develop nature trail to connect picnic shelters and camping via pedestrian bridge.</t>
  </si>
  <si>
    <t>Chena River SRA ‐ Rosehip Campground</t>
  </si>
  <si>
    <t>Upgrade Nature Trail bulletin board at trailhead and trail signing.</t>
  </si>
  <si>
    <t>Chena River SRA ‐ South
Fork Chena River</t>
  </si>
  <si>
    <t>Relocate river crossing downstream to avoid dangerous open water.</t>
  </si>
  <si>
    <t>Clear and widen South Fork Trail.</t>
  </si>
  <si>
    <t>Chena River SRA ‐ Stiles
Creek Extension</t>
  </si>
  <si>
    <t>Resurface roads and trailhead parking area.</t>
  </si>
  <si>
    <t>Chena River SRA - Stiles Creek Shooting Range</t>
  </si>
  <si>
    <t>Resurface access road, parking, and shooting range.</t>
  </si>
  <si>
    <t>Chena River SRA ‐ Tors
Trail/TH Campground</t>
  </si>
  <si>
    <t>Pave entrance to eliminate potholing and upgrade circulation pattern.</t>
  </si>
  <si>
    <t>Repair vandalism, paint at Tors Trail shelter cabin.</t>
  </si>
  <si>
    <t>Chena River SRA ‐ Twin
Bears Camp</t>
  </si>
  <si>
    <t>Restore foundation on Bunkhouses.</t>
  </si>
  <si>
    <t>Repair gutter, doors, plumbing, pantry, renovate seating area.</t>
  </si>
  <si>
    <t>Improve trail (2km) to meet ADA
standards at Twin Bears (MP 30.0).</t>
  </si>
  <si>
    <t>Parks &amp; Outdoor Recreation  - Northern Area</t>
  </si>
  <si>
    <t>Chena River SRA - Twin Bears Camp</t>
  </si>
  <si>
    <t>Install solar panel and battery power system.</t>
  </si>
  <si>
    <t>Replace plumbing system: pump, distribution, and faucets.</t>
  </si>
  <si>
    <t>2 shower houses: replace flooring, sheetrock, door, shower stalls, water heater, sinks, and washer &amp; dryer.</t>
  </si>
  <si>
    <t>Replace old fiberglass roofs with shingles on 3 cabins.</t>
  </si>
  <si>
    <t>Replace outdoor group fire-rings and benches. Replace entrance gate with fencing.</t>
  </si>
  <si>
    <t>Chena River SRA ‐ Upper
Chena Dome Trailhead</t>
  </si>
  <si>
    <t>Replace cabin.</t>
  </si>
  <si>
    <t>Chena River State
Recreation Site</t>
  </si>
  <si>
    <t>Replace doors, skylights, plumbing, and fixtures and paint four toilets.</t>
  </si>
  <si>
    <t>Recondition parking pads (20’ x 35’) and gravel pads (25’ x 25’) Recondition campground loop roads.</t>
  </si>
  <si>
    <t>Resurface campsites, tent pads, trail, campground loop.</t>
  </si>
  <si>
    <t>Recondition access road by surfacing and grading.</t>
  </si>
  <si>
    <t>Replace holding tank at host site.</t>
  </si>
  <si>
    <t>Pave riverside trail ADA accessibility.</t>
  </si>
  <si>
    <t>Delta State Recreation Site</t>
  </si>
  <si>
    <t>Replace existing toilets (2) with 2
concrete vaulted toilets.</t>
  </si>
  <si>
    <t>Repair heating system in host cabin.</t>
  </si>
  <si>
    <t>Install well and hand pump.</t>
  </si>
  <si>
    <t>Recondition roadway, extend campsites, drainage(s) tent pads, campground loop.</t>
  </si>
  <si>
    <t>Replace parking bumpers, tables, and fire rings. Replace barrier rails with barrier rocks.</t>
  </si>
  <si>
    <t>Improve access/parking for latrine
#2.</t>
  </si>
  <si>
    <t>Donnelly Creek State
Recreation Site</t>
  </si>
  <si>
    <t>Recondition roadway, extend campsites, tent pads, campground loop, drainages improvements. Refurbish group camping area.</t>
  </si>
  <si>
    <t>Replace tables, benches, fire pits and bumpers.</t>
  </si>
  <si>
    <t>Eagle Trail State Recreation Site</t>
  </si>
  <si>
    <t>Replace highway signs and site signage.</t>
  </si>
  <si>
    <t xml:space="preserve">Resurface access and campground roads. </t>
  </si>
  <si>
    <t>Replace roof, heating, and renovate volunteer housing.</t>
  </si>
  <si>
    <t>Resurface trailhead parking.</t>
  </si>
  <si>
    <t>Replace bulletin board and shelter roof.</t>
  </si>
  <si>
    <t>Fielding Lake State
Recreation Site</t>
  </si>
  <si>
    <t>Resurface roads, parking, and campsites.</t>
  </si>
  <si>
    <t>Replace existing toilet with concrete vaulted toilets.</t>
  </si>
  <si>
    <t>Remove or redirect use of trespass cabin.</t>
  </si>
  <si>
    <t>Harding Lake State
Recreation Area</t>
  </si>
  <si>
    <t>Rehabilitate roads and walk-in sites.</t>
  </si>
  <si>
    <t>Replace 35 tables.</t>
  </si>
  <si>
    <t>Pressurize campground well and meet ADEC requirements.</t>
  </si>
  <si>
    <t>Upgrade interior lighting, install heat system, and flammable storage locker in Garage / Shop.</t>
  </si>
  <si>
    <t>Replace dry well near beach and install new well in back camp loop.</t>
  </si>
  <si>
    <t>Lower Chatanika River State Recreation Area ‐ Olnes Pond</t>
  </si>
  <si>
    <t>Design and implement landscape plan to reclaim shoreline, seed and plant.</t>
  </si>
  <si>
    <t>Replace 2 toilets with 2 single concrete vaulted toilets.</t>
  </si>
  <si>
    <t>Improve swim beach; separate swim area from parking and traffic.</t>
  </si>
  <si>
    <t>Lower Chatanika River State Recreation Area ‐ Whitefish Campground</t>
  </si>
  <si>
    <t>Pave entrance road.</t>
  </si>
  <si>
    <t>Replace 2 toilets with 2 double concrete vaulted toilets.</t>
  </si>
  <si>
    <t>Quartz Lake State
Recreation Area</t>
  </si>
  <si>
    <t>Improve beach, dredge for boat mooring, and install boat mooring docks.</t>
  </si>
  <si>
    <t>Lengthen, level, and surface all parking sites and replace parking bumpers.</t>
  </si>
  <si>
    <t>Repair and extend single boat ramp.</t>
  </si>
  <si>
    <t>Quartz Lake State Recreation Area</t>
  </si>
  <si>
    <t xml:space="preserve">Dredge boat launches. </t>
  </si>
  <si>
    <t>Replace retaining wall along fishing access trail.</t>
  </si>
  <si>
    <t>Rehabilitate existing fishing pier; relocate bulkhead and repair or relocate ADA fishing access trail.</t>
  </si>
  <si>
    <t>Chip seal access road and campground.</t>
  </si>
  <si>
    <t>Repair and extend double boat ramp.</t>
  </si>
  <si>
    <t>Quartz Lake State Recreation Area ‐ Lost Lake Campground</t>
  </si>
  <si>
    <t>Quartz Lake State
Recreation Area ‐ Lost Lake Campground</t>
  </si>
  <si>
    <t>Replace listing dock at Lost Lake.</t>
  </si>
  <si>
    <t>Chip seal road and parking sites.</t>
  </si>
  <si>
    <t>Salcha River State
Recreation Site</t>
  </si>
  <si>
    <t>Resurface day‐use and all camp sites and roadways.</t>
  </si>
  <si>
    <t>Replace woodshed and storage shed needed for lawn care, maintenance equipment, and cleaning supplies to prevent theft.</t>
  </si>
  <si>
    <t>Replace barrier rails and posts with barrier rocks.</t>
  </si>
  <si>
    <t>Resurface roads, parking areas, and campsites. Pave main roadway.</t>
  </si>
  <si>
    <t>Survey property line, rehabilitate group use on gravel bar.</t>
  </si>
  <si>
    <t>Replace 10 fire rings, 4 for campsites and 6 for day use area.</t>
  </si>
  <si>
    <t>Tok River State Recreation Site</t>
  </si>
  <si>
    <t>Replace fire pits, benches, picnic tables, entrance gate and entrance sign.</t>
  </si>
  <si>
    <t>Replace 4 old interpretive signs /
displays.</t>
  </si>
  <si>
    <t>Resurface roads, parking areas, and campsites.</t>
  </si>
  <si>
    <t>Fix the damaged barrier fence that is sloughing into the river.</t>
  </si>
  <si>
    <t>Resurface 650 feet of trail.</t>
  </si>
  <si>
    <t>Upper Chatanika River State Recreation Site</t>
  </si>
  <si>
    <t>Recondition campground loop road, river access road, parking, and campsites; grade resurface
&amp; drainage.</t>
  </si>
  <si>
    <t>Replace 20 fire pits, 8 picnic tables and 16 parking bumpers.</t>
  </si>
  <si>
    <t>Replace firewood storage shed.</t>
  </si>
  <si>
    <t>Stabilize riverbank.</t>
  </si>
  <si>
    <t>Baranof Castle State Historical Site</t>
  </si>
  <si>
    <t>Replace 3 flag poles. Trex benches
(10) trash cans (10). Repair/replace cannon mounts.</t>
  </si>
  <si>
    <t>Repair paved walkway and handrail. Clear overgrowth causing walkway to fail.</t>
  </si>
  <si>
    <t>Black Sands Beach
State Marine Park</t>
  </si>
  <si>
    <t>Replace outhouse and improve trail to it. Remove hazardous trees from beach area, around picnic shelter and trails.   Minor repairs to shelter.</t>
  </si>
  <si>
    <t>Chilkat Bald Eagle
Preserve</t>
  </si>
  <si>
    <t>Designate used river access sites; improve heavily designated parking sites, define boat launching areas.</t>
  </si>
  <si>
    <t>Replace existing old wooden double outhouse with 2 new single vaulted toilets or another double.</t>
  </si>
  <si>
    <t>Repair paved trail adjacent to river and boardwalk/view platform.</t>
  </si>
  <si>
    <t>Chilkat State Park</t>
  </si>
  <si>
    <t>Rehabilitate Seduction Point/ Mt. Riley Trail.</t>
  </si>
  <si>
    <t>Replace 2 hand pumps.</t>
  </si>
  <si>
    <t>Resurface/refinish interior and exterior of logs and weatherproof host cabin. Replace rotten log sections. Replace window, door, and deck. Reroof with metal roof.</t>
  </si>
  <si>
    <t>Repair and resurface road for drainage improvements.</t>
  </si>
  <si>
    <t>Replace bear-resistant dumpsters.</t>
  </si>
  <si>
    <t>Replace fee station with orientation kiosk.</t>
  </si>
  <si>
    <t>Chilkoot Lake State
Recreation Site</t>
  </si>
  <si>
    <t>Replace existing hand well pump.</t>
  </si>
  <si>
    <t>Improve drainage at day use parking and boat launch area.</t>
  </si>
  <si>
    <t>Replace current bear resistant dumpster and entrance sign.</t>
  </si>
  <si>
    <t>Shelter restoration at day-use area.</t>
  </si>
  <si>
    <t>Replace orientation kiosk with covered kiosk.</t>
  </si>
  <si>
    <t>Eagle Beach State
Recreation Area</t>
  </si>
  <si>
    <t>Replace siding and repaint shop building and extend roof to create a covered storage area.</t>
  </si>
  <si>
    <t>Resurface campground road system and campsites.</t>
  </si>
  <si>
    <t>Stabilize riverbank at the Saturday Creek public use cabin.</t>
  </si>
  <si>
    <t>Gravel and grade trails for summer and winter use.</t>
  </si>
  <si>
    <t>Ernest Gruening State
Historical Park</t>
  </si>
  <si>
    <t xml:space="preserve">Improve facility parking area.  </t>
  </si>
  <si>
    <t>Grindall Island State
Marine Park</t>
  </si>
  <si>
    <t>Replace deteriorated cabin with new cabin kit.</t>
  </si>
  <si>
    <t>Improve beach access from cabin.  Gravel trail to maintain original trail access to lakes</t>
  </si>
  <si>
    <t>Pave north parking area.</t>
  </si>
  <si>
    <t>Renovate contact station and shop.</t>
  </si>
  <si>
    <t>Repair trail system.</t>
  </si>
  <si>
    <t>Repair/replace three picnic shelters.</t>
  </si>
  <si>
    <t>Juneau Area Public Use Cabins</t>
  </si>
  <si>
    <t>Replace old roofs, doors, widows and other furnishings on six public use cabins.</t>
  </si>
  <si>
    <t>Juneau Trail System ‐
Sheep Creek</t>
  </si>
  <si>
    <t>Rebuild treadway and replace bridges.</t>
  </si>
  <si>
    <t>Old Sitka State
Historical Park</t>
  </si>
  <si>
    <t>Recondition parking area and at boat trailer/trailhead parking area.</t>
  </si>
  <si>
    <t>Resurface interpretive trail to meet ADA guidelines.</t>
  </si>
  <si>
    <t>Remove old platform and building. Replace picnic shelter.</t>
  </si>
  <si>
    <t>Petroglyph Beach SHS</t>
  </si>
  <si>
    <t>Clean and treat decking and rails.</t>
  </si>
  <si>
    <t>Point Bridget State Recreation Area</t>
  </si>
  <si>
    <t>Replace old decrepit Blue Mussel PUC with new cabin kit.</t>
  </si>
  <si>
    <t>Replace old decrepit Cowee Meadow PUC with new cabin kit.</t>
  </si>
  <si>
    <t>Portage Cove State
Recreation Site</t>
  </si>
  <si>
    <t>Replace 10 fire rings, bear-resistant storages, and entrance sign.</t>
  </si>
  <si>
    <t>Refuge Cove State
Recreation Site</t>
  </si>
  <si>
    <t>Resurface parking area and stabilize with rip rap.</t>
  </si>
  <si>
    <t>Sealion Cove State
Marine Park</t>
  </si>
  <si>
    <t>Repair/replace boardwalk.</t>
  </si>
  <si>
    <t>Settlers Cove State
Recreation Site</t>
  </si>
  <si>
    <t>Replace beach picnic shelter.</t>
  </si>
  <si>
    <t>Install water/septic system to replace archaic system for caretaker cabin.</t>
  </si>
  <si>
    <t>Totem Bight State
Historical Park</t>
  </si>
  <si>
    <t>Replace visitor information center.</t>
  </si>
  <si>
    <t>Totem pole rehabilitation. Nine poles remaining.</t>
  </si>
  <si>
    <t>Rehabilitate/ replace office‐shop to make it safe and functional (needs water, sewer, ventilation, access improvements).</t>
  </si>
  <si>
    <t>Improve volunteer caretaker site.</t>
  </si>
  <si>
    <t>Repair/replace trail retaining walls. 150 feet.</t>
  </si>
  <si>
    <t>Wickersham SHS</t>
  </si>
  <si>
    <t>Move radiators to replace broken historic radiators. Finish floor on 2nd floor.</t>
  </si>
  <si>
    <t>10-DNR Department of Natural Resources</t>
  </si>
  <si>
    <t>Facilities</t>
  </si>
  <si>
    <t>Repair/Replace Damaged DDC system</t>
  </si>
  <si>
    <t xml:space="preserve">The Ruth Burnett Sport Fish Hatchery Building Direct Digital Control system was damaged by lightning strike to power grid and requires replacement to return functionality. Currently System has limited operability and represents a risk to fish production and facility operation. </t>
  </si>
  <si>
    <t>Clean Inside of Bulk Fuel Tank</t>
  </si>
  <si>
    <t xml:space="preserve">The bulk fuel storage tank has been in service for over ten years and should be professionally serviced/cleaned to remove debris and inspect. </t>
  </si>
  <si>
    <t>Replace Main Boiler Circulation Pump Impeller Housing (volute)</t>
  </si>
  <si>
    <t xml:space="preserve">The isolation system on the active housing has failed and requires replacement. If this is not done it will require that the system be taken out of service during critical rearing activity in order to service the impeller. Replacement of the housing will restore functionality and minimize disruption to rearing systems during impeller maintenance. </t>
  </si>
  <si>
    <t>Separate Fire Alarm system from Security System</t>
  </si>
  <si>
    <t xml:space="preserve">The William Jack Hernandez Sport Fish Hatchery Fire Alarm and Security Systems were integrated as part of the original facility design and construction. Currently the Security system is no longer supported and is impacting the functionality of the Fire Alarm and control system. These two systems need to be separated to ensure functionality of the Fire Alarm and control system and compliance with municipal regulations. </t>
  </si>
  <si>
    <t>Replace Oxygen Generator Sieve Bed</t>
  </si>
  <si>
    <t xml:space="preserve">One of the primary Oxygen Generators at the William Jack Hernandez Sport Fish Hatchery needs to have the sieve bed replaced to restore its full efficiency and provide adequate Oxygen volume to the rearing systems during peak demand. </t>
  </si>
  <si>
    <t>Petersburg</t>
  </si>
  <si>
    <t>Replacement of the Outdoor Raceways and repair of the effluent system would increase rearing capability of the facility by improving water flow and rearing conditions, reducing the risk of fish loss due to disease and variable water quality. It would further improve efficiency of operations helping to minimize manpower and improve staff safety. Once improvements have been complete, annual production could be increased by 120,000 Chinook smolt. This would likely result in the return of  an additional 1,600 adult Chinook salmon.</t>
  </si>
  <si>
    <t>Fairbanks Boatyard Pole Barn</t>
  </si>
  <si>
    <t>Replace front bay carrier beams to increase bay width to 20'</t>
  </si>
  <si>
    <t>Haines</t>
  </si>
  <si>
    <t>Chilkat fishwheels</t>
  </si>
  <si>
    <t xml:space="preserve">The Chilkat River fishwheels require annual maintenance in several aspects, including the frame, axles, pontoons, and sampling platforms.  Because of previous budget shortfalls, some of these maintenance items have not been addressed for multiple years.  In order to preserve the fishwheels viability, the materials and welding time are necessary during FY20 to improve the functionality for the 2020 field season and beyond.  </t>
  </si>
  <si>
    <t>Phone system</t>
  </si>
  <si>
    <t>HNS needs a phone system upgrade</t>
  </si>
  <si>
    <t>Replace siding on Haines office building</t>
  </si>
  <si>
    <t>Grade compound parking lot</t>
  </si>
  <si>
    <t>Large potholes; Gravel lot last graded in 2014</t>
  </si>
  <si>
    <t>Tagging shack rebuild for Taku R.</t>
  </si>
  <si>
    <t>The current dock used for CWTing Chinook and coho smolt on the Taku R. is deteriorating and has become unsafe to work on.  These funds would help pay for the material and shipment of material to camp.</t>
  </si>
  <si>
    <t>Taku Fishwheel Maintenance</t>
  </si>
  <si>
    <t xml:space="preserve">The Taku River fish wheels are a vital component of the overall Taku River salmon stock assessment program.  The fish wheels are a primary, if not the only means of capturing Chinook, sockeye and coho salmon as part of studies necessary to fulfill obligations associated with Chapter 1 of the Pacific Salmon Treaty.  These fish wheels require annual maintenance to the frame, axles, pontoons, and the sampling platforms in order to keep the wheels functioning at optimal levels.  </t>
  </si>
  <si>
    <t>ADF&amp;G Shop boiler replacement</t>
  </si>
  <si>
    <t>Upgrade exterior yard lighting- Replace high pressure sodium lighting with LED.</t>
  </si>
  <si>
    <t>Willow</t>
  </si>
  <si>
    <t>Sheep Creek replace concrete block privy</t>
  </si>
  <si>
    <t>Soldotna Compound Gates</t>
  </si>
  <si>
    <t>Install/replace 2 gates on east-side of compound behind the Soldotna office.</t>
  </si>
  <si>
    <t>Card Key Lock system</t>
  </si>
  <si>
    <t>Upgrade office and shop manual key lock security system with electronic card key system to avoid re-keying door locks when keys are lost/stolen.</t>
  </si>
  <si>
    <t>Wrangell</t>
  </si>
  <si>
    <t>Yakutat</t>
  </si>
  <si>
    <t>Carport/work area and storage</t>
  </si>
  <si>
    <t>Build new carport for storing vehicles and boats/trailers during winter and to provide a rain-free work area outside.</t>
  </si>
  <si>
    <t>Replace failed outboard motor</t>
  </si>
  <si>
    <t>Replace trailer axles</t>
  </si>
  <si>
    <t>Two boat trailers have failing axles, replace both trailer axles</t>
  </si>
  <si>
    <t>Yakutat Jet Boat</t>
  </si>
  <si>
    <t>New outboard jet and trailer</t>
  </si>
  <si>
    <t>Repair boat hull and keel</t>
  </si>
  <si>
    <t>Aircraft</t>
  </si>
  <si>
    <t>Engine overhaul</t>
  </si>
  <si>
    <t>Bethel Bunkhouse Facility</t>
  </si>
  <si>
    <t>Overall bunkhouse updates include insulation, leveling, and water system.</t>
  </si>
  <si>
    <t>Boat/gear shed - total rebuild /warehouse secondary containment oil tank</t>
  </si>
  <si>
    <t>Avionics Upgrade</t>
  </si>
  <si>
    <t>Remove outdated vacuum instruments and replace with new Garmin G5 electronic artificial horizon indicators with greater dependability and internal redundancy over mechanical gyro-driven flight instruments. Installation done in-house. $2500 per aircraft x 4 aircrafts</t>
  </si>
  <si>
    <t>Replace high time aircraft engine with an overhauled factory engine. Work to be done in-house</t>
  </si>
  <si>
    <t>Emmonak/Unalakleet</t>
  </si>
  <si>
    <t>Emmonak / Unalakleet Field Office Compound (Region 3)</t>
  </si>
  <si>
    <t>Hazmat fuel storage and upgrade secure storage.</t>
  </si>
  <si>
    <t>Chilkoot weir</t>
  </si>
  <si>
    <t>Replace wooden planks with metal grating to reduce potential safety hazard.</t>
  </si>
  <si>
    <t>Compound</t>
  </si>
  <si>
    <t>Chilkat DIDSON</t>
  </si>
  <si>
    <t>Sound Metrics is not keeping up on upgrading software for DIDSON since they’ve upgraded to ARIS equipment</t>
  </si>
  <si>
    <t>Southeast Field Camp maintenance</t>
  </si>
  <si>
    <t>The Chilkat Weir boat shed is in need of maintenance for skiffs and fish wheel baskets/parts.</t>
  </si>
  <si>
    <t>Hangar Apron</t>
  </si>
  <si>
    <t>The apron in front of the Kodiak hangar is heaving during the winter months creating problems with drainage forcing water into the hangar during periods of heavy rain. This is a safety issue with power inside the hangar</t>
  </si>
  <si>
    <t>Kodiak Bunkhouse</t>
  </si>
  <si>
    <t>The Kodiak bunkhouse is a heavily used facility. The bathrooms and kitchen have not been renovated in over 15 years</t>
  </si>
  <si>
    <t xml:space="preserve">LED Lights </t>
  </si>
  <si>
    <t>Main Kodiak F&amp;G Building needs new lighting for parking lot, would like to upgrade to LED</t>
  </si>
  <si>
    <t>Insulation for warehouse</t>
  </si>
  <si>
    <t>Insulating warehouse facility to make more energy efficient</t>
  </si>
  <si>
    <t>Nelson Lagoon</t>
  </si>
  <si>
    <t>Port Moller/Nelson</t>
  </si>
  <si>
    <t>Exisiting siding on the Nelson River Cabin is 30 years old and is falling apart. Estimate of cost is very rough</t>
  </si>
  <si>
    <t>Fish Passes &amp; Ladders</t>
  </si>
  <si>
    <t>Port Moller</t>
  </si>
  <si>
    <t>Pilot/Office Deck</t>
  </si>
  <si>
    <t>Old deck is slumping off the building</t>
  </si>
  <si>
    <t>Sandy River Cabin Siding</t>
  </si>
  <si>
    <t>Replace siding on the Sandy River cabin with metal siding. The existing siding is original T-111 and almost 30 years old</t>
  </si>
  <si>
    <t>Main Office Building BAS system</t>
  </si>
  <si>
    <t>Main Kodiak F&amp;G Building is in need of a new building automation system (BAS)</t>
  </si>
  <si>
    <t>Unalakleet</t>
  </si>
  <si>
    <t>Unalakleet Field Office Compound</t>
  </si>
  <si>
    <t>Construct new shop facility (design only)</t>
  </si>
  <si>
    <t>Remodel bunkhouse</t>
  </si>
  <si>
    <t>Remodel basement and upgrade first floor to increase and improve area available for use as housing</t>
  </si>
  <si>
    <t>Sonar Site</t>
  </si>
  <si>
    <t>Replace underground main electrical cables and damaged appliances and fixtures</t>
  </si>
  <si>
    <t>Cordova &amp; Homer</t>
  </si>
  <si>
    <t>R/V Pandalus Radar</t>
  </si>
  <si>
    <t>Radar replacement</t>
  </si>
  <si>
    <t>R/V Medeia maintenance</t>
  </si>
  <si>
    <t>R/V Medeia facilities</t>
  </si>
  <si>
    <t>Warehouse/Shop</t>
  </si>
  <si>
    <t>Finish insulating/add roof ventilation and heater. New building starting to grow mold on roof plywood.</t>
  </si>
  <si>
    <t>Pole Barn</t>
  </si>
  <si>
    <t xml:space="preserve">New boat shed for skiffs and vehicles to maintain equipment longevity. </t>
  </si>
  <si>
    <t>Housing</t>
  </si>
  <si>
    <t>Housing for Area Biologist and Assistant Area Biologist</t>
  </si>
  <si>
    <t>Pumphouse</t>
  </si>
  <si>
    <t xml:space="preserve">Replacement UV bulbs and routine maintenance </t>
  </si>
  <si>
    <t>Office</t>
  </si>
  <si>
    <t>Replace carpet in office</t>
  </si>
  <si>
    <t>Bunkhouse</t>
  </si>
  <si>
    <t>Replace wooden floors in bunkhouse</t>
  </si>
  <si>
    <t>R/V Kestrel maintenance</t>
  </si>
  <si>
    <t>Non-shipyard - essential - Port Genset Rebuild - without risks failure, which if at an inopportune time could result in loss of ability to power systems and require return to dock/cancelation of work</t>
  </si>
  <si>
    <t>Non-shipyard - essential - New LED Interior Lights - long-term saving measure, without requires more frequent replacement of lighting that is more costly</t>
  </si>
  <si>
    <t>Non-shipyard - essential - New Shaft Wearface Seal - without risks leaking at shaft and potential flooding</t>
  </si>
  <si>
    <t>Non-shipyard - essential - Paint Engine Room - without risks corrosion from inside and costly replacement of steel panels</t>
  </si>
  <si>
    <t>Non-shipyard - essential - New Herring Sonar - current is very old and needs upgrading to better evaluate herring schools for controversial fisheries</t>
  </si>
  <si>
    <t>Haul, bottom paint, and minor repairs - This is on a three year cycle which was last done in 2017.</t>
  </si>
  <si>
    <t>Beaver Repair Wheel Skis/Exhaust/Radar</t>
  </si>
  <si>
    <t>Beaver (N7023) This work can be completed in Fairbanks at Chena Marina Air Service or a local private vendor.</t>
  </si>
  <si>
    <t xml:space="preserve">Replace skin on Supercub N7761D #1 Priority </t>
  </si>
  <si>
    <t>RECOVER (REPLACE SKIN) OF SUPERCUB N7761D. REQUESTING $22,000 FOR SUPERCUB RECOVERING</t>
  </si>
  <si>
    <t>Nome/Fairbanks</t>
  </si>
  <si>
    <t>Paint C-185 aircraft</t>
  </si>
  <si>
    <t>Umita Fuel Tank</t>
  </si>
  <si>
    <t>Replace current 3000 gallon single wall fuel tank with a double wall fuel tank</t>
  </si>
  <si>
    <t>Palmer/Anc</t>
  </si>
  <si>
    <t>PA 18 N270WC</t>
  </si>
  <si>
    <t>Gut Island Maintenance</t>
  </si>
  <si>
    <t>New roofing and foundation work -The Petersburg AB retired and did not purchase new roofing or do any work on the cabin during FY19. We hope to buy roofing and do some of the required work during FY20.</t>
  </si>
  <si>
    <t xml:space="preserve">MRC Fence material for replacement </t>
  </si>
  <si>
    <t>Purchase wire and posts to replace ~1 mile of fence at Moose Research Center. Considered a regional priority.</t>
  </si>
  <si>
    <t>Creamer's Refuge Barn Interior and Phase 1</t>
  </si>
  <si>
    <t>Creamer's Refuge Barn Exterior</t>
  </si>
  <si>
    <t>repair and paint the exterior of the Creamer's Refuge barn - Minor repairs and painting of exterior of Creamer's Refuge barn still needs to be accomplished. These repairs and painting, including lettering on the roof of the barn, will slow the deterioration of the barn, and meet the short-term interests of the public in protecting the historical Creamer's Dairy Farm buildings.</t>
  </si>
  <si>
    <t>Ultrasound machine</t>
  </si>
  <si>
    <t>Ultrasound machine needed for sheep work</t>
  </si>
  <si>
    <t>Glennallen</t>
  </si>
  <si>
    <t>Replace underground fuel tanks (Compliance, safety) ($20K)</t>
  </si>
  <si>
    <t xml:space="preserve">Office Building Safety and energy efficiency upgrade </t>
  </si>
  <si>
    <t>Remove exterior asbestos tiles, add 2 inches insulation to exterior to keep office from freezing, replace 10 windows (old and broken, remove and replace fire alarm, emergency lighting, and exit signage, replace cracked ceiling in lobby sheetrock.</t>
  </si>
  <si>
    <t xml:space="preserve">Garage energy efficiency and general upgrades </t>
  </si>
  <si>
    <t>replace malfunctioning forced air furnace with Toyo stove, add ceiling improvements (sheetrock and insulation), upgrade lighting</t>
  </si>
  <si>
    <t xml:space="preserve">Office Building general upgrades </t>
  </si>
  <si>
    <t>Replace bathroom fixtures, shower, add exhaust fan (ADA compliance), repaint interior, Replace back entrance stairs (2), add heat trace to all under building plumbing, upgrade and replace headbolt heat wiring, posts, outlets, breakers, Replace outdoor lighting with LED system. Install wireless temperature sensors in areas prone to freezing.</t>
  </si>
  <si>
    <t xml:space="preserve">General site abatements and upgrades </t>
  </si>
  <si>
    <t>Bunkhouse renovation of basement</t>
  </si>
  <si>
    <t>Basement currently used for storage.  Renovate to living space to house additional staff. $10-$15K</t>
  </si>
  <si>
    <t xml:space="preserve">Palmer  </t>
  </si>
  <si>
    <t>Reflections Lake Tower &amp; Bridge Repairs</t>
  </si>
  <si>
    <t>Repair Reflections Lake viewing tower and pedestrian bridge damaged during 2018 earthquake but recently discovered. Engineer is currently assessing tower safety and it will remain closed to the public use until addressed</t>
  </si>
  <si>
    <t>Potter Marsh Boardwalk</t>
  </si>
  <si>
    <t>Potter Marsh (Anchorage Coastal refuge) - replace rotting aged boardwalk and rusting heaving piles.</t>
  </si>
  <si>
    <t>MRC Replacement of 2 older vehicles with a 4x4 flatbed truck</t>
  </si>
  <si>
    <t>A 1T, 4X4 single rear wheels flatbed truck would best meet the needs and could replace both of our existing vehicles.  Heavier rear springs could accommodate hauling loads of up to 3,000lbs and be better for towing equipment.</t>
  </si>
  <si>
    <t>Replacement of 1/2-ton pickup with 4x4 1-ton truck with dual wheels</t>
  </si>
  <si>
    <t>A 1 Ton, 4X4, diesel truck with dual rear wheels and crew cab would be the best vehicle to safely tow heavy boats, haul large loads, and carry field crew. This vehicle is second in priority to the truck needed for the MRC.</t>
  </si>
  <si>
    <t>MRC Phase 1 of steel garage upgrades</t>
  </si>
  <si>
    <t>Immediate need is to reduce the amount of condensation in the building by pouring a concrete slab floor and insulating the walls and roof. The electrical and plumbing rough-in would need to be completed first.</t>
  </si>
  <si>
    <t>11-DFG Department of Fish and Game</t>
  </si>
  <si>
    <t>AST</t>
  </si>
  <si>
    <t>Radio and Computer Replacement due to end of life for portable and mobile radios and computers</t>
  </si>
  <si>
    <t>King Air Engine Overhaul</t>
  </si>
  <si>
    <t>DPS operates a King Air 350 in direct support of public safety, emergency response, passenger and prisoner transport and countless other critical safety mission profiles.
Since the COVID-19 pandemic we have increased our required usage by more than double our projected and planned flight hours.  The factors of public held companies either going out of business or reducing services to much of our roadless service area,  combined with our departments critical transport planning to avoid and reduce the spread of COVID-19,  has resulted in the required engine overhaul of our King Air engines to be pushed forward to early FY22. We anticipate this maintenance will need to occur as early as July 2021.
The required overhaul is regulatory in nature and prescribed by FAA regulation as well as the manufacturer of these engines.  If we do not plan for and complete this overhaul when our usage reaches the prescribed time, the aircraft will not be airworthy. This will result in significant additional cost to DPS through charters and scheduled flights. 
The estimate of cost for this project is $1.1 million and it will take from 90 to 120 days to complete.  We will ask the contracted company to provide “rental” engines while the existing engines are rebuilt, allowing us to continue to provide critical flight service to the department.</t>
  </si>
  <si>
    <t>AWT Marine</t>
  </si>
  <si>
    <t>P/V Cama’i Haul out to conduct maintenance</t>
  </si>
  <si>
    <t>AST/AWT</t>
  </si>
  <si>
    <t xml:space="preserve">Trooper Housing &amp; Post Facility Improvements </t>
  </si>
  <si>
    <t xml:space="preserve">Storage and Evidence Upgrade in King Salmon and Dillingham - Rebuild and partially replace storage areas for State-owned equipment and large evidence items.  </t>
  </si>
  <si>
    <t>Academy</t>
  </si>
  <si>
    <t>Replacement Video Simulator</t>
  </si>
  <si>
    <t xml:space="preserve">The DPS Academy has been utilized the same video judgment simulator for over 20 years.  This video simulator is designed to help officers make good use of force decisions under pressure, as well as enhance and evaluate their firearms skills if they choose to use their firearm during the scenario.  The company that manufactured this simulator is no longer in business. Consequently, replacement of the computer or hardware parts are no longer an option.  The replacement systems available have the benefit of 20 years of technological improvements. Purchasing a new simulator would allow for multiple path options based upon specific information within the scenario based on the officers’ actions and ability to deescalate. It would also allow for the use of multiple tools (i.e. OC spray, handgun, rifle, low light conditions, etc.).  Lastly, a new simulator would allow the students to practice their firearms skills in a controlled, simulated range environment, providing for more convenient and cost-effective firearms training.  
Estimated cost for the package is $250,000 not including a $10,000 credit for turning in our old system; this includes on-site training from the manufacturer.   </t>
  </si>
  <si>
    <t>12-DPS Department of Public Safety</t>
  </si>
  <si>
    <t>20-DOC Department of Corrections</t>
  </si>
  <si>
    <t>Fairbanks Correctional Center</t>
  </si>
  <si>
    <t>Fairbanks-FCC Generator</t>
  </si>
  <si>
    <t>Replace failing Unit 3 generator with new 100kW generator.  Construct new concrete pad and separate exterior enclosure to place it within FCC's exterior perimeter.  Possibly add day tank if new generator is not compatible with existing tank. Current generator is failing/obsolete and FCC Maintenance unable to order replacement parts to repair.  This new generator will be relocated outside because of groundwater infiltration in existing Unit 3 Basement location.</t>
  </si>
  <si>
    <t>HD 1</t>
  </si>
  <si>
    <t>Anvil Mountain Correctional Center</t>
  </si>
  <si>
    <t>Nome-AMCC Fuel Tank</t>
  </si>
  <si>
    <t>Nome</t>
  </si>
  <si>
    <t>HD 39</t>
  </si>
  <si>
    <t>Yukon Kuskokwim Correctional Center</t>
  </si>
  <si>
    <t xml:space="preserve">Bethel-YKCC Mechanical Upgrade Phase II  </t>
  </si>
  <si>
    <t>Ketchikan Correctional Center</t>
  </si>
  <si>
    <t>Ketchikan-KCC CCTV Upgrade Additional Cameras and increase server size</t>
  </si>
  <si>
    <t>HD 36</t>
  </si>
  <si>
    <t>Wildwood Correctional Complex</t>
  </si>
  <si>
    <t>Funding was provided under the FY19 statewide roofing project.  During design it was found that roofing structural upgrades were needed .  The structural upgrades and new DOT project management cost will exceed the funding I currently have.</t>
  </si>
  <si>
    <t>HD 29</t>
  </si>
  <si>
    <t>Lemon Creek Correctional Center</t>
  </si>
  <si>
    <t>Juneau-LCCC CCTV Upgrade Additional Cameras and increase server size</t>
  </si>
  <si>
    <t xml:space="preserve">Add additional servers, IP cameras, and all integration work to connect to existing VMS. </t>
  </si>
  <si>
    <t>HD 34</t>
  </si>
  <si>
    <t>Point McKenzie Correctional Farm</t>
  </si>
  <si>
    <t>Pt. MacKenzie-PMCF Big Barn Replacement Additional Funds</t>
  </si>
  <si>
    <t>Funding was provided under the FY19 statewide roofing project.  The original roof replacement only included the security office wing.  During design it was found that the whole barn roof was in very poor condition and requires a total replacement.  This additional work will require additional funds.</t>
  </si>
  <si>
    <t>HD 10</t>
  </si>
  <si>
    <t>Anchorage Correctional Center West</t>
  </si>
  <si>
    <t>Anchorage-ACCW Fire Sprinkler System</t>
  </si>
  <si>
    <t>HD 20</t>
  </si>
  <si>
    <t>Nome-AMCC Perimeter Fence</t>
  </si>
  <si>
    <t>Needed for equipment/vehicle access.  Add manual vehicle 12' vehicle gate.  Prevent access to facility by unauthorized personnel.</t>
  </si>
  <si>
    <t>Spring Creek Correctional Center</t>
  </si>
  <si>
    <t>Seward-SCCC     2 each 30K Gallon Underground Storage Tank (UST) Replacement Additional Funds</t>
  </si>
  <si>
    <t>Funding was provided under the FY19 statewide UST Upgrades.  The original DEC required upgrades were accomplished to meet the code.  The two existing 30K gallon single wall fiberglass UST’s need replaced with above ground tanks to mitigate the dangers of an unmonitored fuel tank leak.  With a single wall tank there is not method of detecting tank and piping leaks and must be upgraded</t>
  </si>
  <si>
    <t>Fairbanks-FCC Slider</t>
  </si>
  <si>
    <t>Slider gates and hardware-ADA compliance</t>
  </si>
  <si>
    <t>Goose Creek Correctional Center</t>
  </si>
  <si>
    <t>Wasilla-GCCC Perimeter Fence Detection System</t>
  </si>
  <si>
    <t>Mat-Su Pretrial Facility</t>
  </si>
  <si>
    <t xml:space="preserve">Palmer-MSPT CCTV Upgrade  </t>
  </si>
  <si>
    <t xml:space="preserve">CCTV Upgrade Additional Cameras and increase server size </t>
  </si>
  <si>
    <t>HD 11</t>
  </si>
  <si>
    <t>Kenai-WCC Phone System Upgrade</t>
  </si>
  <si>
    <t>Hiland Mountain Correctional Center</t>
  </si>
  <si>
    <t>Eagle River-HMCC CCTV Upgrade Additional Cameras and increase server size Additional Cameras and increase server size</t>
  </si>
  <si>
    <t>CCTV Upgrade Additional Cameras and increase server size Additional Cameras and increase server size</t>
  </si>
  <si>
    <t>HD 14</t>
  </si>
  <si>
    <t>Seward-SCCC CCTV Upgrade Additional Cameras and increase server sizes</t>
  </si>
  <si>
    <t>Nome-AMCC Door and Camera System Integration</t>
  </si>
  <si>
    <t>Integrate Door and Camera Systems</t>
  </si>
  <si>
    <t>HD39</t>
  </si>
  <si>
    <t>Kenai-WCC Fencing Expansion</t>
  </si>
  <si>
    <t>Expand Double Fencing to include Wildwood Pre-Trial Compound</t>
  </si>
  <si>
    <t>Eagle River-HMCC ST Cell Door Windows</t>
  </si>
  <si>
    <t>Exchange windows for better visibility</t>
  </si>
  <si>
    <t>Seward-SCCC Door Controls Upgrade House 2 and 3</t>
  </si>
  <si>
    <t>KCC Site and Sally Port Concrete Repairs</t>
  </si>
  <si>
    <t>Remove and replace concrete sidewalks and landings in front of building.  Repair parking lot surfaces and pave back access road. Improve drainage and add culverts to back access road.  Replace and install new lighting fixtures (11) on loading dock ceiling.</t>
  </si>
  <si>
    <t>Anchorage Correctional Complex West</t>
  </si>
  <si>
    <t>Anchorage-ACCW New Chiller</t>
  </si>
  <si>
    <t>Replace failing water chiller</t>
  </si>
  <si>
    <t>ACCW Movement door Hardware</t>
  </si>
  <si>
    <t>Replace lock hardware on doors in housing units and main corridor.</t>
  </si>
  <si>
    <t>Juneau-LCCC Boiler Replacement</t>
  </si>
  <si>
    <t>Boiler A has been leaking for at least a year.  New gaskets are required to seal the cast iron boiler sections although there is known ACM present in the boiler. It shall be noted that new burners were installed on both boilers within the last six years. A new boiler should be sized to accept the existing burner and used to replace Boiler #2. Having both boilers working in full operation will provide LCCC with higher efficiency and redundancy.</t>
  </si>
  <si>
    <t>Kenai-WCC Roof design/repair Bldgs. #5 and 6 WPT</t>
  </si>
  <si>
    <t>Existing roof has reached its 20 year life span and needs replaced due to extensive leaks throughout the building</t>
  </si>
  <si>
    <t>Pt. Mackenzie Correctional Farm</t>
  </si>
  <si>
    <t>Pt. Mackenzie-PMCF Kitchen Hood Upgrade</t>
  </si>
  <si>
    <t>Replace failing kitchen hood</t>
  </si>
  <si>
    <t>P. Mackenzie-PMCF CCTV Recorder and CCTV Upgrade Additional Cameras and increase server size Additional Cameras and increase server size</t>
  </si>
  <si>
    <t>Replace existing CCTV system for additional coverage</t>
  </si>
  <si>
    <t>Gym roof is failing and needs replacement.</t>
  </si>
  <si>
    <t>Eagle River-HMCC Perimeter Fence Security Detection System</t>
  </si>
  <si>
    <t xml:space="preserve">'Fence detection alarm Is outdated. </t>
  </si>
  <si>
    <t>Pt. Mackenzie-PMCF Hog Barn Septic Tank Replacement 3K Gallon</t>
  </si>
  <si>
    <t>Replace failing tanks</t>
  </si>
  <si>
    <t>PMCF Administration Building Septic Upgrade</t>
  </si>
  <si>
    <t>Septic system requires repairs to remain DEC compliant.</t>
  </si>
  <si>
    <t>Pt. Mackenzie-PMCF Kitchen Freezer Upgrade</t>
  </si>
  <si>
    <t>Replace failing refrigeration components</t>
  </si>
  <si>
    <t>Seward-SCCC Security Gate Replacement</t>
  </si>
  <si>
    <t>Replace Vehicle Gates (4 ea.) Gates, motors, and controllers</t>
  </si>
  <si>
    <t>YKCC Door Replacement Phase 3</t>
  </si>
  <si>
    <t xml:space="preserve">Replace 25 old doors and locks.  Current doors are heavily damaged and locks are worn out and parts un-available.  </t>
  </si>
  <si>
    <t>Anchorage Correctional Complex East</t>
  </si>
  <si>
    <t>Anchorage-ACCE Roof Repairs</t>
  </si>
  <si>
    <t>Repair roofs adjacent to clerestories</t>
  </si>
  <si>
    <t>Fairbanks-FCC Seg Floor Tile ACM</t>
  </si>
  <si>
    <t>Segregation Floor Tile ACM</t>
  </si>
  <si>
    <t>Anchorage-ACCW Warehouse Roof Repair</t>
  </si>
  <si>
    <t>A section of roof over ACCW was not replaced during the last roofing project, leaving it as the original building roof which is approaching 30 years old. A new roof is needed to stop ongoing water infiltration in an effort to preserve the building's structure. One known leak on west side need new roofs on zone 1 and part of zone 2. Zone 1 Housing roof and Warehouse roof are only roofs not replaced.</t>
  </si>
  <si>
    <t>Fairbanks-FCC Segregation Drains and Sprinklers</t>
  </si>
  <si>
    <t>Replace existing with anti-ligature sprinkler heads; add floor drains in Units 2 Segregation area.</t>
  </si>
  <si>
    <t>Nome-AMCC Domestic Water Line Repairs</t>
  </si>
  <si>
    <t>Replace Deteriorated /Calcified Hot Water Lines</t>
  </si>
  <si>
    <t>Nome-AMCC Exterior Door &amp; Window Replacement</t>
  </si>
  <si>
    <t>Replace Exterior Rusted Doors and Security Windows</t>
  </si>
  <si>
    <t>Fairbanks-FCC HVAC Air Balancing DDC Upgrade</t>
  </si>
  <si>
    <t>Air balancing, duct cleaning Units 1, 2 and 3; DDC upgrade in Unit 3.</t>
  </si>
  <si>
    <t>Bethel-YKCC Replace Shower Stalls with Stainless Steel Inserts</t>
  </si>
  <si>
    <t>Replace failing shower stalls with stainless enclosures</t>
  </si>
  <si>
    <t>Ketchikan-KCC Sewage Grinder</t>
  </si>
  <si>
    <t>Replace Sewage Grinder</t>
  </si>
  <si>
    <t>Palmer-MSPT Building Repairs</t>
  </si>
  <si>
    <t>Connector Link Repairs</t>
  </si>
  <si>
    <t>Anchorage Correctional Center East</t>
  </si>
  <si>
    <t>Anchorage-ACCE IP Cameras</t>
  </si>
  <si>
    <t xml:space="preserve">Partial upgrade underway  IP cameras for new VMS system (300-400 quantity) </t>
  </si>
  <si>
    <t>Fairbanks-FCC Sewer Check Valve Installation</t>
  </si>
  <si>
    <t>Install check valve</t>
  </si>
  <si>
    <t>Eagle River-HMCC Exterior Window Replacement</t>
  </si>
  <si>
    <t>Unserviceable Window Replacement In HS I,2,3,4</t>
  </si>
  <si>
    <t>Fairbanks-FCC AST Fuel Tank Upgrade</t>
  </si>
  <si>
    <t>Upgrade AST Fuel Tank 500 gallon</t>
  </si>
  <si>
    <t>Fairbanks-FCC TB Isolation Cell Vent</t>
  </si>
  <si>
    <t xml:space="preserve">Tuberculosis Isolation Cell Vent Construction </t>
  </si>
  <si>
    <t>Palmer-MSPT  Plumbing Repairs</t>
  </si>
  <si>
    <t>Plumbing Repairs - R&amp;R Supply &amp; Waste Pipe. Existing Copper and Cast Iron Pipe failing</t>
  </si>
  <si>
    <t>Anchorage-ACCW Elevator modernization</t>
  </si>
  <si>
    <t>Modernize elevator in sally-port near main control room.</t>
  </si>
  <si>
    <t>Fairbanks-FCC Fuel Tank Cleaning/Inspection</t>
  </si>
  <si>
    <t>Fuel Tank Cleaning/Inspection</t>
  </si>
  <si>
    <t>Eagle River-HMCC Security Door Repairs</t>
  </si>
  <si>
    <t>Upgrade Room Security Door &amp; Windows H1 thru H5 - Security</t>
  </si>
  <si>
    <t>Fairbank-FCC Perimeter Road Paving</t>
  </si>
  <si>
    <t>Perimeter Road paving</t>
  </si>
  <si>
    <t>Fairbanks-FCC Booking Parking Secured Garage</t>
  </si>
  <si>
    <t>Booking Parking Lot Secured Garage</t>
  </si>
  <si>
    <t>Fairbanks-FCC CCTV Upgrade Additional Cameras and increase server size Additional Cameras and increase server sizes</t>
  </si>
  <si>
    <t>CCTV Upgrade Additional Cameras and increase server size Additional Cameras and increase server sizes</t>
  </si>
  <si>
    <t>Wasilla-GCCC Pneumatic Shower Valves Upgrade</t>
  </si>
  <si>
    <t>Replace failing pneumatic shower valves</t>
  </si>
  <si>
    <t>Juneau-LCCC ACM 9"x9" Floor Tile Abatement</t>
  </si>
  <si>
    <t>ACM 9"x9" Floor Tile Abatement</t>
  </si>
  <si>
    <t>Palmer-MSPT Sidewalk Replacement &amp; Paving</t>
  </si>
  <si>
    <t>Repair Sidewalks and Parking Lot</t>
  </si>
  <si>
    <t>Wasilla-GCCC CCTV Upgrade Additional Cameras and increase server size Additional Cameras and increase server size</t>
  </si>
  <si>
    <t>Wasilla-GCCC Seal Coat and Repaint Pavement</t>
  </si>
  <si>
    <t>Seal coat and repaint parking lots and perimeter roads</t>
  </si>
  <si>
    <t>Palmer Correctional Center</t>
  </si>
  <si>
    <t>Palmer-PCC Segregation Control Room</t>
  </si>
  <si>
    <t>Segregation Control Room Renovation and Upgrades</t>
  </si>
  <si>
    <t>KCC Plumbing and Piping Repair</t>
  </si>
  <si>
    <t>Remove and replace corroded copper plumbing throughout facility. Remove and replace corroded exterior fire sprinkler piping.</t>
  </si>
  <si>
    <t>KCC Interior Lighting Upgrade</t>
  </si>
  <si>
    <t>Replace and upgrade interior lighting with new LED fixtures</t>
  </si>
  <si>
    <t>KCC Perimeter Fence and Gate Improvement</t>
  </si>
  <si>
    <t xml:space="preserve">Repair Perimeter Fence and locking hardware.  Repair and level back access gate.  </t>
  </si>
  <si>
    <t>Ketchikan-KCC Property Fence Repairs</t>
  </si>
  <si>
    <t>Rock Stabilization &amp; Prop Fence - Construction</t>
  </si>
  <si>
    <t>Eagle River-HMCC  Road Upgrade</t>
  </si>
  <si>
    <t xml:space="preserve">Roads &amp; Drainage  </t>
  </si>
  <si>
    <t>Ketchikan-KCC     Fuel Storage Tank Repairs</t>
  </si>
  <si>
    <t>AST 4 Concrete Base &amp; Piping Replacement. DEC/EPA spill protection.</t>
  </si>
  <si>
    <t>Kenai-WCC Roof Repairs</t>
  </si>
  <si>
    <t>Roof Design/Repairs - Bldgs. #14 Theater</t>
  </si>
  <si>
    <t>Bethel-YKCC Security Gate</t>
  </si>
  <si>
    <t>Replace Vehicle Access Gate &amp; fence fabric repairs on property fence. Cement bond beam required</t>
  </si>
  <si>
    <t>Bethel-YKCC CCTV Upgrade Additional Cameras and increase server size Additional Cameras and increase server size</t>
  </si>
  <si>
    <t>Juneau-LCCC Abatement Building Wide ACM</t>
  </si>
  <si>
    <t xml:space="preserve">Plumbing insulation abatement </t>
  </si>
  <si>
    <t>Seward-SCCC  Fire System Upgrade</t>
  </si>
  <si>
    <t>Replace Halon system w/mist system in generator room</t>
  </si>
  <si>
    <t>Ketchikan-KCC HVAC Cooling Solution</t>
  </si>
  <si>
    <t xml:space="preserve">Provide refrigeration or a chiller, install cooling coils in existing ventilation system.  </t>
  </si>
  <si>
    <t>Seward-SCCC Kitchen Grease Interceptors</t>
  </si>
  <si>
    <t>Replace Kitchen Grease Interceptors (2)</t>
  </si>
  <si>
    <t>Anchorage-ACCW CCTV Upgrade Additional Cameras and increase server size Additional Cameras and increase server size</t>
  </si>
  <si>
    <t>SCCC Warehouse Roof Replacement</t>
  </si>
  <si>
    <t xml:space="preserve">Warehouse roof is failing and needs replacement (30+ years old). Efforts to patch the roof have extended the life but are no longer effective. Water infiltration is causing further damage to the facility. </t>
  </si>
  <si>
    <t>Kenai-WCC Mechanical Upgrade</t>
  </si>
  <si>
    <t>Build. 5 &amp; 10 Steam to Glycol  Steam lines Failing and Leaking</t>
  </si>
  <si>
    <t>Kenai-WCC Security System Upgrade</t>
  </si>
  <si>
    <t xml:space="preserve">Security Locking Devices Bldg. 5/6  </t>
  </si>
  <si>
    <t>Nome-AMCC ADA Upgrades</t>
  </si>
  <si>
    <t>ADA Accessibility Upgrades</t>
  </si>
  <si>
    <t>Juneau-LCCC Sewage Grinder</t>
  </si>
  <si>
    <t>Provide a spare muffin monster/sewage grinder for immediate replacement when necessary.</t>
  </si>
  <si>
    <t>Pt. Mackenzie-PMCF Lighting Repairs</t>
  </si>
  <si>
    <t>Upgrade Perimeter Lighting</t>
  </si>
  <si>
    <t>Seward-SCCC Replace Institutional Sliding Doors (10)</t>
  </si>
  <si>
    <t>Replace Institutional Sliding Doors</t>
  </si>
  <si>
    <t>Kenai-WCC Water Main Upgrade</t>
  </si>
  <si>
    <t>Water Main Replacement Project For Increased Capacity</t>
  </si>
  <si>
    <t>Pt. Mackenzie-PMCF Mechanical Shop Roof Repairs</t>
  </si>
  <si>
    <t>Replace Mechanical Shop Roof</t>
  </si>
  <si>
    <t>Seward-SCCC Replace House 1 Rec Yard Fence</t>
  </si>
  <si>
    <t>Replace failing chain link fence. Replace Fence Line where frost heaves are pulling it up</t>
  </si>
  <si>
    <t>Seward-SCCC  Mechanical Upgrade</t>
  </si>
  <si>
    <t xml:space="preserve">Plumbing Copper Pipe Replacement and treatment </t>
  </si>
  <si>
    <t>Eagle River-HMCC Boiler Upgrade</t>
  </si>
  <si>
    <t>Boilers nearing end of life cycle--25 yrs. old (3 in HIMCC, 2 in H5)</t>
  </si>
  <si>
    <t>Pt. Mackenzie-PMCF Roof Repairs</t>
  </si>
  <si>
    <t>Replace Pig Barn Roof</t>
  </si>
  <si>
    <t>Kenai-WCC Building Repairs</t>
  </si>
  <si>
    <t xml:space="preserve">Bldg. Envelope (Siding &amp; Windows) - Bldg. #10  </t>
  </si>
  <si>
    <t>Kenai-WCC  Road Paving</t>
  </si>
  <si>
    <t>Street Repairs (Resurface)</t>
  </si>
  <si>
    <t>Kenai-WCC  Asbestos Removal</t>
  </si>
  <si>
    <t>Asbestos Abatement</t>
  </si>
  <si>
    <t xml:space="preserve">Kenai-WCC CCTV Upgrade </t>
  </si>
  <si>
    <t>Kenai-WCC Fence Detection Upgrade</t>
  </si>
  <si>
    <t>Fence detection upgrade</t>
  </si>
  <si>
    <t xml:space="preserve">Seward-SCCC Boiler Sections Replacement </t>
  </si>
  <si>
    <t>Replace Boiler Sections 8 each</t>
  </si>
  <si>
    <t>Seward-SCCC Replace Air Handling Pumps and Motors</t>
  </si>
  <si>
    <t>Replace Air Handling Pumps &amp; Motors 8 each</t>
  </si>
  <si>
    <t>Seward-SCCC Replace Exhaust Fans: APS, House 10 each</t>
  </si>
  <si>
    <t>Replace Exhaust Fans: APS, House 10 each</t>
  </si>
  <si>
    <t>Seward-SCCC Perimeter Road Repair</t>
  </si>
  <si>
    <t>Re-pave Perimeter Road Surface</t>
  </si>
  <si>
    <t>Seward-SCCC  Electrical Repairs</t>
  </si>
  <si>
    <t>Repair damaged transformer pads</t>
  </si>
  <si>
    <t>Anchorage Aviation HQ - Electrical System Upgrades</t>
  </si>
  <si>
    <t xml:space="preserve">Existing electrical system is unsafe in its current configuration.  Service Transformers need to be relocated to outside of building for the safety of its occupants.  In addition, this critical HQ facility needs backup power in case of electrical outages.  This upgrade will remedy an unsafe situation and provide much needed redundant power.  </t>
  </si>
  <si>
    <t>Palmer Highways/SEF Maintenance Station Trench Drain &amp; Oil/Water Separator</t>
  </si>
  <si>
    <t>Adak Maintenance Station - Replace Siding</t>
  </si>
  <si>
    <t xml:space="preserve">Existing siding is deteriorated and leaks, windows are inefficient and allow tremendous heat loss. Siding panels have become loose and can no longer be secured thus creating a hazard to the airfield.  </t>
  </si>
  <si>
    <t>Adak</t>
  </si>
  <si>
    <t>37-S</t>
  </si>
  <si>
    <t>Elevator Replacement</t>
  </si>
  <si>
    <t>Building has original elevators.  Each of the two original elevators are experiencing downtime due to availability of parts.  Occupants have experienced non-functioning elevator.</t>
  </si>
  <si>
    <t>36R</t>
  </si>
  <si>
    <t>Ventilation and Exhaust Upgrade</t>
  </si>
  <si>
    <t>Ventilation and exhaust upgrade for equipment storage areas is needed to meet OSHA current standards.  Ventilation is original system and does not have adequate ventilation rates for the shop.  Equipment areas need CO detection to activate ventilation system.  Office areas are in need of ventilation as well.  Recommending new HRV units for the office area.</t>
  </si>
  <si>
    <t>6-C, 9-E</t>
  </si>
  <si>
    <t>Delta Ventilation and Exhaust Upgrade</t>
  </si>
  <si>
    <t>9-E</t>
  </si>
  <si>
    <t>Juneau Seven Mile Building HVAC Upgrades</t>
  </si>
  <si>
    <t>Building HVAC Upgrades</t>
  </si>
  <si>
    <t>Juneau Seven Mile Asbestos Mitigation</t>
  </si>
  <si>
    <t>Chulitna Maintenance Septic System Replacement</t>
  </si>
  <si>
    <t>Replace failed existing steel holding tank and wooden crib leach system with modern septic tank and leach field combination</t>
  </si>
  <si>
    <t>Chulitna</t>
  </si>
  <si>
    <t>Northway Ventilation and Exhaust Upgrade</t>
  </si>
  <si>
    <t>Northway</t>
  </si>
  <si>
    <t>06C</t>
  </si>
  <si>
    <t>Yakutat Boiler Repair</t>
  </si>
  <si>
    <t>Boiler repair</t>
  </si>
  <si>
    <t>32-P</t>
  </si>
  <si>
    <t xml:space="preserve">The siding on the Airport DOT grader storage facility is in need of permanent repairs or replacement.   Temporary repairs have been initiated. </t>
  </si>
  <si>
    <t>Cold Bay</t>
  </si>
  <si>
    <t>Fairbanks SEF Freight Elevator upgrade and improvements.</t>
  </si>
  <si>
    <t>Replace and upgrade hydraulic pump(s) and hoses for the SEF freight elevator. This would bring the components of this unit up to current standard ensuring that repair parts are readily available.</t>
  </si>
  <si>
    <t>Fairbanks SEF Shop Building</t>
  </si>
  <si>
    <t>1A</t>
  </si>
  <si>
    <t>Palmer Highways/SEF Maintenance Station Replace Sewer Line with Arctic Pipe</t>
  </si>
  <si>
    <t xml:space="preserve">Replace existing sewer line with arctic pipe to prevent winter freeze up.  Existing sewer lines freeze every winter with potential loss of use of the restrooms in the facility.  This building is a fully manned station with multiple employees and office administrative personnel.  </t>
  </si>
  <si>
    <t>Anchorage Highways Maintenance Building - Install Backup Generator</t>
  </si>
  <si>
    <t xml:space="preserve">Anchorage </t>
  </si>
  <si>
    <t>Sitka ARFF and M&amp;O Siding Replacement</t>
  </si>
  <si>
    <t>Sitka ARFF and M&amp;O Building siding is corroding and needs to be replaced.  Failing bi-fold doors also need replacement.</t>
  </si>
  <si>
    <t>Materials Lab Ventilation/Exhaust  System Upgrades</t>
  </si>
  <si>
    <t>Materials Lab Ventilation/Exhaust System Upgrades</t>
  </si>
  <si>
    <t>37S</t>
  </si>
  <si>
    <t>Anchorage Aviation Building - Replace Roof</t>
  </si>
  <si>
    <t>Roof membrane has surpassed its life expectancy.  Roofing renewal to address leaks.</t>
  </si>
  <si>
    <t>Ketchikan Parking Garage Repairs</t>
  </si>
  <si>
    <t>Cold Bay Building Demolition</t>
  </si>
  <si>
    <t>Building Demolition</t>
  </si>
  <si>
    <t>St. George old SREB Demolition/Divestment</t>
  </si>
  <si>
    <t>In 12/2019 NOAA decided they no longer wanted the abandoned maintenance building.  Facility demolition will need to be addressed.</t>
  </si>
  <si>
    <t>St. George</t>
  </si>
  <si>
    <t>Building Consolidation</t>
  </si>
  <si>
    <t>South Coast Region Generator Replacements</t>
  </si>
  <si>
    <t>Southcoast Region</t>
  </si>
  <si>
    <t>South Coast Region heating repairs</t>
  </si>
  <si>
    <t>Dillingham SEF Maintenance Shop - Replace Roof</t>
  </si>
  <si>
    <t>Existing roof leaks and lacks adequate insulation. Needs to be replaced to prevent further damage to structure and save heating costs.</t>
  </si>
  <si>
    <t>Sitka Airport Lighting Regulator Building - Exterior Repairs</t>
  </si>
  <si>
    <t xml:space="preserve">Replace roofing, repair siding, replace corroded exterior electrical switch boxes. </t>
  </si>
  <si>
    <t>Soldotna Highway Maintenance Station - Install Back-up Generator</t>
  </si>
  <si>
    <t>Critical Highway Maintenance Station has no back-up power.  This generator will provide the needed redundancy in case of emergency power outage.</t>
  </si>
  <si>
    <t>30O</t>
  </si>
  <si>
    <t>Bethel SEF Maintenance Garage - Replace Roof</t>
  </si>
  <si>
    <t>Existing roof is very old and lacks insulation.  We wish to install a new energy efficient roof to save costly heating fuel.</t>
  </si>
  <si>
    <t>38S</t>
  </si>
  <si>
    <t>Kodiak Court - Replace Siding and Windows</t>
  </si>
  <si>
    <t>Upgrade/replacement of deteriorating siding and windows to improve building comfort and performance.</t>
  </si>
  <si>
    <t>32P</t>
  </si>
  <si>
    <t xml:space="preserve">Replace/Renovate Diesel Generators and Electrical Distribution at Livengood Station. </t>
  </si>
  <si>
    <t xml:space="preserve">Livengood Station </t>
  </si>
  <si>
    <t>6C</t>
  </si>
  <si>
    <t>McGrath SREB - Replace Roofing and Siding</t>
  </si>
  <si>
    <t>McGrath</t>
  </si>
  <si>
    <t>Illiamna SREB - Replace Roofing and Siding</t>
  </si>
  <si>
    <t>Illiamna</t>
  </si>
  <si>
    <t>Renew, Repair, Refurbish Nome Complex Buildings</t>
  </si>
  <si>
    <t>The current SEF shop and cold storage huts need electrical/lighting upgrades, interior wall improvements for better storage needs, concrete approaches, siding/roofing replacement and/or painting, exterior loading dock replacement, and interior painting.</t>
  </si>
  <si>
    <t>Nome Complex</t>
  </si>
  <si>
    <t>39T</t>
  </si>
  <si>
    <t>Bethel SRE Building - Replace Roof and Siding</t>
  </si>
  <si>
    <t>Cold Bay Warm Storage - Replace Roof, Siding, and Overhead Doors</t>
  </si>
  <si>
    <t>Replace Peger Maintenance Building Roof</t>
  </si>
  <si>
    <t>Replace aging roof that has periodic leaks.  Replace the existing roofing material with EPDM and increase the ceiling R-value to R-50 or better.</t>
  </si>
  <si>
    <t>Peger Complex</t>
  </si>
  <si>
    <t xml:space="preserve">Replace Fairbanks SEF Overhead Crane </t>
  </si>
  <si>
    <t>Replace Siding at Cantwell Station</t>
  </si>
  <si>
    <t xml:space="preserve">The existing siding on the shop is an EIFS system that has been damaged in several areas. The siding is coming loose from the substrate and repair would be cost prohibited. The new metal siding would be low maintenance and simpler to repair if necessary.        </t>
  </si>
  <si>
    <t>Cantwell Station</t>
  </si>
  <si>
    <t>Update and install backup power throughout the Tazlina District Maintenance Stations</t>
  </si>
  <si>
    <t>Tazlina Station</t>
  </si>
  <si>
    <t xml:space="preserve">Northern Region Asbestos Abatement </t>
  </si>
  <si>
    <t>The average age of NR buildings is 35 years old.  Any building constructed prior to 1981 has Asbestos materials throughout.  Mastic was used to secure vinyl flooring and carpeting.  Asbestos was prevalent in ceiling tiles drywall board, roofing materials and cement board siding.  Testing and abatement need to be prioritized in all older buildings.</t>
  </si>
  <si>
    <t>Peger SEF Complex Floors</t>
  </si>
  <si>
    <t>Central Region - Hazardous Materials Assessment/Abatement</t>
  </si>
  <si>
    <t>OSHA is requiring assessments of Hazardous Materials in all occupied State facilities constructed prior to 1980.</t>
  </si>
  <si>
    <t>Region Wide</t>
  </si>
  <si>
    <t>Yakutat Maintenance Station - Roof Access, Safety Tie-off, and Exterior Siding Repairs</t>
  </si>
  <si>
    <t>Roof edge access is too high to be utilized and there are no safety tie-offs to permit access.  Clerestory windows have leaked since the building was commissioned.  Exhaust stack cap blew off and cannot be replaced without safe access.  Work would require installation of ladder ways and pathways.</t>
  </si>
  <si>
    <t>Talkeetna SREB - Install New Floor Drain System</t>
  </si>
  <si>
    <t>Existing Drain system has deteriorated and no longer functions</t>
  </si>
  <si>
    <t>Talkeetna</t>
  </si>
  <si>
    <t>10E</t>
  </si>
  <si>
    <t>Talkeetna SREB - Replace Boiler and HVAC System</t>
  </si>
  <si>
    <t xml:space="preserve">Existing boiler has exceeded its life expectancy.  </t>
  </si>
  <si>
    <t>Renew, Repair &amp; Renovate Saint Mary's A/P Complex</t>
  </si>
  <si>
    <t>Many maintenance issues have been deferred over the years due to lack of district resources and onsite maintenance personnel.  Logistics and budget prevented frequent maintenance.  Need to replace all t12 lighting in all buildings with LED/ t5/t8 fixtures to improve lighting efficiencies (a total of 33 t12 fixtures).  Install lighted exit signs on all required exits, relocate and wire in new fuel tanks, install electric heater in generator module, install new electrical mast at the Town shop, repair leaking SREB roof, clean water holding tank (black inside), fix sewage lagoon fencing, realign sewer drain to lagoon, replace two Plexiglas windows in SEF shop, demolish and dispose of old sand storage shed, general cleanup of complex and in town shop.  The SREB bathroom needs to be refurbished.  The SEF shop will have water supplied to the shop for a sink and bathroom, and to replace a man-door and the windows.  About 2 dozen old fuel tanks ranging in size from 500gal to 10,000gal need to be disposed of too.  The NR Regional Roving Crew will be utilized to perform this work.  The PCNs on this crew are funded by 100% Capital Receipt Authority.</t>
  </si>
  <si>
    <t>Saint Marys A/P</t>
  </si>
  <si>
    <t>Anchorage Sign Shop - Replace Roof and Insulation</t>
  </si>
  <si>
    <t>Replace old leaky roof with new roofing materials and install additional insulation to improve the energy efficiency of this old structure</t>
  </si>
  <si>
    <t>Renew Paint on Interior Rural Airport SREBs</t>
  </si>
  <si>
    <t>Many rural airports in the Interior District need to be scraped and repainted to preserve the buildings.  This is logistically intensive due to the fly-in only access to the facilities.</t>
  </si>
  <si>
    <t>NR Rural Airports - Interior District</t>
  </si>
  <si>
    <t>Gustavus Maintenance Shop - Door Installation</t>
  </si>
  <si>
    <t xml:space="preserve">Install 2 new doors in equipment storage area. </t>
  </si>
  <si>
    <t>Gustavus</t>
  </si>
  <si>
    <t>33-Q</t>
  </si>
  <si>
    <t>Dutch Harbor Storage Facility - Repair Concrete Roof</t>
  </si>
  <si>
    <t>Roof leaks excessively causing safety concerns with electrical panels.  Needs drains (scuppers) installed and new membrane</t>
  </si>
  <si>
    <t>Dutch Harbor</t>
  </si>
  <si>
    <t>Skagway  Avalanche Shed - Sectional Door Replacement</t>
  </si>
  <si>
    <t>Install a new sectional door as the old door has become unserviceable.</t>
  </si>
  <si>
    <t>Skagway</t>
  </si>
  <si>
    <t>Palmer Highways/SEF Maintenance Station Seal Roof</t>
  </si>
  <si>
    <t>Roof has some leaks and needs to be resealed.</t>
  </si>
  <si>
    <t>Ketchikan M&amp;O Replace Doors on Cold Storage Shed</t>
  </si>
  <si>
    <t>Ketchikan M&amp;O needs new doors on the cold storage shed.  The present sliding doors are wearing out and becoming a safety issue.</t>
  </si>
  <si>
    <t>Electrical System Upgrade at Thompson Pass</t>
  </si>
  <si>
    <t>Thompson Pass</t>
  </si>
  <si>
    <t>9E</t>
  </si>
  <si>
    <t>Anchorage Aviation Building - Replace Concrete Sidewalk and Stairs</t>
  </si>
  <si>
    <t>Existing sidewalks and stairs are cracked and have potholes creating hazardous conditions for visiting patrons and employees</t>
  </si>
  <si>
    <t>21K</t>
  </si>
  <si>
    <t>Kodiak Griffin Building - Renovate 1st Floor Office Areas/Restrooms</t>
  </si>
  <si>
    <t xml:space="preserve">Substandard leased space without ADA compliance. </t>
  </si>
  <si>
    <t xml:space="preserve">Replace inefficient lighting with T8 and LED lighting. </t>
  </si>
  <si>
    <t>32-P, 33-Q,   34-Q, 35-R,   36-R</t>
  </si>
  <si>
    <t>Kodiak Griffin Building - Install Drop Ceiling and New lighting</t>
  </si>
  <si>
    <t xml:space="preserve">Ceilings need to be installed to provide more energy efficient lighting and to improve the appearance of the facility. </t>
  </si>
  <si>
    <t>Seven Mile SER Complex - Ventilation Improvement</t>
  </si>
  <si>
    <t>Replace restroom exhaust ventilator to improve indoor air quality.  Install new exhaust system for 1st and 2nd floor copy rooms to reduce heat buildup in the building.</t>
  </si>
  <si>
    <t xml:space="preserve">Replace Tazlina HQ Building Siding </t>
  </si>
  <si>
    <t>The project will wrap the building with 2 inches of rigid foam (R-Value=10) and install metal siding for a cost efficiency upgrade.  This will eliminate future sand blasting and painting by installing a maintenance free exterior with significant fuel oil savings.</t>
  </si>
  <si>
    <t>North Kenai Maintenance Station - Replace Siding</t>
  </si>
  <si>
    <t>Existing siding is very old and lack insulation.  We wish to install new sandwiched foam metal panels to improve the energy efficiency of this structure and save on utility costs</t>
  </si>
  <si>
    <t>North Kenai</t>
  </si>
  <si>
    <t>29O</t>
  </si>
  <si>
    <t>Anchorage Chemical Storage Building - Roof and Siding Replacement</t>
  </si>
  <si>
    <t>Existing metal roof and siding have deteriorated and leak.  Need to replace with more corrosion resistant finishes.</t>
  </si>
  <si>
    <t>Seven Mile SER Complex -HVAC Major Maintenance and Upgrade</t>
  </si>
  <si>
    <t xml:space="preserve">Clean ducts in entire building, rebalance, and repair system for efficient operation and lower operating costs.  This project will increase productivity and improve indoor air quality for health/life safety. </t>
  </si>
  <si>
    <t xml:space="preserve">Floor finishes are wearing out and need replacement before they become a safety hazard. </t>
  </si>
  <si>
    <t>32-P, 33-Q,34-Q, 35-R,36-R</t>
  </si>
  <si>
    <t>Kalsin Bay Maintenance Building - Replace Septic and Leach Field</t>
  </si>
  <si>
    <t>Replace faulty septic and leach field with new code compliant septic and drainage system</t>
  </si>
  <si>
    <t>Kalsin Bay</t>
  </si>
  <si>
    <t>Replace Paxson Bunkhouse</t>
  </si>
  <si>
    <t>Paxson Maintenance Station has a 60's era trailer that serves as  a bunkhouse. It has been added on to over the years to add living space. It has structural issues and wiring from the 60's that we cannot verify is safe. There is another building that acts as a mechanical room that provides heat to this bunkhouse and another bunkhouse adjacent to it. The project will combine 3 buildings into one usable space with all mechanical room needs within a single building as well. This will save operating costs of 1 building vs 3 separate buildings as well as give our personnel a safe livable environment to work in.</t>
  </si>
  <si>
    <t>Paxson Maintenance Station</t>
  </si>
  <si>
    <t>Cold Bay Employee Housing - Seal Concrete Foundations</t>
  </si>
  <si>
    <t>Foundations leak and need to be sealed to prevent water damage to personal belongings and mold infiltration.</t>
  </si>
  <si>
    <t>Kodiak Courthouse - Install Direct Digital Controls on Heat/cooling system</t>
  </si>
  <si>
    <t>The installation of digital controls would allow evening setbacks, and better control of both heating and cooling systems.  This upgrade would save energy and increase occupant comfort.</t>
  </si>
  <si>
    <t>Kodiak Regional Office - Install new Direct Digital Controls</t>
  </si>
  <si>
    <t>Anchorage Annex - Install AC</t>
  </si>
  <si>
    <t>Building lacks any cooling capability, needs AC to allow additional cooling for occupant comfort</t>
  </si>
  <si>
    <t>Repair &amp; Renew Security Fence/Gates at Peger Road</t>
  </si>
  <si>
    <t>3,700 feet of the existing security fence fabric and posts are in poor shape. Original complex fence has posts that are bent, broken, or missing. In places the fence fabric is damaged and some of the gates need replacement.</t>
  </si>
  <si>
    <t>Renovate Tazlina SEF Steel Storage Rack</t>
  </si>
  <si>
    <t>North Kenai Maintenance Station - Install Electronic Security Gate</t>
  </si>
  <si>
    <t>Region Wide (Central) - Construct Refueling Stations from Concrete</t>
  </si>
  <si>
    <t>EPA requires fueling activities to be conducted on an impervious surface.  Need to install concrete fueling pads</t>
  </si>
  <si>
    <t>Renew Peger Admin Building Ducts by Cleaning</t>
  </si>
  <si>
    <t>This maintenance housekeeping item is overdue.  Improved HVAC efficiency with reduced dust in the air is expected.</t>
  </si>
  <si>
    <t>Anchorage Communications Building - DDC Upgrades</t>
  </si>
  <si>
    <t>Central Region Maintenance Shops/Weigh Stations</t>
  </si>
  <si>
    <t xml:space="preserve">Glenn, Potter,  Silvertip.  </t>
  </si>
  <si>
    <t>22, 28</t>
  </si>
  <si>
    <t>Replace Peger Complex Windows</t>
  </si>
  <si>
    <t>Anchorage Annex - Install Parking Lot Lights</t>
  </si>
  <si>
    <t>Parking Lot has inadequate lighting and is hazardous to public and employees</t>
  </si>
  <si>
    <t>Replace Rural A/P Building Lighting with LED Lights</t>
  </si>
  <si>
    <t>Due to the high cost of electricity in rural areas replacing the existing lighting with LED will save 70% on lighting costs. Also the existing metal halide or high pressure sodium lighting have poor color rendering, long warm up and re-strike time and short lifespans relative to LED which reduces maintenance.  The end result is better lighting to support operations with electric costs cut more than in half.  Payback estimated at seven years which is longer than typical for LED due to rural airport logistical costs.  Per A/P cost: $6,000 materials, $2,500 in-house labor, $1,500 travel, per diem &amp; shipping.</t>
  </si>
  <si>
    <t>6C, 39T, 40T</t>
  </si>
  <si>
    <t>Region Wide (Central) - Decommission USTs</t>
  </si>
  <si>
    <t>Numerous USTs need to be removed from service, tested, excavated or abandoned in place</t>
  </si>
  <si>
    <t>Renovate - Tazlina Station Sand Storage Building for Salt Storage</t>
  </si>
  <si>
    <t>Tazlina now has no salt storage, an addition to the existing sand shed would allow M&amp;O better results with snow and ice control. Tazlina is also the district hub and all 6 camps would benefit  with the salt storage. Tazlina now struggles with tarps and timbers in an attempt to store salt. A 50X50 addition to the existing sand shed is needed.</t>
  </si>
  <si>
    <t>Cascade Warm Storage - Replace Siding and Windows</t>
  </si>
  <si>
    <t>Cascade</t>
  </si>
  <si>
    <t>Kodiak Court - Install Drop Ceiling and New Lighting</t>
  </si>
  <si>
    <t>Install Drop ceiling and lighting in remaining area that did not get previously upgraded</t>
  </si>
  <si>
    <t xml:space="preserve">Aniak Maintenance Shop - Roof Replacement </t>
  </si>
  <si>
    <t>Roof is extremely old and leaks excessively</t>
  </si>
  <si>
    <t xml:space="preserve">Aniak </t>
  </si>
  <si>
    <t>Chenega Bay SREB - Construct Crew Shelter</t>
  </si>
  <si>
    <t>There are no commercial or state lodging available at this remote airport.  Provide a suitable shelter for maintenance crews to stay while servicing equipment of facilities.</t>
  </si>
  <si>
    <t>Chenega Bay</t>
  </si>
  <si>
    <t>Kodiak Courthouse - Upgrade Ventilation System</t>
  </si>
  <si>
    <t>Many office areas lack sufficient ventilation for occupant comfort.  This upgrade would revamp the existing system to provide additional cooling to other office areas.</t>
  </si>
  <si>
    <t xml:space="preserve">Kodiak Griffin Building - HVAC System Control Upgrade </t>
  </si>
  <si>
    <t>HVAC system controls needs upgrade to better heat and cool the facility.  Many critical communication systems depend on proper cooling in this facility.</t>
  </si>
  <si>
    <t>Anchorage Drillers Shop - Replace 18 bifold doors</t>
  </si>
  <si>
    <t>Existing Bi-fold doors are uninsulated and do not seal properly.  We are experiencing tremendous heat loss in the building.</t>
  </si>
  <si>
    <t>Anchorage Highway Maintenance Station - Abate Asbestos</t>
  </si>
  <si>
    <t xml:space="preserve">There is asbestos throughout the facility that needs to be removed.  </t>
  </si>
  <si>
    <t>Palmer Warm Storage - Replace Roofing and Siding</t>
  </si>
  <si>
    <t>Seven Mile SER Complex - 2nd Floor Ceiling Tile Replacement</t>
  </si>
  <si>
    <t xml:space="preserve">Replace poor quality ceiling tile for acoustical and lighting improvement.  This will increase occupant productivity. </t>
  </si>
  <si>
    <t>Kenai Combined Facility - Repave parking lot</t>
  </si>
  <si>
    <t>Kodiak Regional Office - Repair Parking Lot</t>
  </si>
  <si>
    <t>Pave parking area, existing lot is cracked and potholed</t>
  </si>
  <si>
    <t>Kodiak SEF Maintenance Shop - Install Security Fence</t>
  </si>
  <si>
    <t xml:space="preserve">Install security fence around DOT&amp;PF Complex for safety and security. </t>
  </si>
  <si>
    <t>Anchorage Public Safety - Repave Parking Lot</t>
  </si>
  <si>
    <t>Tudor Complex - Repave Yard</t>
  </si>
  <si>
    <t>Kodiak Court Building Roofing Replacement</t>
  </si>
  <si>
    <t>Chenega Bay SREB - Install Restroom with Septic System and Well</t>
  </si>
  <si>
    <t>This remote SREB needs a restroom with EPA compliant septic system.</t>
  </si>
  <si>
    <t>Kalsin Bay Maintenance Building - Pave yard around building</t>
  </si>
  <si>
    <t>Yard is rutted, muddy, and holds water.  Need to regrade and pave the yard.</t>
  </si>
  <si>
    <t>Kodiak SEF Maintenance Shop - Pave Parking Area</t>
  </si>
  <si>
    <t xml:space="preserve">Existing yard is poorly graded, gets extremely muddy, and needs resurfaced. </t>
  </si>
  <si>
    <t>Kodiak Airport Equipment Warm Storage - Pave Parking Area</t>
  </si>
  <si>
    <t>Kodiak Regional Office - Renovate 2nd Floor for Leasing</t>
  </si>
  <si>
    <t>Office building needs to be reconfigured to meet new State Space Standards and Utilization</t>
  </si>
  <si>
    <t>Dutch Harbor - Remove Asbestos from Hanger Building</t>
  </si>
  <si>
    <t>Building contains asbestos and is a hazard to employees entering the facility.  Asbestos needs to be removed or contained.</t>
  </si>
  <si>
    <t>Dutch harbor</t>
  </si>
  <si>
    <t>Trims Generator Replacement</t>
  </si>
  <si>
    <t xml:space="preserve">Replace generators at Trims.  Generators are aging and are at the end of useful life.  </t>
  </si>
  <si>
    <t>01A</t>
  </si>
  <si>
    <t>Trims Shop Addition</t>
  </si>
  <si>
    <t>Add another bay to the Trims Shop.  This is needed to help the H&amp;A mission at the Richardson Highway.</t>
  </si>
  <si>
    <t>Delta, Northway sand sheds</t>
  </si>
  <si>
    <t>Construct sand sheds for Delta and Northway</t>
  </si>
  <si>
    <t>Delta, Northway</t>
  </si>
  <si>
    <t>09E, 06C</t>
  </si>
  <si>
    <t>New Delta Shop</t>
  </si>
  <si>
    <t>Construct new shop in Delta</t>
  </si>
  <si>
    <t>09E</t>
  </si>
  <si>
    <t>New Northway Shop</t>
  </si>
  <si>
    <t xml:space="preserve">Construct new shop in Northway </t>
  </si>
  <si>
    <t>Ernestine bunkhouse</t>
  </si>
  <si>
    <t>Build/install new bunkhouse in Ernestine station</t>
  </si>
  <si>
    <t>Nelchina salt storage</t>
  </si>
  <si>
    <t>Nelchina currently has no salt storage bin, a salt storage bin added to the sand shed would allow M&amp;O to respond better to snow and ice events with the changing climate.</t>
  </si>
  <si>
    <t>Nelchina</t>
  </si>
  <si>
    <t>Nelchina Bunk house</t>
  </si>
  <si>
    <t>Build/install new bunkhouse in Nelchina</t>
  </si>
  <si>
    <t>FACILITY TOTAL:</t>
  </si>
  <si>
    <t>AMHS</t>
  </si>
  <si>
    <t>AMHS - Lituya</t>
  </si>
  <si>
    <t>Renew with new/supportable Vessel E-Circuit UPS</t>
  </si>
  <si>
    <t>Vessel's UPS failed in 2019 and is original equipment (15 years old). Replacement parts are scarce for this vital emergency backup system. Recommend an updated/in kind replacement.</t>
  </si>
  <si>
    <t>Lituya</t>
  </si>
  <si>
    <t>AMHS - Aurora</t>
  </si>
  <si>
    <t>Install Bilge Alarm System</t>
  </si>
  <si>
    <t>Install high water alarm monitoring in the following unmanned spaces: Bow Thruster Room, MSD Room, Shaft Alley, and Steering Gear Room (already existing). Also install high water level alarm in engine room.</t>
  </si>
  <si>
    <t>Aurora</t>
  </si>
  <si>
    <t>AMHS - Tustumena</t>
  </si>
  <si>
    <t xml:space="preserve">General Alarm and Lighting Battery Replacement </t>
  </si>
  <si>
    <t>Matanuska</t>
  </si>
  <si>
    <t>Air Dryer Install</t>
  </si>
  <si>
    <t>Install an Air Dryer into the Ship Service Air System to prevent further damage to vessel shaft brakes.</t>
  </si>
  <si>
    <t>AMHS - Matanuska</t>
  </si>
  <si>
    <t>Lifeboat Bowsing Gear</t>
  </si>
  <si>
    <t>Replace/Repair #2 and #3 Lifeboat bowsing gear hydraulic fittings</t>
  </si>
  <si>
    <t>Steering System Alarm and Control Upgrades</t>
  </si>
  <si>
    <t>Upgrade the existing Steering Gear Alarm Panel and Controls with a modern reliable system. Parts are scarce as Matthews Marine, the OEM, no longer supports it.</t>
  </si>
  <si>
    <t>AMHS-Kennicott</t>
  </si>
  <si>
    <t>Kennicott</t>
  </si>
  <si>
    <t>AMHS - LeConte</t>
  </si>
  <si>
    <t>Car Deck Coatings</t>
  </si>
  <si>
    <t>Bead blast  car deck down to white steel and recoat with the protective zinc coating.  Areas around bulkheads and obstructions  will need to be needle gunned to remove rust and paint.</t>
  </si>
  <si>
    <t xml:space="preserve"> LeConte</t>
  </si>
  <si>
    <t>Blast &amp; Coat Car Deck</t>
  </si>
  <si>
    <t>AMHS - Kennicott</t>
  </si>
  <si>
    <t xml:space="preserve">The Starboard doors &amp; framing as well as the deck need to be prepped and painted due to heavy rust and no way to get done by the crew, The Port side doors &amp; framing as well as the deck need to be prepped and painted due to rust and no way to get done by the crew.  Paint the bulkhead aft of the doors 2 frames back, as well as the King Posts Up to the cabin deck level.   The Car deck indicated in the drawing (attached) need to be done as there is no way for the crew to get them done because of water that leaks in from the hinge decks and the doors being used in and out of ports and the shipyard work.  </t>
  </si>
  <si>
    <t xml:space="preserve"> Kennicott</t>
  </si>
  <si>
    <t>AMHS-Lituya</t>
  </si>
  <si>
    <t>Mechanical and Electrical Systems/Ancillary Machinery/Boiler Return Line Valve/Hold, Fr. 54, Port</t>
  </si>
  <si>
    <t>Boiler has two return lines but only one has a valve on it. The other return line cannot be isolated so when hydro testing the boiler, the lines are pressurized also.</t>
  </si>
  <si>
    <t>Install AC System/Provide Ventilation</t>
  </si>
  <si>
    <t>Due to possibility of high temperatures in crew staterooms install air conditioning via centrally located chill water coils or provide opening portholes in staterooms.</t>
  </si>
  <si>
    <t>Windlass and Capstan Survey</t>
  </si>
  <si>
    <t>Remove windlass and capstan from vessel, inspect foundations, rebuild machinery as needed.</t>
  </si>
  <si>
    <t>AMHS Kennicott</t>
  </si>
  <si>
    <t>Painting and Structure/Tanks and Voids/ECC False Deck Failure/Second Deck, 3-91-2,</t>
  </si>
  <si>
    <t>Floor of ECC is reported to be failing; hole found under rubberized floor covering, in steel plate.</t>
  </si>
  <si>
    <t>Upgrade Bow Thruster to EALS</t>
  </si>
  <si>
    <t>Upgrade vessel bow thruster hydraulics to an environmentally friendly hydraulic oil.</t>
  </si>
  <si>
    <t>Anchor Windlass Overhaul</t>
  </si>
  <si>
    <t>Anchor Windlass was only partially overhauled in FY17 due to financial and time constraints. Much more work needed to complete.</t>
  </si>
  <si>
    <t>AMHS-Aurora</t>
  </si>
  <si>
    <t>Fin Stabilizer Overhaul</t>
  </si>
  <si>
    <t>Fin Stabilizers were only partially overhauled in FY19 due to time constraints. Much more work needed to Complete.</t>
  </si>
  <si>
    <t>Reefer Trailer Receptacles</t>
  </si>
  <si>
    <t>Move the receptacle supplied power to  available breakers on adjacent 480 three phase panel.  Change receptacles to the type that AML uses for their trailer power.</t>
  </si>
  <si>
    <t>Deck and Safety/Deck Machinery/Bridge Windows Icing</t>
  </si>
  <si>
    <t>Unable to comply with 33 CFR 164.15 under routine Alaska freezing and below zero weather conditions.  Under icing &amp; heavy snow conditions we are unable to provide the conning officer with a sufficient field Extensive icing inside and outside the wheelhouse during recent operations in winter weather. This has been a lifetime of the ship issue and should be addressed in the upcoming CIP. Internal issue could be addressed with a combination of separating wheelhouse controls from all the staterooms below, and perhaps a system to provide dry supply air to window surfaces. Exterior issue will require addressing with Wynn washer, wiper systems. The washer system freezes in cold weather and perhaps the issue
could be resolved by adjustment of the purge cycle? The wiper system is aging- after 10 years usage</t>
  </si>
  <si>
    <t>Mechanical and Electrical Systems/HVAC/Vent Damper/Foc's'le Deck, Fr. 20, Aft side of House</t>
  </si>
  <si>
    <t>The vent damper on the aft side of the house is corroded and will need to be renewed during the next overhaul.</t>
  </si>
  <si>
    <t>Bridge Deck Crew Quarters Bathroom Piping</t>
  </si>
  <si>
    <t>Pipes behind toilets in 1AE, CM, 2AE, 2M, 3AE, and 3M rooms have compartments for sanitary piping that shows rust and corrosion. Examine piping and replace piping as needed. Inspect metal plate for mounting toilets; remove corrosion and replace as needed.</t>
  </si>
  <si>
    <t>Overhaul Accommodation Ladder Support Pins</t>
  </si>
  <si>
    <t>Disassemble port and starboard ladder rotation pins and supports.  Renew hardware with stainless, shim to even fore and aft, prime and paint.</t>
  </si>
  <si>
    <t>AMHS-Matanuska</t>
  </si>
  <si>
    <t>Refer to FY07 Engine SMR No. 13 (dated 5.20.2006). Voice communication with Wheelhouse is by Sound Powered Phone. In an emergency clear voice contact will be vital to safety. The very noisy environment of the B/T space when operating requires an alternative to SP Phones; suggest headset and microphone as in Steering Compartment.</t>
  </si>
  <si>
    <t>Solarium Windows</t>
  </si>
  <si>
    <t>Remove both inboard rows of solarium overhead windows in both solariums.  Replace with steel plate.</t>
  </si>
  <si>
    <t xml:space="preserve"> Aurora</t>
  </si>
  <si>
    <t>Chock Replacement</t>
  </si>
  <si>
    <t>Replace remaining roller chocks on the ship with Stainless Steel Panama chocks</t>
  </si>
  <si>
    <t>Main Engine and Propulsion/Controls/Main Engine Monitoring/Main deck, 57, Starboard</t>
  </si>
  <si>
    <t>Deck and Safety/Deck Machinery/Foredeck Chock Gratings/Boat Deck</t>
  </si>
  <si>
    <t>Mechanical and Electrical Systems/Piping/ Fuel Oil Transfer Pump</t>
  </si>
  <si>
    <t>In the original Wartsila design, there should be an auto pump out system, where fuel is pumped back to the settler tank.</t>
  </si>
  <si>
    <t>E-Light Switch Installation</t>
  </si>
  <si>
    <t>Install switch outside of electrical panel for breakers 1, 2, and 22.</t>
  </si>
  <si>
    <t>Mechanical and Electrical Systems/HVAC/Roomettes Air Supply/Sun Deck,</t>
  </si>
  <si>
    <t xml:space="preserve">Inadequate air supply to the roomettes. Refer to AMOS Work Item No. 06/013425. During CIP in 2004, the HVAC system was balanced and several structural deficiencies were found in this system. The ducting needs to be modified . (Portside frame #76 - Sundeck there is a section of the main duct run that has many elbows that is causing restrictions; Room 8-72-3 Branch line to box needs to be redone. </t>
  </si>
  <si>
    <t>Galley Deck</t>
  </si>
  <si>
    <t>Repair tiles in galley area and reseal the entire deck area</t>
  </si>
  <si>
    <t>Deck Sockets</t>
  </si>
  <si>
    <t>Add 7 flush deck cloverleaf sockets to aft car deck to provide safe vehicle tie down locations in inclement weather.</t>
  </si>
  <si>
    <t>Curtain Plate Steel</t>
  </si>
  <si>
    <t>Provide UT shots of steel where shell plate meets car deck to ascertain deterioration and replace as needed. Area is difficult to assess due to SOLAS SFP and cladding.</t>
  </si>
  <si>
    <t>Total Vessel DM</t>
  </si>
  <si>
    <t>TERMINAL PROJECTS</t>
  </si>
  <si>
    <t>AMHS-Haines Terminal</t>
  </si>
  <si>
    <t>Bathroom Rehab/door replacement</t>
  </si>
  <si>
    <t>33Q</t>
  </si>
  <si>
    <t xml:space="preserve">AMHS-Sitka Terminal </t>
  </si>
  <si>
    <t>Replace Exterior Doors</t>
  </si>
  <si>
    <t>35R</t>
  </si>
  <si>
    <t>Ketchikan- Terminal</t>
  </si>
  <si>
    <t>Door Replacement</t>
  </si>
  <si>
    <t>Cordova-Terminal</t>
  </si>
  <si>
    <t>Homer- Terminal</t>
  </si>
  <si>
    <t>Repair Building Exterior</t>
  </si>
  <si>
    <t>Ketchikan-Terminal</t>
  </si>
  <si>
    <t>Heating Central Upgrade</t>
  </si>
  <si>
    <t>Ketchikan - Terminal</t>
  </si>
  <si>
    <t xml:space="preserve">Main Berth </t>
  </si>
  <si>
    <t>Pedestrian Walkway Upgrade</t>
  </si>
  <si>
    <t>Total Terminal Facility DM</t>
  </si>
  <si>
    <t>Total AMHS</t>
  </si>
  <si>
    <t>Aviation</t>
  </si>
  <si>
    <t>Eagle  Airport electrical building</t>
  </si>
  <si>
    <t>Replace Eagle Airport electrical building.  The current one is full of rot and black mold.</t>
  </si>
  <si>
    <t>Eagle</t>
  </si>
  <si>
    <t>NR Airport Electrical Repairs</t>
  </si>
  <si>
    <t>Repair &amp; Replace damaged airport lighting throughout NR</t>
  </si>
  <si>
    <t>Northern Region</t>
  </si>
  <si>
    <t>1-A, 2-A, 3-B, 4-B, 5-C, 6-C, 9-E, 10-E, 32-P, 37-S, 39-T, 40-T</t>
  </si>
  <si>
    <t>Western District Lighting Repairs</t>
  </si>
  <si>
    <t xml:space="preserve">This project will consist of replacement of or repair of existing Lights. </t>
  </si>
  <si>
    <t>39-T</t>
  </si>
  <si>
    <t>Nunam Iqua Airport Lighting Replacement</t>
  </si>
  <si>
    <t>Currently all of the Taxiway Cans and Approx. 80% of the runway cans are jacking out of the ground.  This project will consist of performing a full lighting system replacement and plans to reuse some of the existing materials.</t>
  </si>
  <si>
    <t>Nunam Iqua</t>
  </si>
  <si>
    <t>Interior Airport Brush Cutting Equipment</t>
  </si>
  <si>
    <t>After review of existing clearing equipment we are proposing to purchase another piece of clearing equipment. At this time we are reviewing loader mounted clearing attachments which can be used by existing loaders at the airport. This attachment should meet our needs and be more cost effective to ship and the initial purchase price is less than a new piece of specialized clearing equipment.</t>
  </si>
  <si>
    <t>6-C, 39-T, 40-T</t>
  </si>
  <si>
    <t>Interior Airports Compactor</t>
  </si>
  <si>
    <t xml:space="preserve">Purchase compactor attachment for two Interior AIP graders   Birch creek and Hughes, </t>
  </si>
  <si>
    <t>Gulkana airport ski strip taxi and tiedown</t>
  </si>
  <si>
    <t>Build taxiway and tie down area for ski planes at Gulkana airport</t>
  </si>
  <si>
    <t>Rural Airports - Surface Repairs</t>
  </si>
  <si>
    <t>Shoulder repair, longitudinal cracking in runway, safety areas and ramps at 4 Western airports: Noorvik, Brevig Mission, Teller, and Mountain Village.</t>
  </si>
  <si>
    <t>37-S, 39-T, 40-T</t>
  </si>
  <si>
    <t>Western Airport Brush-Cutting</t>
  </si>
  <si>
    <t xml:space="preserve">Brush cutting at various Western airports – to improve aviation safety:  airports needing attention include Shungnak, Kiana, Selawik, Noatak, Dahl Creek, St. Marys, Nunam Iqua, Emmonak, and Kobuk.   </t>
  </si>
  <si>
    <t>38-S, 39-T, 40-T</t>
  </si>
  <si>
    <t>Airport stockpiles</t>
  </si>
  <si>
    <t>Provide D-1 aggregate stockpiles at various airports needing attention: include Noorvik, Kobuk, Deering, St Mary's, Marshall, Elim and other airports as needed.</t>
  </si>
  <si>
    <t>Interior Airport Brush Cutting</t>
  </si>
  <si>
    <t>This project will consist of performing clearing work at bettles and huslia. These funds will be combined with other AIP Obstruction Removal Funding.</t>
  </si>
  <si>
    <t>39-T, 40-T</t>
  </si>
  <si>
    <t>This project will consist of performing clearing work at Kaltag, and Birch Creek.</t>
  </si>
  <si>
    <t>6-C, 39-T</t>
  </si>
  <si>
    <t>Tazlina Airport Dust Palliative</t>
  </si>
  <si>
    <t>Apply dust palliative to Tazlina airport.</t>
  </si>
  <si>
    <t>Chitina Dust Palliative</t>
  </si>
  <si>
    <t>Apply dust palliative to existing surface aggregate</t>
  </si>
  <si>
    <t>McCarthy Airport Tie-down replacement</t>
  </si>
  <si>
    <t>Rebuild tie-down area and install new tie-downs</t>
  </si>
  <si>
    <t xml:space="preserve">Shageluk Airport Access Road Erosion Repair </t>
  </si>
  <si>
    <t>Innoko River is encroaching on the Airport Access Road at Shageluk. Repair portions of the existing embankment and install erosion protection measures.</t>
  </si>
  <si>
    <t>Shageluk</t>
  </si>
  <si>
    <t>Western Rural Airports Resurfacing</t>
  </si>
  <si>
    <t>Crush, and apply, new surface aggregate for 3 rural airports to include Selawik, Koyuk, and Nunam Iqua.</t>
  </si>
  <si>
    <t>Western Airport signage replacement-including windsocks</t>
  </si>
  <si>
    <t>Replace fading and damaged airport signs at Emmonek and other Western District Airports</t>
  </si>
  <si>
    <t>Selawik Lighting Repairs</t>
  </si>
  <si>
    <t>This project will consist of performing a lighting system check and replacement of or repair of existing Lights.</t>
  </si>
  <si>
    <t>Interior Airport Lighting Repairs</t>
  </si>
  <si>
    <t>Repair aging airfield lighting at four Airports – Kaltag, Bettles, Koyukuk and Huslia</t>
  </si>
  <si>
    <t>Beaver Airport Resurfacing and lighting repairs</t>
  </si>
  <si>
    <t>Beaver Airport Resurfacing and lighting repairs. Currently there is No surface course remaining and the light cans are approx. 6"-8" above the surface of the runway. This is now a safety issue at the airport.</t>
  </si>
  <si>
    <t>Beaver</t>
  </si>
  <si>
    <t>Gulkana Airport Access Road and Parking Area Resurfacing</t>
  </si>
  <si>
    <t>Mill &amp; pave Gulkana Airport access roads and parking areas.</t>
  </si>
  <si>
    <t>Gulkana</t>
  </si>
  <si>
    <t>Chistochina Airport Tie-down Replacement</t>
  </si>
  <si>
    <t>Chistochina</t>
  </si>
  <si>
    <t>Snow Fence Repairs</t>
  </si>
  <si>
    <t>Plan, purchase materials, and do snow fence repairs at Wales Airport</t>
  </si>
  <si>
    <t>Dispose of old fuel tanks at St Marys airport gravel pit</t>
  </si>
  <si>
    <t>Dispose of several fuel tanks located at St. Mary's Airport</t>
  </si>
  <si>
    <t>St. Mary</t>
  </si>
  <si>
    <t>Demo Galena Old Fuel Tanks</t>
  </si>
  <si>
    <t>Decommission and dispose of old Galena APT Former Equipment Fuel and Gasoline Tanks</t>
  </si>
  <si>
    <t>Galena</t>
  </si>
  <si>
    <t>Region-wide Vegetation Control</t>
  </si>
  <si>
    <t>Cut and remove vegetation on Airport Property.</t>
  </si>
  <si>
    <t>Central Region</t>
  </si>
  <si>
    <t>9, 13,28, 29, 31, 37, 38</t>
  </si>
  <si>
    <t>Takotna Runway Repair</t>
  </si>
  <si>
    <t xml:space="preserve">Repair damage to R/W from differential settlement.
</t>
  </si>
  <si>
    <t>Takotna</t>
  </si>
  <si>
    <t>Chuathbaluk Airport Access Road Repair</t>
  </si>
  <si>
    <t>Rehabilitate airport access road.</t>
  </si>
  <si>
    <t>Chuathbaluk</t>
  </si>
  <si>
    <t>Dillingham Regulator Rehabilitation</t>
  </si>
  <si>
    <t>Rehabilitate regulator; repair lighting components.</t>
  </si>
  <si>
    <t>Peninsula Airport Dust Palliative</t>
  </si>
  <si>
    <t>Apply dust palliative to control dust and harden the runway surface.</t>
  </si>
  <si>
    <t>Peninsula District</t>
  </si>
  <si>
    <t>29, 31, 32</t>
  </si>
  <si>
    <t>Region-wide Gravel Stockpiles</t>
  </si>
  <si>
    <t>Provide CASC at Rural Airports for repairs.</t>
  </si>
  <si>
    <t>Region-wide Lighting Repairs</t>
  </si>
  <si>
    <t>Region-wide Gravel Resurfacing</t>
  </si>
  <si>
    <t>Unplanned gravel repairs due to differential settling, frequent soft spots, significant depressions, minor humps on the surface movement area, moderate wheel rutting or potholes.</t>
  </si>
  <si>
    <t>Region-wide Pavement Markings</t>
  </si>
  <si>
    <t>Plan, purchase, and install markings to paved airports.</t>
  </si>
  <si>
    <t>Region-wide Crack Sealing</t>
  </si>
  <si>
    <t>Plan, purchase, and install crack sealant on paved airports to extend pavement life.</t>
  </si>
  <si>
    <t>Region-wide Nav Aid Repairs</t>
  </si>
  <si>
    <t>SRE Fuel Tanks</t>
  </si>
  <si>
    <t>Replace or add Fuel Tanks</t>
  </si>
  <si>
    <t>Motor Grader Replacement</t>
  </si>
  <si>
    <t>Replace Motor Graders at Paved Airports</t>
  </si>
  <si>
    <t>Willow Airport Obstruction Removal</t>
  </si>
  <si>
    <t>Remove Hill by North South Taxi lane.</t>
  </si>
  <si>
    <t>Birchwood Gravel Resurfacing</t>
  </si>
  <si>
    <t>Resurface R/W 2R/20L and T/W's A, E, &amp; G</t>
  </si>
  <si>
    <t>Peninsula Airport Tie Down Improvement</t>
  </si>
  <si>
    <t>Install tie down points at general aviation ramps to improve security of parked aircraft.</t>
  </si>
  <si>
    <t>29, 30</t>
  </si>
  <si>
    <t>Kodiak Aleutian District</t>
  </si>
  <si>
    <t>Float plane dock dredging/stream relocation</t>
  </si>
  <si>
    <t>Dredge materials from around float plane dock and move mouth of stream to prevent future sediment build up</t>
  </si>
  <si>
    <t>Hoonah</t>
  </si>
  <si>
    <t>5-C</t>
  </si>
  <si>
    <t>Ketchikan Airport Brush Cutting</t>
  </si>
  <si>
    <t>Unalaska Airport Fence and Gate Repair</t>
  </si>
  <si>
    <t>Replace worn fencing and install wider gate</t>
  </si>
  <si>
    <t>Unalaska</t>
  </si>
  <si>
    <t>Kake Airport Maintenance Access Gates</t>
  </si>
  <si>
    <t>Install maintenance access gates in security fence</t>
  </si>
  <si>
    <t>Kake</t>
  </si>
  <si>
    <t>Region wide airport electrical repairs</t>
  </si>
  <si>
    <t>Repair electrical issues on airports</t>
  </si>
  <si>
    <t>Skagway Airport Access Gate Replacement</t>
  </si>
  <si>
    <t xml:space="preserve">Replace access gate </t>
  </si>
  <si>
    <t>Region wide airport brush cutting</t>
  </si>
  <si>
    <t>Ketchikan Airport Paving</t>
  </si>
  <si>
    <t xml:space="preserve">Pave apron &amp; road from ARFF building to Taxiway </t>
  </si>
  <si>
    <t>Region wide  brush cutting</t>
  </si>
  <si>
    <t>Cut brush and trees in and around the airports in SR</t>
  </si>
  <si>
    <t xml:space="preserve">Sitka airport drainage </t>
  </si>
  <si>
    <t xml:space="preserve">Finnish installing culvert and filling ditches at the airport </t>
  </si>
  <si>
    <t>2-A</t>
  </si>
  <si>
    <t>Kake Airport Brush Cutting</t>
  </si>
  <si>
    <t>Cut brush in and around the RSA</t>
  </si>
  <si>
    <t>Klawock Runway Survey</t>
  </si>
  <si>
    <t>Runway 2/20 has dips, survey annual movement</t>
  </si>
  <si>
    <t>Klawock</t>
  </si>
  <si>
    <t>Cold Bay Airport Fence Repair</t>
  </si>
  <si>
    <t>Fence and gate repair</t>
  </si>
  <si>
    <t>Nelson Lagoon Airport Lighting Repairs</t>
  </si>
  <si>
    <t>Electrical vault and Transformer replacement</t>
  </si>
  <si>
    <t>Hoonah  airport security fence</t>
  </si>
  <si>
    <t>Install airport security fence</t>
  </si>
  <si>
    <t>Sand Point Airport Fence Repair</t>
  </si>
  <si>
    <t>Install improved fencing and gate control access</t>
  </si>
  <si>
    <t>Sand Point</t>
  </si>
  <si>
    <t>King Salmon GA Ramp Repair</t>
  </si>
  <si>
    <t>Rehabilitate GA ramp</t>
  </si>
  <si>
    <t>King Salmon</t>
  </si>
  <si>
    <t>Skagway Airport Brush Cutting</t>
  </si>
  <si>
    <t>Brush cutting on RSA 2/20</t>
  </si>
  <si>
    <t xml:space="preserve">Yakutat Airport Brush Cutting </t>
  </si>
  <si>
    <t>Brush Cutting on RSA 11/29</t>
  </si>
  <si>
    <t>Brush Cutting Gustavus Airport RSA 8/26</t>
  </si>
  <si>
    <t>Brush Cutting on RSA 8/26</t>
  </si>
  <si>
    <t>King Cove Airport Windsock Installation</t>
  </si>
  <si>
    <t>Install new windsock system</t>
  </si>
  <si>
    <t>Old Harbor Airport Windsock Replacement</t>
  </si>
  <si>
    <t>NE Windsock replacement</t>
  </si>
  <si>
    <t>Old Harbor</t>
  </si>
  <si>
    <t>36-S</t>
  </si>
  <si>
    <t>Hoonah airport brush cutting</t>
  </si>
  <si>
    <t>Brush cutting various areas on airport property</t>
  </si>
  <si>
    <t>Cold Bay Airport Electrical Repairs</t>
  </si>
  <si>
    <t>Repair runway electrical system</t>
  </si>
  <si>
    <t>Saint Paul Runway and Ramp Crack Seal</t>
  </si>
  <si>
    <t>Crack seal runway and ramp</t>
  </si>
  <si>
    <t>Saint Paul</t>
  </si>
  <si>
    <t>Karluk Segmented circle</t>
  </si>
  <si>
    <t>Install Segmented circle</t>
  </si>
  <si>
    <t>Karluk</t>
  </si>
  <si>
    <t>Haines airport brush cutting</t>
  </si>
  <si>
    <t>Brush cut on airport property</t>
  </si>
  <si>
    <t xml:space="preserve">Klawock Airport Brush Cutting </t>
  </si>
  <si>
    <t>Brush cutting  with excavator &amp; hand brushing</t>
  </si>
  <si>
    <t>King Salmon airport Crack Seal</t>
  </si>
  <si>
    <t>Crack seal west, south, east parking apron</t>
  </si>
  <si>
    <t>Yakutat Apron and Ramp Repair</t>
  </si>
  <si>
    <t>Mill and pave portion of apron and ramp to take care of bird baths</t>
  </si>
  <si>
    <t>Gustavus Airport gate improvements</t>
  </si>
  <si>
    <t>Pour concrete slabs at gates to help keep animals off the airport</t>
  </si>
  <si>
    <t xml:space="preserve">Crush waste asphalt and concrete to be used on the airport </t>
  </si>
  <si>
    <t>Unalaska Airport Erosion Control</t>
  </si>
  <si>
    <t>Install core-lock system to prevent erosion along runway</t>
  </si>
  <si>
    <t>Old Harbor Airport Resurfacing</t>
  </si>
  <si>
    <t>Replace deteriorated surface course</t>
  </si>
  <si>
    <t>Ketchikan  Airport Hardstand Repair</t>
  </si>
  <si>
    <t>Replace deteriorated hardstands on upper apron</t>
  </si>
  <si>
    <t>Adak Airport Obstruction Removal</t>
  </si>
  <si>
    <t>Remove abandoned control tower</t>
  </si>
  <si>
    <t>Yakutat Airport Fence</t>
  </si>
  <si>
    <t>Install contiguous fence around airport movement area</t>
  </si>
  <si>
    <t>Ketchikan Airport Obstruction Survey</t>
  </si>
  <si>
    <t>Obstruction survey 11/29</t>
  </si>
  <si>
    <t>Remove Ketchikan float plane dock ramp</t>
  </si>
  <si>
    <t>King Cove Runway Paving</t>
  </si>
  <si>
    <t>Pave the runway</t>
  </si>
  <si>
    <t>Yakutat Airport RSA Chip Seal</t>
  </si>
  <si>
    <t>Chip seal 20' around runway 11/29 edge to facilitate snow removal</t>
  </si>
  <si>
    <t>Yakutat Glide Slope Paving</t>
  </si>
  <si>
    <t>Pave glide slope at end of runway 11</t>
  </si>
  <si>
    <t>Adak Airport Fence Extension</t>
  </si>
  <si>
    <t>Extend security fence approximately 700 feet to meet FAA requirement</t>
  </si>
  <si>
    <t>Total Aviation DM</t>
  </si>
  <si>
    <t>Highways</t>
  </si>
  <si>
    <t>NR  Bridge Maintenance</t>
  </si>
  <si>
    <t>Cleaning, Joint repair and replacement, guardrail repair and replacement, erosion protection at abutments, and deck repairs.</t>
  </si>
  <si>
    <t>Tazlina district culvert replenishment</t>
  </si>
  <si>
    <t>restock culvert inventory for Tazlina district.</t>
  </si>
  <si>
    <t>Tazlina District Guardrail Repair</t>
  </si>
  <si>
    <t>Re-stock and replace damaged guardrail through Tazlina district</t>
  </si>
  <si>
    <t>Fairbanks Area Sign Replacement</t>
  </si>
  <si>
    <t>1-A, 2-A, 3-B, 4-B, 5-C, 6-C</t>
  </si>
  <si>
    <t>Tok District Guardrail Repair</t>
  </si>
  <si>
    <t>Re-stock and replace damaged guardrail through Tok district</t>
  </si>
  <si>
    <t>Valdez District</t>
  </si>
  <si>
    <t>Rich. Hwy</t>
  </si>
  <si>
    <t>Perform asphalt repairs on portions of the Alaska Highway.</t>
  </si>
  <si>
    <t>Dalton District Asphalt Repairs</t>
  </si>
  <si>
    <t>Perform Asphalt repairs along the Elliott and Dalton Highways.</t>
  </si>
  <si>
    <t>Dalton</t>
  </si>
  <si>
    <t>40-T</t>
  </si>
  <si>
    <t>Fairbanks Bike Path Surface and Drainage Repairs</t>
  </si>
  <si>
    <t>Dalton Highway Culverts Repair/replacement</t>
  </si>
  <si>
    <t xml:space="preserve">Repair or replace existing culverts that have failed or are damaged MP 222-284. </t>
  </si>
  <si>
    <t>Chandalar</t>
  </si>
  <si>
    <t xml:space="preserve">Dalton Highway Culvert Repair </t>
  </si>
  <si>
    <t>Repair or replace existing culverts that have failed or are damaged. MP 28-99.6</t>
  </si>
  <si>
    <t>Livengood</t>
  </si>
  <si>
    <t xml:space="preserve">Teller Highway Improvements </t>
  </si>
  <si>
    <t>Old Steese Hwy Culvert Replacement</t>
  </si>
  <si>
    <t>Replace culverts as needed on the Old Steese Hwy.  The road has settled so much that existing culverts are no longer useful.  Needed to re-establish drainage.</t>
  </si>
  <si>
    <t>4-B</t>
  </si>
  <si>
    <t>Elliott Hwy Ditch Leveling and Cleaning.</t>
  </si>
  <si>
    <t>Need to clean and  level ditches in various spots from MP 12 to 28 due to permafrost thaw causing standing water along road with no way to drain away from road embankment.</t>
  </si>
  <si>
    <t>Tok District Culvert Repair</t>
  </si>
  <si>
    <t>Nome Area - Road Surface Repairs</t>
  </si>
  <si>
    <t>Fairbanks Area Core Roads Curb/ Gutter Repair and Drop Inlet Repair</t>
  </si>
  <si>
    <t>Replace broken drop inlets, repair damage to bull nose/curb areas on Airport Way/Access, University Ave, Mitchell Expressway, Steese Expressway, College Rd, Peger Rd &amp; Geist etc. (Class 1-2 Routes)</t>
  </si>
  <si>
    <t>1-A, 2-A,5-C</t>
  </si>
  <si>
    <t>Tazlina District Asphalt Spot Repairs</t>
  </si>
  <si>
    <t xml:space="preserve">Crack seal and band roads throughout the Tazlina District to extend the life of existing pavement and provide a safer driving surface. </t>
  </si>
  <si>
    <t>Taylor Highway Gravel Resurfacing 64 - 148</t>
  </si>
  <si>
    <t>Place D-1 surface aggregate on the Taylor Highway in various places between MP 67-160 to improve road surface and fix problem areas. The scope of this project would resurface 75 lane miles of road.</t>
  </si>
  <si>
    <t>Dalton Hwy Shoulder Repair</t>
  </si>
  <si>
    <t>The shoulder is slipping away from the road.   Benching the shoulder , filling and compacting will stabilize the embankment and prevent roadway driving surface failures. MP 37-38 Dalton Highway</t>
  </si>
  <si>
    <t>Jim River</t>
  </si>
  <si>
    <t>Elliott Hwy Brush Cutting</t>
  </si>
  <si>
    <t>This project provides for cutting brush on the Elliott Hwy, from MP 72 to MP 159 (Manley).  Brush cutting would be completed to improve sight distance at curves and intersections and to control snow drifting.</t>
  </si>
  <si>
    <t>Livengood and Manley</t>
  </si>
  <si>
    <t>Fairbanks Area Vegetative Management</t>
  </si>
  <si>
    <t>Districtwide</t>
  </si>
  <si>
    <t>Denali Hwy surfacing</t>
  </si>
  <si>
    <t>build 5000yd stockpile of HFSA at mile  for surface repair, MP 79 Denali</t>
  </si>
  <si>
    <t>Cantwell</t>
  </si>
  <si>
    <t>Whitshed Rd. Sloughing Investigate</t>
  </si>
  <si>
    <t>Investigate and decide appropriate engineered fix for sloughing problem at 2.9 and 3.2 mile Whitshed Rd. in Cordova</t>
  </si>
  <si>
    <t>Drum Removal - All NR MS</t>
  </si>
  <si>
    <t>Region Wide - Drum Inventory &amp; Removal Inventory and empty drums staged at all maintenance stations. Inventory drums of unknown substances and dispose. Known locations Southfork MS, Trims MS, Cordova MS, Tazlina MS, Slana MS, Ernestine MS, Manley MS.</t>
  </si>
  <si>
    <t>statewide</t>
  </si>
  <si>
    <t>Nabesna road surface repair</t>
  </si>
  <si>
    <t>Slana</t>
  </si>
  <si>
    <t>Nome Highways Culvert Repairs</t>
  </si>
  <si>
    <t xml:space="preserve">Replace bad Culverts along Nome highways as needed. 8-Teller Hwy culverts &amp; 10-extension on Kougarok Hwy </t>
  </si>
  <si>
    <t>Dalton Hwy Brush Cutting</t>
  </si>
  <si>
    <t>Cut brush to improve sight distance and reduce snow drifting. MP 100 - 156</t>
  </si>
  <si>
    <t>42-62 Richardson brushing</t>
  </si>
  <si>
    <t>Ernistine</t>
  </si>
  <si>
    <t>Dalton Highway Culverts Repair/Replacement</t>
  </si>
  <si>
    <t xml:space="preserve">Repair or replace existing culverts that have failed or are damaged MP 305-355. </t>
  </si>
  <si>
    <t>Sag River</t>
  </si>
  <si>
    <t>172-202 Richardson brushing</t>
  </si>
  <si>
    <t>Paxson</t>
  </si>
  <si>
    <t>Dalton Hwy Undulation repair</t>
  </si>
  <si>
    <t>Many areas throughout this section have settled slowing traffic and creating hazardous conditions.  MP 37-49</t>
  </si>
  <si>
    <t>7-mile</t>
  </si>
  <si>
    <t>Grind, level and repave this section of highway which continues to fail causing unsafe driving conditions. MP 156-175</t>
  </si>
  <si>
    <t>Coldfoot</t>
  </si>
  <si>
    <t xml:space="preserve">Short grade raises and repairs to the surface due to subsidence of embankment MP 355-360. </t>
  </si>
  <si>
    <t>Dalton Highway Bridge Repairs</t>
  </si>
  <si>
    <t xml:space="preserve">Repair/replace bridge decking MP 228.2 Nutirwik Creek, MP 243.6 N Fork Chandalar River, MP 258.9 Trevor Creek. </t>
  </si>
  <si>
    <t>Dan Creek Bridge Repairs</t>
  </si>
  <si>
    <t>Replace sub-deck and surface on Dan Creek Bridge</t>
  </si>
  <si>
    <t>FT Hamlin Hills Creek Bridge</t>
  </si>
  <si>
    <t>Replace wooden deck to preserve sub deck and eliminate hazards from rotten planks MP 72.6</t>
  </si>
  <si>
    <t>Repair or replace existing culverts that have failed or are damaged. MP 156-175</t>
  </si>
  <si>
    <t>Dalton Hwy Install and Replace</t>
  </si>
  <si>
    <t xml:space="preserve">Install and replace culverts at multiple locations from MP 0 to MP 9. </t>
  </si>
  <si>
    <t>livengood</t>
  </si>
  <si>
    <t xml:space="preserve">Install and replace culverts at multiple locations from MP 9 to MP 20 </t>
  </si>
  <si>
    <t xml:space="preserve">Install and replace at multiple locations from MP 20 to MP 28 </t>
  </si>
  <si>
    <t>Dalton Hwy  Drainage</t>
  </si>
  <si>
    <t>Reestablish ditches  and repair embankment failure caused by saturated ditch lines MP 112-113</t>
  </si>
  <si>
    <t>Elliott Hwy  Calcium Chloride</t>
  </si>
  <si>
    <t>Apply Calcium Chloride to keep the fines on the new surface and control dust. This will make the road safer and help it hold up longer with less maintenance MP 72-120.</t>
  </si>
  <si>
    <t>Elliott Hwy,  Gravel Resurfacing</t>
  </si>
  <si>
    <t>Elliott Hwy,  Gravel Resurfacing and Dust Palliative</t>
  </si>
  <si>
    <t>Manley</t>
  </si>
  <si>
    <t xml:space="preserve">Dalton Highway resurface </t>
  </si>
  <si>
    <t xml:space="preserve">Place 4" of D-1 gravel surface to replace depleted aggregate surface MP 265-267.  This will provide a maintainable surface. </t>
  </si>
  <si>
    <t>Dalton Highway  embankment</t>
  </si>
  <si>
    <t>Raise grade and re-establish embankment to restore slopes, improve drainage and reduce snow drifting. MP 289-355</t>
  </si>
  <si>
    <t>Cut brush to improve sight distance and reduce snow drifting. MP 289 334</t>
  </si>
  <si>
    <t>Cut brush to improve sight distance and reduce snow drifting. MP 156 - 175</t>
  </si>
  <si>
    <t>Dalton Hwy  Brush Cutting</t>
  </si>
  <si>
    <t>Cut brush to improve sight distance and reduce snow drifting. MP 209 - 236</t>
  </si>
  <si>
    <t>Dalton Highway Brush Cutting</t>
  </si>
  <si>
    <t>Cut brush to improve sight distance and reduce snow drifting. MP 28-99.6</t>
  </si>
  <si>
    <t>Healy</t>
  </si>
  <si>
    <t>Healy Spur Road Shoulder Rehabilitation</t>
  </si>
  <si>
    <t>Shoulders outside of fog line are gone and the asphalt is failing along the edges.  Reshape with Base Course, repave and stripe.</t>
  </si>
  <si>
    <t>Denali Hwy brush cutting</t>
  </si>
  <si>
    <t>Provide brush cutting along Hwy, MP 60-99</t>
  </si>
  <si>
    <t>build 5000yd stockpile of HFSA at mile  for surface repair, MP 55 Denali</t>
  </si>
  <si>
    <t>Steese Hwy  Ditch &amp; Culvert Cleaning</t>
  </si>
  <si>
    <t>Central</t>
  </si>
  <si>
    <t>Old Edgerton Drainage Repairs</t>
  </si>
  <si>
    <t>Drainage repairs. Clean ditches replace 6 damaged pipes. 0-11.8</t>
  </si>
  <si>
    <t>Chitina</t>
  </si>
  <si>
    <t>130-157 Richardson brushing</t>
  </si>
  <si>
    <t>Tazlina/Paxson</t>
  </si>
  <si>
    <t>Old Edgerton 0-12</t>
  </si>
  <si>
    <t>Old Edgerton survey</t>
  </si>
  <si>
    <t>Perform cultural and land survey of Ringling material site for continued use of highway maintenance material site</t>
  </si>
  <si>
    <t>Old Edgerton MP 0-12 gravel resurface</t>
  </si>
  <si>
    <t>Replace missing/deteriorated crushed gravel surface on 0-12 mile Old Edgerton Hwy</t>
  </si>
  <si>
    <t>Tok District Highways Asphalt Surface Repairs</t>
  </si>
  <si>
    <t xml:space="preserve">Crack seal and band roads throughout the Tok District to extend the life of existing pavement and provide a safer driving surface. </t>
  </si>
  <si>
    <t>District</t>
  </si>
  <si>
    <t>Johnson River Bridge Repairs</t>
  </si>
  <si>
    <t>Replace wooden deck with concrete.  MP 1380</t>
  </si>
  <si>
    <t>Johnson River</t>
  </si>
  <si>
    <t>Rich. Hwy. &amp; Dayville Road</t>
  </si>
  <si>
    <t xml:space="preserve">Remove large boulders that require breaking and clean up ditch line. </t>
  </si>
  <si>
    <t>Copper River Highway</t>
  </si>
  <si>
    <t>Nome Area Brush Cutting</t>
  </si>
  <si>
    <t>This project provides for cutting brush on roads throughout the Nome Area.  Brush cutting would be completed to improve sight distance at curves and intersections and to control snow drifting.</t>
  </si>
  <si>
    <t xml:space="preserve">Western District Calcium Chloride </t>
  </si>
  <si>
    <t xml:space="preserve">Place calcium chloride on the Kougarok, Nome-Teller, Nome-Council, St. Mary's &amp; Pitkas Point roads and other most appropriate gravel roads throughout the District to reduce dust and reduce the loss of fines on the road surface. </t>
  </si>
  <si>
    <t>Dalton Hwy  Shoulder Repair</t>
  </si>
  <si>
    <t>Repair shoulder separation and cracking MP 159-171</t>
  </si>
  <si>
    <t>Dalton Highway  Shoulder Repair</t>
  </si>
  <si>
    <t>Repair shoulder separation and cracking MP 335-338</t>
  </si>
  <si>
    <t>Repair shoulder separation and cracking MP 355-360</t>
  </si>
  <si>
    <t>Dalton Hwy  Frost heave repair</t>
  </si>
  <si>
    <t>Remove and replace poor embankment material and create road embankment drainage to eliminate these hazardous areas. MP 110-111</t>
  </si>
  <si>
    <t>Aggregate Crushing</t>
  </si>
  <si>
    <t>Provide Crushed Surface Course at MP 64 to MP 99 and other isolated locations</t>
  </si>
  <si>
    <t>Denali Hwy Ditch Cleaning</t>
  </si>
  <si>
    <t>Clean and reestablish drainage ditch on the Denali Hwy between MP 60-131</t>
  </si>
  <si>
    <t>Parks Hwy MP 162-345</t>
  </si>
  <si>
    <t>Back slope removal, vegetation removal for sight distance improvement</t>
  </si>
  <si>
    <t>Circle Hot Springs Road Culvert Replacement</t>
  </si>
  <si>
    <t>Steese Hwy MP 44-52 Resurface</t>
  </si>
  <si>
    <t>Reclaim and pave MP 44-52 of the Steese Highway. This short section of the Steese is High Float sandwiched between Asphalt sections. High Float is at the end of its life and in need of repair.</t>
  </si>
  <si>
    <t>Montana Creek</t>
  </si>
  <si>
    <t>Chena Hot Springs Rd. Ditch &amp; Culvert Cleaning and Leveling</t>
  </si>
  <si>
    <t>7 to 25 MP.  Due to frost thaw there is numerous sink holes and uneven ditches along this section requiring the need to reestablish proper drainage.</t>
  </si>
  <si>
    <t>Richardson Hwy Fence Repair</t>
  </si>
  <si>
    <t>Repair fence along the Richardson Hwy between Eielson AFB and Fairbanks.  Fence in various stages of disrepair due to years of inattention.</t>
  </si>
  <si>
    <t>Fence Repair Mitchell Exp.</t>
  </si>
  <si>
    <t>Fence post along this section have jacked out of the ground and the fence is falling over.  Need to reestablish fence to keep access control</t>
  </si>
  <si>
    <t>Old Steele Creek Rd Spur.  Chip seal.</t>
  </si>
  <si>
    <t>Farmers Loop Ext. Resurface</t>
  </si>
  <si>
    <t>Ernestine</t>
  </si>
  <si>
    <t>Resurface district office access Road with hot mix</t>
  </si>
  <si>
    <t>Nebesna Road Hard Surfacing</t>
  </si>
  <si>
    <t>Glenn Hwy Drainage Improvements</t>
  </si>
  <si>
    <t>Clean culverts and ditches on the Glenn Hwy from mile 136-172</t>
  </si>
  <si>
    <t>Nabesna Road Ditch Cleaning</t>
  </si>
  <si>
    <t>Clean and reestablish ditches along Nabesna Road, from MP 6-28</t>
  </si>
  <si>
    <t>Nabesna Road Resurface 2</t>
  </si>
  <si>
    <t>Resurface gravel road with C-1 modified  MP 25-35</t>
  </si>
  <si>
    <t xml:space="preserve">Nabesna Road Resurface </t>
  </si>
  <si>
    <t>Resurface gravel road with C-1 modified  MP 16-25.</t>
  </si>
  <si>
    <t>Klutina River Boat Launch Access Improvements</t>
  </si>
  <si>
    <t>This project would provide for various improvements to the existing boat launch facility on the Klutina River. At high flows the existing boat launch can be difficult to utilize due to the rapid current.  This project would improve the launching ramp, protect the riverbank, and create a dead water zone to improve boat launching capabilities.  This project was required by the Copper River consent decree.</t>
  </si>
  <si>
    <t>Klutina</t>
  </si>
  <si>
    <t>Glenn Hwy Highways Vegetation Management</t>
  </si>
  <si>
    <t>Cut brush back from road surface and re-establish sight distance MP 118-176</t>
  </si>
  <si>
    <t>Nabesna Rd Vegetative Management</t>
  </si>
  <si>
    <t>Cut brush mile 0-42 Nabesna Rd</t>
  </si>
  <si>
    <t>Taylor Hwy 42 - 64</t>
  </si>
  <si>
    <t>Repair 12 lane miles of road from MP42-64 on the Taylor Hwy. The current PM funding is inadequate to keep up with the deterioration of this section of highway.</t>
  </si>
  <si>
    <t xml:space="preserve">Tok District Culvert Maintenance </t>
  </si>
  <si>
    <t>Clean out debris and repair minor damage to as many as 200 culverts throughout the Tok District.   (primary use of the DM funding would be to rent and transport a backhoe capable of performing this work efficiently)</t>
  </si>
  <si>
    <t xml:space="preserve">Tok Dust Palliative  </t>
  </si>
  <si>
    <t xml:space="preserve">Place a dust palliative on the Taylor Hwy and local roads throughout the Tok District to reduce dust and reduce the loss of fines on the road surface. </t>
  </si>
  <si>
    <t>Tok Local Roads Hi Float</t>
  </si>
  <si>
    <t xml:space="preserve">Resurface and Hi Float high traffic local roads in Tok. This would reduce maintenance costs and eliminate the dust associated with gravel roads. </t>
  </si>
  <si>
    <t>Tok District Deep Culvert Replacement</t>
  </si>
  <si>
    <t>This project would replace 6 culverts that are 15' or deeper in the Tok District. They are too deep or difficult for state forces.</t>
  </si>
  <si>
    <t>Tok District ROW Encroachment Cleanup</t>
  </si>
  <si>
    <t>Remove encroachments at the Wadsworth location in Tok</t>
  </si>
  <si>
    <t>Delta Junction Bike path pavement resurface</t>
  </si>
  <si>
    <t>Resurface bike path.  Path has broken pavement, undercut shoulders and breaks at several driveways due to City of Delta street paving projects. MP 265-267</t>
  </si>
  <si>
    <t>Mineral Creek Loop Rd.</t>
  </si>
  <si>
    <t>Grind, Grade and Repave MP 0 - 1.8 Mineral Creek Loop Rd. And replace failing culverts</t>
  </si>
  <si>
    <t xml:space="preserve">Replace / Repair Sidewalks along Egan Dr. and Hazlet, Repair storm Drains </t>
  </si>
  <si>
    <t>District Wide</t>
  </si>
  <si>
    <t>Brush Cutting Through out District</t>
  </si>
  <si>
    <t>Cordova Area</t>
  </si>
  <si>
    <t>Nome Teller Hwy Bike path</t>
  </si>
  <si>
    <t>Repair large sink holes and repair cracks on the bike path in Nome.</t>
  </si>
  <si>
    <t>Western District Highways Culvert Repairs</t>
  </si>
  <si>
    <t xml:space="preserve">Repair or replace existing culverts that have failed or are damaged. (throughout Nome &amp; Western District) </t>
  </si>
  <si>
    <t>Western District Subsidence Damage to Shoulder &amp; In slope Repair</t>
  </si>
  <si>
    <t>Repair shoulder subsidence, and provide fill, after acquiring necessary environmental permits, from MP 0 - 1 .5, Kougarok Road .</t>
  </si>
  <si>
    <t>Glacier Creek Road, MP 8.5-17</t>
  </si>
  <si>
    <t>Glacier Creek Road has become a four-wheel drive trail during  rainy conditions.  Increased mining and exploration activity beyond Rock Creek Mine at MP 8.3 has accelerated the deterioration of the road.  Numerous locations along the road have tundra pushing through because of poor drainage and the heavier traffic.</t>
  </si>
  <si>
    <t>Paint Marking &amp; Striping</t>
  </si>
  <si>
    <t>After summer road repairs, re-paint Nome system road pavements for better winter visibility</t>
  </si>
  <si>
    <t>Big Hurrah &amp; Snake River Bridge Decking Repairs</t>
  </si>
  <si>
    <t xml:space="preserve">Replace decking on Big Hurrah -  MP 41  Nome Council Road and  Snake River - MP 7, Nome-Teller Road. </t>
  </si>
  <si>
    <t>Nome Erosion Control</t>
  </si>
  <si>
    <t>As a result of yearly coastal storm erosion of both the beach line and roadway along the Nome Council Roadway this project would install cost efficient sacrificial sand berms which will help control this erosion. Once these berms have been installed and documented they will be eligible for replacement under FHWA Rules.</t>
  </si>
  <si>
    <t>Western District Signage Repair/ Replacements</t>
  </si>
  <si>
    <t xml:space="preserve">Nome roads signage replacement/maintenance-including culvert markers and  road delineators. Replace with already purchased signs. </t>
  </si>
  <si>
    <t>Repair rutting on west side to eliminate ponding. MP 348-349</t>
  </si>
  <si>
    <t>Elliott Hwy Culvert Repair</t>
  </si>
  <si>
    <t xml:space="preserve">Install and replace buried and failed culverts at multiple locations from MP 72-107 and MP 121-159 (Manley). </t>
  </si>
  <si>
    <t>Dalton Hwy Signage</t>
  </si>
  <si>
    <t xml:space="preserve">Denali Hwy Culvert Repair </t>
  </si>
  <si>
    <t>Install and replace culverts at multiple locations from MP 60 to 135</t>
  </si>
  <si>
    <t>Denali  District Highways Asphalt Surface Repairs</t>
  </si>
  <si>
    <t xml:space="preserve">Repair and level areas of rutted and alligatored pavement  within the Denali District. </t>
  </si>
  <si>
    <t>6-C, 9-E, 10-E</t>
  </si>
  <si>
    <t>Lignite Road Repairs and Chip Seal</t>
  </si>
  <si>
    <t>Reclaim and apply new asphalt. Existing surface is past its useful life. This will help to reduce annual maintenance costs.</t>
  </si>
  <si>
    <t>Nenana</t>
  </si>
  <si>
    <t>Healy Road Repairs</t>
  </si>
  <si>
    <t>Repp Rd Resurface</t>
  </si>
  <si>
    <t xml:space="preserve">Reclaim and Pave Repp Rd. Aged surface is past its useful life. Maintenance costs are rising with each passing year. </t>
  </si>
  <si>
    <t>North Pole</t>
  </si>
  <si>
    <t>3-B</t>
  </si>
  <si>
    <t>Mission Road Resurface</t>
  </si>
  <si>
    <t xml:space="preserve">Reclaim and  Pave Mission Road. Road is well part its useful life and is in need of serious repairs. </t>
  </si>
  <si>
    <t>Brock Rd Resurface</t>
  </si>
  <si>
    <t xml:space="preserve">Reclaim and Pave Brock Rd. Surface is failing due to age. </t>
  </si>
  <si>
    <t>Old Richardson Hwy Chip Seal</t>
  </si>
  <si>
    <t xml:space="preserve">Double Chip seal the Old Richardson Hwy from Stringer Rd to the end of maintenance area, approx. 9,800'.  Increased traffic from residents has driven the maintenance costs up.  Chipping the surface would eliminate the amount of maintenance currently required and reduce dust control problems. </t>
  </si>
  <si>
    <t>Old Badger Road Resurface</t>
  </si>
  <si>
    <t>Reclaim and Pave . Existing chip seal is aged and breaking up.</t>
  </si>
  <si>
    <t>2-A, 3-B</t>
  </si>
  <si>
    <t>Spinach Creek Rd Surface Rehab</t>
  </si>
  <si>
    <t>Repair 5,500' of upper Spinach Creek Rd.  The RAP and chip surface has failed. Maintenance costs for this section of road are high because of the almost constant attention needed.</t>
  </si>
  <si>
    <t xml:space="preserve">Murphy Dome Rd. Ditch &amp; Culvert Cleaning and Culvert Replacement </t>
  </si>
  <si>
    <t>Reestablish ditches and clean undamaged culverts.  Replace approximately 10 - 24" damaged culverts. MP 8.6 - 15.4</t>
  </si>
  <si>
    <t>Grenac Road Reclaim &amp; Pave</t>
  </si>
  <si>
    <t>Reclaim and Pave road surface.  Bad road conditions due to years of deterioration as a result of Grenac being a low priority road.</t>
  </si>
  <si>
    <t>Munson Slough Rd Resurfacing</t>
  </si>
  <si>
    <t>Reclaim &amp; Double Chip.  Bad road conditions are due to years of no maintenance with no funds to handle such low priority road.</t>
  </si>
  <si>
    <t>Birch Lake</t>
  </si>
  <si>
    <t>Balch Way Road Resurfacing</t>
  </si>
  <si>
    <t>Reclaim and Double Chip.  Bad road conditions are due to years of minimal maintenance as a result of minimal funding.</t>
  </si>
  <si>
    <t>Fairbanks Creek Resurface (mining road)</t>
  </si>
  <si>
    <t>Reshape and put a 2" minus cover coat on road.  Install culverts as needed. This road is a low priority so little to no maintenance has led to falling into poor conditions.</t>
  </si>
  <si>
    <t>Eagle Creek road repairs</t>
  </si>
  <si>
    <t>Mining road repairs including, brush cutting, culvert replacement, reestablish drainage ditches and application of surface material</t>
  </si>
  <si>
    <t>Faith Creek Road repairs</t>
  </si>
  <si>
    <t>Peger Rd. Privacy/ Sound Fence Repair</t>
  </si>
  <si>
    <t xml:space="preserve">Peger Rd Privacy fence is in need of maintenance  due to many years in service and no maintenance efforts. Vehicle strikes and vandalization have left the facility in disrepair. </t>
  </si>
  <si>
    <t>1-A, 5-C</t>
  </si>
  <si>
    <t>Fairbanks Area Culvert Replacement</t>
  </si>
  <si>
    <t>Replace culverts on lower priority  roads that have subsided and no longer pass water.  Replacing these culverts will improve roadside drainage and will reduce maintenance by eliminating standing water adjacent to the roadway.</t>
  </si>
  <si>
    <t>Lake Louise road surface repair</t>
  </si>
  <si>
    <t>repair hard surface damage from frost heaving and settling</t>
  </si>
  <si>
    <t>Denali Hwy Hard Surface Repairs</t>
  </si>
  <si>
    <t xml:space="preserve">Repair deteriorated asphalt MP 0-22 of the Denali hwy. </t>
  </si>
  <si>
    <t>Old Rich Hwy Bike Path Rehab</t>
  </si>
  <si>
    <t>Mill and pave bicycle path. MP 101 - 104
.</t>
  </si>
  <si>
    <t>Copper Center Bike Path Repairs</t>
  </si>
  <si>
    <t>Patch failed asphalt surface and replace bridge railings on Copper Center bike path</t>
  </si>
  <si>
    <t xml:space="preserve">Clean and reestablish drainage ditch on the Denali Hwy  </t>
  </si>
  <si>
    <t>McCarthy Road Drainage Improvements</t>
  </si>
  <si>
    <t xml:space="preserve">Tazlina District Calcium Chloride </t>
  </si>
  <si>
    <t>Kennicott Road Crushed Gravel surface</t>
  </si>
  <si>
    <t>Place crushed Gravel surface on newly constructed Road Base.</t>
  </si>
  <si>
    <t>Brenwick Craig Rd Gravel resurface</t>
  </si>
  <si>
    <t>Haul and place gravel surface on the Brenwick Craig road MP 1-6 for improved grade ability and an improved driving surface.</t>
  </si>
  <si>
    <t>39-T, 6-C</t>
  </si>
  <si>
    <t>Tok Cutoff Guardrail Repair</t>
  </si>
  <si>
    <t>Replace approx. 4000' damaged guardrail on the Tok Cutoff</t>
  </si>
  <si>
    <t xml:space="preserve">O'Brien Creek Road </t>
  </si>
  <si>
    <t>Remove old slide and route road to prior location. This was never done and is causing safety and environmental concerns. (MP 2.5)</t>
  </si>
  <si>
    <t>Klutina River Dike Repair</t>
  </si>
  <si>
    <t>Klutina River dike repair.  Replace missing rip rap and armor the scour hole upstream from bridge abutment.</t>
  </si>
  <si>
    <t>Tazlina district ROW encroachment cleanup</t>
  </si>
  <si>
    <t>Remove district wide encroachments</t>
  </si>
  <si>
    <t>Tok District Sand Sheds</t>
  </si>
  <si>
    <t xml:space="preserve">This project would provide sand storage sheds for Delta and Northway Maintenance Stations. </t>
  </si>
  <si>
    <t>High Float resurfacing Quartz Lake Rd.</t>
  </si>
  <si>
    <t>This project would fix bad areas and resurface large sections of Quartz Lake Rd. in which the road and the high float are failing.  The scope of work is leveling and resurfacing approximately .5 miles of Quartz Lake Rd.</t>
  </si>
  <si>
    <t>Copper River Hwy Highway Vegetation Management</t>
  </si>
  <si>
    <t>Cut brush back from road surface and re-establish sight distance MP 0-36</t>
  </si>
  <si>
    <t>Abercrombie Creek Bridge #1204</t>
  </si>
  <si>
    <t>Excavate under bridge and reestablish channel flow$100.0</t>
  </si>
  <si>
    <t xml:space="preserve">Kougarok Road Improvements </t>
  </si>
  <si>
    <t>Construct 4 parking area turnouts for vehicles to park off of main highway for safety of public &amp; for snow removal. MP 3-13</t>
  </si>
  <si>
    <t>Western District Highways Guardrail Repairs</t>
  </si>
  <si>
    <t>Re-stock and replace damaged guardrail through Western district</t>
  </si>
  <si>
    <t>Nome Sand storage</t>
  </si>
  <si>
    <t>Move sand storage from Airport property to SEF complex</t>
  </si>
  <si>
    <t>N. Eagle River Access Road Repair</t>
  </si>
  <si>
    <t>Mill &amp; pave .619 miles of North Eagle River Access Road.</t>
  </si>
  <si>
    <t xml:space="preserve">Eagle River </t>
  </si>
  <si>
    <t>Kachemak Dr. - Mile 0.0 to 3.6 Repair</t>
  </si>
  <si>
    <t xml:space="preserve">Homer </t>
  </si>
  <si>
    <t>Church Road Asphalt Repair</t>
  </si>
  <si>
    <t>Mill and pave Church Road MP 0 to 4.118</t>
  </si>
  <si>
    <t>Perform vegetation control on roads throughout the Region to improve sight distance at curves and intersections, reduce shading, improve drainage, provide clear zones, and control snow drifting.  Work will be performed in compliance with the Department's Integrated Vegetation Management Plan.</t>
  </si>
  <si>
    <t>9, 11, 13, 14, 15, 20, 27, 28, 29, 31, 32</t>
  </si>
  <si>
    <t>Region-wide Bridge Repair</t>
  </si>
  <si>
    <t>Repair  deficient bridge decks, railing, and structures to correct deficiencies and prolong life of the bridge.  Repair hightower and luminaire bases and components.</t>
  </si>
  <si>
    <t>Region-wide Hightower Repairs</t>
  </si>
  <si>
    <t>12, 17, 18, 23, 24, 25, 26, 28</t>
  </si>
  <si>
    <t>Region wide maintenance</t>
  </si>
  <si>
    <t>Removal of vegetation near bridges</t>
  </si>
  <si>
    <t>Post Road - Ship Creek Culvert Replacement</t>
  </si>
  <si>
    <t>Replace two large failed culverts on Ship Creek under a major industrial access route.</t>
  </si>
  <si>
    <t>Wolverine Road Asphalt Repair</t>
  </si>
  <si>
    <t>Mill and pave Wolverine Road, MP 0 to 2.5</t>
  </si>
  <si>
    <t>Rogers Loop - Mile 0.0 to 3.2</t>
  </si>
  <si>
    <t>Mile 0.0 to 3.2:  Both lanes, grind and pave, minor culvert replacement. Center Line Miles 0.7 - Width 24'</t>
  </si>
  <si>
    <t>Old Seward Spur Repair</t>
  </si>
  <si>
    <t>Correct drainage, Pulverize &amp; Repave</t>
  </si>
  <si>
    <t>Clark Road Asphalt Repair</t>
  </si>
  <si>
    <t>Mill and pave Clark Road</t>
  </si>
  <si>
    <t>Skyline Drive West - Mile 0.0 to 5.0</t>
  </si>
  <si>
    <t>Anchorage Downtown Sidewalk Repair</t>
  </si>
  <si>
    <t>Replace deteriorated sidewalks in downtown Anchorage on major pedestrian routes.</t>
  </si>
  <si>
    <t>Long Lake Road Asphalt Repair</t>
  </si>
  <si>
    <t>Mill and pave Long Lake Road</t>
  </si>
  <si>
    <t>Anchor Point Rd. (aka Beach Rd.) - Mile 0.0 to 1.2 Repair</t>
  </si>
  <si>
    <t>Grind and pave Mile 0.0 to 1.2, both lanes;  minor sub-grade work. Center Line Miles 1.2  - Width 24'</t>
  </si>
  <si>
    <t>Bridge Maintenance</t>
  </si>
  <si>
    <t>Deck &amp; Bearing Seat Cleaning, Joint Replacement, and drift clearing</t>
  </si>
  <si>
    <t>central region</t>
  </si>
  <si>
    <t>Muldoon Road Asphalt Spot Repair</t>
  </si>
  <si>
    <t>Intermittent mill &amp; pave from 36th to JBER Gate,   8 lane miles</t>
  </si>
  <si>
    <t>15, 27</t>
  </si>
  <si>
    <t>Scott Road Asphalt Repair</t>
  </si>
  <si>
    <t>Mill and pave Scott Road</t>
  </si>
  <si>
    <t>Eagle River Loop Asphalt Repair</t>
  </si>
  <si>
    <t>Mill &amp; Pave 1.885 centerline miles of Eagle River Loop</t>
  </si>
  <si>
    <t>Palmer-Fishhook Road Barrier/Fence Repair</t>
  </si>
  <si>
    <t>Repair/replace dilapidated barriers and fencing on Palmer-Fishhook Road, MP 9-9.3 to current standard.</t>
  </si>
  <si>
    <t>Airport Ave.</t>
  </si>
  <si>
    <t>The pavement is over 30 years old, grind and repave both lanes. Center Line Miles 0.7  - Width 28'</t>
  </si>
  <si>
    <t>Seldovia</t>
  </si>
  <si>
    <t>Region-Wide Bridge Repair</t>
  </si>
  <si>
    <t>Repair  deficient bridge decks, railing, and structures to correct deficiencies and prolong life of the bridge.</t>
  </si>
  <si>
    <t>Glenn Highway Barrier/Fence Repair</t>
  </si>
  <si>
    <t>Repair/replace dilapidated barriers and fencing to current standards at MP 47 of the Glenn Highway .</t>
  </si>
  <si>
    <t>MatSu District</t>
  </si>
  <si>
    <t>Dock St.</t>
  </si>
  <si>
    <t>The pavement is over 30 years old, grind and repave both lanes. Center Line Miles 0.1  - Width 32'</t>
  </si>
  <si>
    <t>Main St.</t>
  </si>
  <si>
    <t>The pavement is over 30 years old, grind and repave both lanes. Center Line Miles 0.3  - Width 28'</t>
  </si>
  <si>
    <t>Seldovia St.</t>
  </si>
  <si>
    <t>D-1 and pave both lanes. Center Line Miles 0.1  - Width 28'</t>
  </si>
  <si>
    <t>Anderson Way</t>
  </si>
  <si>
    <t>D-1 and pave both lanes. Center Line Miles 0.3  - Width 24'</t>
  </si>
  <si>
    <t>Halbouty Rd.</t>
  </si>
  <si>
    <t>Grind and repave Both Lanes. Center Line Miles 2.5  - Width 28'4"</t>
  </si>
  <si>
    <t>Kenai Spur Hwy. MP30-39</t>
  </si>
  <si>
    <t>Grind and Repave Both Lanes.  Center Line Miles 9  - Width 24'28"</t>
  </si>
  <si>
    <t>Deep Creek Road</t>
  </si>
  <si>
    <t>Base coarse, and pave.  1.27 CL miles, 24' wide</t>
  </si>
  <si>
    <t>Ninilchik</t>
  </si>
  <si>
    <t xml:space="preserve">Alta (Starisky) loop </t>
  </si>
  <si>
    <t>Base coarse, and pave.  Center Line Miles 0.6  - Width 24'</t>
  </si>
  <si>
    <t>Miller Loop Rd.</t>
  </si>
  <si>
    <t xml:space="preserve">Clam Gulch </t>
  </si>
  <si>
    <t>Base coarse, and pave. Center Line Miles 0.5  - Width 24'</t>
  </si>
  <si>
    <t>North Fork Road Repair</t>
  </si>
  <si>
    <t>Strawberry Road Repair</t>
  </si>
  <si>
    <t>Grind and Pave. Culvert replacement at MP .2.  Center Line Miles 1.3  - Width 26'</t>
  </si>
  <si>
    <t>Snug Harbor - MP. 1.7 - MP. 3.3 Gravel to Black</t>
  </si>
  <si>
    <t>MP. 1.7 - MP. 3.3, MP.0  - MP.6, D-1 and pave both lanes. Center Line Miles 2.3 - Width 24'</t>
  </si>
  <si>
    <t xml:space="preserve">Quartz Creek </t>
  </si>
  <si>
    <t xml:space="preserve">Scout Lake </t>
  </si>
  <si>
    <t>Grind and Pave .  Shoulder widening.  Center Line Miles 1.36  - Width 22'</t>
  </si>
  <si>
    <t>West Poppy Lane</t>
  </si>
  <si>
    <t>Overlay - Center Line Miles 1.65  - Width 28'</t>
  </si>
  <si>
    <t>Cannery Road</t>
  </si>
  <si>
    <t>Overlay - Center Line Miles 1.23  - Width 24'</t>
  </si>
  <si>
    <t>Kasilof South Beach Access (North Cohoe)</t>
  </si>
  <si>
    <t>Pave - Center Line Miles  1.1  - Width 24'</t>
  </si>
  <si>
    <t>Web Ramsel</t>
  </si>
  <si>
    <t>Base, coarse, and pave. Center Line Miles  1.61  - Width 24'</t>
  </si>
  <si>
    <t xml:space="preserve">Jakolof Bay Rd. </t>
  </si>
  <si>
    <t>MP. 36 - MP. 46, Overlay both lanes. Center Line Miles  12.3  - Width 24'</t>
  </si>
  <si>
    <t>Fueding Lane</t>
  </si>
  <si>
    <t>Pave - Center Line Miles  1.96  - Width 24'</t>
  </si>
  <si>
    <t>Pollard Loop Road</t>
  </si>
  <si>
    <t>Pave - Center Line Miles 1.54  - Width 23'</t>
  </si>
  <si>
    <t>Browns Lake Road</t>
  </si>
  <si>
    <t>Pave - Center Line Miles  2.37  - Width 25'</t>
  </si>
  <si>
    <t>Rabbit Run Road</t>
  </si>
  <si>
    <t>Pave - Center Line Miles 0.5 - Width 24'</t>
  </si>
  <si>
    <t>State Park Road</t>
  </si>
  <si>
    <t xml:space="preserve"> 26'Pave - Center Line Miles  1 - Width 26'</t>
  </si>
  <si>
    <t>Owen Street</t>
  </si>
  <si>
    <t>Pave - Center Line Miles  0.64 - Width 20.5'</t>
  </si>
  <si>
    <t>Pioneer Access Road</t>
  </si>
  <si>
    <t xml:space="preserve">  Center Line Miles 0.35 - Width 21'</t>
  </si>
  <si>
    <t xml:space="preserve">Soldotna </t>
  </si>
  <si>
    <t>Rebecca Drive</t>
  </si>
  <si>
    <t>Pave - Center Line Miles  0.22 - Width 21'</t>
  </si>
  <si>
    <t>Arc Loop Road</t>
  </si>
  <si>
    <t>Pave - Center Line Miles  1.95 - Width  24'</t>
  </si>
  <si>
    <t>Kasilof North Beach Access Road</t>
  </si>
  <si>
    <t xml:space="preserve">Grind &amp; Repave  - Center Line Miles 1.07 - Width 22'                          </t>
  </si>
  <si>
    <t>Quartz Creek rd. &amp; Q.C. rd. east - Mile 0.0 to 2.4</t>
  </si>
  <si>
    <t>Bernice Lake Rd.</t>
  </si>
  <si>
    <t>Center Line Miles 1 - Width 24'</t>
  </si>
  <si>
    <t>Alexander  Rd.</t>
  </si>
  <si>
    <t>Pave - Center Line Miles 1  - Width 22'-24'</t>
  </si>
  <si>
    <t>Ross Rd.</t>
  </si>
  <si>
    <t>Pave - Center Line Miles 0.2 - Width 24'</t>
  </si>
  <si>
    <t>Windy Rd.</t>
  </si>
  <si>
    <t>Pave - Center Line Miles 0.1 - Width 24'</t>
  </si>
  <si>
    <t>Primrose Rd.</t>
  </si>
  <si>
    <t>Both lanes, D-1 and pave. Center Line Miles 1 - Width 24'</t>
  </si>
  <si>
    <t>Crown Point</t>
  </si>
  <si>
    <t>Exit Glacier Rd. - MP 4.6 (No Name Crk.)</t>
  </si>
  <si>
    <t>MP 4.6 (No Name Crk.)  Both lanes, subgrade rehab and pave. Center Line Miles  0.1 - Width 24'</t>
  </si>
  <si>
    <t>Exit Glacier Rd. - MP 5 - 5.3</t>
  </si>
  <si>
    <t>MP 5 - 5.3  Both lanes, subgrade rehab and pave. Center Line Miles 0.3 - Width 24'</t>
  </si>
  <si>
    <t>Region-wide Asphalt Repair</t>
  </si>
  <si>
    <t>Repair damaged, rutted, or deteriorated highway pavement by milling, grinding and filling or overlaying with new asphalt.</t>
  </si>
  <si>
    <t>Region-wide Culvert Repair</t>
  </si>
  <si>
    <t>Repair, replace, or line failing culverts throughout the Region</t>
  </si>
  <si>
    <t>Region-wide Guardrail Repair</t>
  </si>
  <si>
    <t>Repair/replace damaged guardrail and end terminals throughout the region.</t>
  </si>
  <si>
    <t>Region-wide Shoulder Repair</t>
  </si>
  <si>
    <t>Repair road shoulders throughout Region</t>
  </si>
  <si>
    <t>Region-wide Abandoned Vehicle Removal</t>
  </si>
  <si>
    <t>Removal of abandoned vehicles Regionwide.</t>
  </si>
  <si>
    <t>Region wide Bridge maintenance</t>
  </si>
  <si>
    <t>Repair and maintain bridges region wide in accordance with bridge report recommendations</t>
  </si>
  <si>
    <t>Pile Bay Road Culvert Repair</t>
  </si>
  <si>
    <t>Culvert replacements</t>
  </si>
  <si>
    <t>Pile bay</t>
  </si>
  <si>
    <t>35-R/36-R</t>
  </si>
  <si>
    <t>Channelize slide areas on the Haines Hwy</t>
  </si>
  <si>
    <t>Juneau S. Franklin Asphalt repairs</t>
  </si>
  <si>
    <t>Shoulder maintenance</t>
  </si>
  <si>
    <t>Kodiak Guardrail repairs</t>
  </si>
  <si>
    <t>Clean under and repair guardrail on Rezanof Dr. mile points 0 – 13.75, Chiniak Highway mile points 5 – 21.1, 21.1 – 31.8, Pasagshak Rd mile points 0 – 11.9, Monashka Bay Rd mile points 2.4 - 7.2, Otmaloi, Sawmill Circle and Lakeview roads</t>
  </si>
  <si>
    <t>Kodiak Area-wide Vegetation Management</t>
  </si>
  <si>
    <t>Area wide vegetation management</t>
  </si>
  <si>
    <t>Area-wide Asphalt Repairs</t>
  </si>
  <si>
    <t>Spot repair various paved roads in the region</t>
  </si>
  <si>
    <t>Lighting and signal maintenance</t>
  </si>
  <si>
    <t>Hyder Salmon River Road Brush Cutting</t>
  </si>
  <si>
    <t>Cut brush on Hyder Levee</t>
  </si>
  <si>
    <t>Hyder</t>
  </si>
  <si>
    <t>Brush cutting AK pen hwy</t>
  </si>
  <si>
    <t>Cut vegetation on AK Pen Hwy</t>
  </si>
  <si>
    <t>Drainage maintenance AK Pen Hwy</t>
  </si>
  <si>
    <t>Clean culverts on AK Pen Hwy</t>
  </si>
  <si>
    <t>brush cutting on highways in the Ketchikan area</t>
  </si>
  <si>
    <t>Kake Road Brush Cutting</t>
  </si>
  <si>
    <t>Haines Highways Brush Cutting</t>
  </si>
  <si>
    <t>Area-wide Crack Seal</t>
  </si>
  <si>
    <t>Crack seal roads throughout the Region</t>
  </si>
  <si>
    <t>King Salmon Gravel Road re-surfacing</t>
  </si>
  <si>
    <t>Place D-1 king salmon/naknek roads</t>
  </si>
  <si>
    <t>Replace damaged signs AK Pen Hwy</t>
  </si>
  <si>
    <t>Thorne Bay Road Ditch Repair</t>
  </si>
  <si>
    <t xml:space="preserve">Finish ditching  MP 0-13     </t>
  </si>
  <si>
    <t>Angoon - Kootznahoo Highway Brush Cutting</t>
  </si>
  <si>
    <t>Angoon</t>
  </si>
  <si>
    <t>Klawock Area Wide Brushing</t>
  </si>
  <si>
    <t>Anton Larson Road Gravel Surfacing</t>
  </si>
  <si>
    <t>Gravel lift 3-12</t>
  </si>
  <si>
    <t>Cold Bay Road Resurfacing</t>
  </si>
  <si>
    <t>8.9 center lane miles, 20,000 CY of D-1</t>
  </si>
  <si>
    <t>Pile Bay Road Rock Fall Mitigation</t>
  </si>
  <si>
    <t>Rock removal and fall mitigation</t>
  </si>
  <si>
    <t>Williamsport</t>
  </si>
  <si>
    <t>Klondike Hwy Guardrail repairs</t>
  </si>
  <si>
    <t>Replace guardrail from mile 8 to the boarder</t>
  </si>
  <si>
    <t>Juneau Area-wide Vegetation Management</t>
  </si>
  <si>
    <t>North Tongass Highway Brush Cutting</t>
  </si>
  <si>
    <t>Cut vegetation MP 0-14</t>
  </si>
  <si>
    <t>South Tongass Highway Brush Cutting</t>
  </si>
  <si>
    <t>Cut vegetation MP 2.6-15.5</t>
  </si>
  <si>
    <t>Skagway Area Wide Brush Cutting</t>
  </si>
  <si>
    <t>Chiniak   Highway Gravel Surfacing</t>
  </si>
  <si>
    <t>Gravel lift  31.5-42</t>
  </si>
  <si>
    <t>Sitka Area Vegetation Control</t>
  </si>
  <si>
    <t>Cut vegetation on Sawmill Creek Road, MP 0 - 7 and Halibut Point Road MP 0 -7.</t>
  </si>
  <si>
    <t>Klondike hwy escape ramp repairs</t>
  </si>
  <si>
    <t>cut brush, add ballast, and replace all signs</t>
  </si>
  <si>
    <t>Sawmill Creek Bridge Deck Repair</t>
  </si>
  <si>
    <t>Apply surface sealant</t>
  </si>
  <si>
    <t>Zimovia Highway Ditch Cleaning</t>
  </si>
  <si>
    <t>MP 1 - 5</t>
  </si>
  <si>
    <t>Juneau shoulder repairs</t>
  </si>
  <si>
    <t>3-B, 34-Q</t>
  </si>
  <si>
    <t>Skagway area wide guardrail cleaning</t>
  </si>
  <si>
    <t xml:space="preserve">clean sand build-up from under guardrails </t>
  </si>
  <si>
    <t>Sawmill Creek Rd Ditch Repair</t>
  </si>
  <si>
    <t>Sawmill Creek MP 1.5-3.8 ditch repair</t>
  </si>
  <si>
    <t>Egan Drive Bike Path Refurbishment</t>
  </si>
  <si>
    <t>Refurbish bike path on Egan Drive, Channel Vista to Salmon Creek (MP 2.5 - 3.3)</t>
  </si>
  <si>
    <t>Egan Drive Security Fence Replacement/Repair</t>
  </si>
  <si>
    <t>Herring Cove Rd Gravel Surfacing</t>
  </si>
  <si>
    <t>Place D-1 on Herring Cove Rd</t>
  </si>
  <si>
    <t>Salmon River Road Gravel Surfacing</t>
  </si>
  <si>
    <t>Place D-1 on Salmon River Road MP 4.5 - 12.0</t>
  </si>
  <si>
    <t>Gustavus Paving</t>
  </si>
  <si>
    <t>Paving DOT shop road &amp; Moose Lane</t>
  </si>
  <si>
    <t>Total Highways DM</t>
  </si>
  <si>
    <t>Harbors</t>
  </si>
  <si>
    <t xml:space="preserve">M&amp;O Harbor Maintenance </t>
  </si>
  <si>
    <t xml:space="preserve">This would allow for harbor repairs scoping and required short term maintenance of harbor facilities to keep them in a safe operational condition. </t>
  </si>
  <si>
    <t xml:space="preserve">Petersburg SPB </t>
  </si>
  <si>
    <t>Petersburg area</t>
  </si>
  <si>
    <t>Hyder Inner Float &amp; SPB</t>
  </si>
  <si>
    <t xml:space="preserve">Dredge harbor and area around the Seaplane float ($500.0). Construct a new rubble mound breakwater extension to replace the failing timber log floating breakwater ($500.0). </t>
  </si>
  <si>
    <t>Hyder - Ketchikan area</t>
  </si>
  <si>
    <t>Tenakee Springs SBH breakwaters</t>
  </si>
  <si>
    <t>Deferred maintenance, rehabilitation, and replacement required to replace one large concrete floating (20'x300') breakwater.</t>
  </si>
  <si>
    <t>Tenakee Springs - Chigikof Island</t>
  </si>
  <si>
    <t xml:space="preserve">Kupreanof Float </t>
  </si>
  <si>
    <t xml:space="preserve">The community replaced the outer float in 2018 using a USDA RAC grant. Additional repairs are still needed. Float deferred maintenance, repairs, and replacement. Needs a new ADA gangway. </t>
  </si>
  <si>
    <t xml:space="preserve">Papke's Landing Float </t>
  </si>
  <si>
    <t>Float deferred maintenance, repairs, and replacement. Has broken stringers and is missing floatation. Needs a new ADA gangway.</t>
  </si>
  <si>
    <t>Port Protection Refuge Float &amp; SPB</t>
  </si>
  <si>
    <t>Float deferred maintenance &amp; repairs. Replace separated float. Needs a new ADA gangway.</t>
  </si>
  <si>
    <t>Port Protection - Prince of Wales Island</t>
  </si>
  <si>
    <t>Entrance Island Refuge Float</t>
  </si>
  <si>
    <t>Remove Float</t>
  </si>
  <si>
    <t>Hobart Bay - Petersburg area</t>
  </si>
  <si>
    <t>Elfin Cove Inner Float</t>
  </si>
  <si>
    <t>Float deferred maintenance, repairs, and replacement. Needs a new ADA gangway.</t>
  </si>
  <si>
    <t>Elfin Cove - Chigikof Island</t>
  </si>
  <si>
    <t>34Q</t>
  </si>
  <si>
    <t>Funter Bay Cannery Float &amp; SPB</t>
  </si>
  <si>
    <t>Juneau area - Admiralty Island</t>
  </si>
  <si>
    <t>Halibut Cove Refuge Float</t>
  </si>
  <si>
    <t>Float deferred maintenance &amp; repairs. Needs a new ADA gangway.</t>
  </si>
  <si>
    <t>Halibut Cove - Kachemak Bay</t>
  </si>
  <si>
    <t>Funter Bay Refuge Float</t>
  </si>
  <si>
    <t>Hollis Float &amp; SPB</t>
  </si>
  <si>
    <t>Hollis - Prince of Wales Island</t>
  </si>
  <si>
    <t>Helm Bay Refuge Float</t>
  </si>
  <si>
    <t>Helm Bay - Ketchikan area</t>
  </si>
  <si>
    <t>Point Baker Refuge Float &amp; SPB</t>
  </si>
  <si>
    <t>In spring of 2017, community completed a $250K DCCED grant for float deferred maintenance. Remove existing grid. Needs a new ADA gangway.</t>
  </si>
  <si>
    <t>Point Baker - Prince of Wales Island</t>
  </si>
  <si>
    <t>Ninilchik Small Boat Harbor</t>
  </si>
  <si>
    <t xml:space="preserve">Float deferred maintenance &amp; repairs. Future need is to dredge inner harbor. </t>
  </si>
  <si>
    <t>Ninilchik - Kenai area</t>
  </si>
  <si>
    <t>Total Harbors DM</t>
  </si>
  <si>
    <r>
      <t>Repair or replace existing culverts that have failed or are damaged 100-156.</t>
    </r>
    <r>
      <rPr>
        <sz val="9"/>
        <color rgb="FFFF0000"/>
        <rFont val="Calibri"/>
        <family val="2"/>
        <scheme val="minor"/>
      </rPr>
      <t xml:space="preserve"> </t>
    </r>
  </si>
  <si>
    <r>
      <t xml:space="preserve">Taylow Highway </t>
    </r>
    <r>
      <rPr>
        <strike/>
        <sz val="9"/>
        <rFont val="Calibri"/>
        <family val="2"/>
        <scheme val="minor"/>
      </rPr>
      <t xml:space="preserve"> </t>
    </r>
    <r>
      <rPr>
        <sz val="9"/>
        <rFont val="Calibri"/>
        <family val="2"/>
        <scheme val="minor"/>
      </rPr>
      <t>Unstable Slopes</t>
    </r>
  </si>
  <si>
    <t>Statewide DM Backlog</t>
  </si>
  <si>
    <t>FY2011 Total DM Backlog</t>
  </si>
  <si>
    <t>FY2012 Total DM Backlog</t>
  </si>
  <si>
    <t>FY2013 Total DM Backlog</t>
  </si>
  <si>
    <t>FY2014 Total DM Backlog</t>
  </si>
  <si>
    <t xml:space="preserve">FY2015  </t>
  </si>
  <si>
    <t>FY2016</t>
  </si>
  <si>
    <t xml:space="preserve">FY2017 </t>
  </si>
  <si>
    <t xml:space="preserve">% of Total </t>
  </si>
  <si>
    <t>% of Total Excluding University</t>
  </si>
  <si>
    <t>Corrections</t>
  </si>
  <si>
    <t xml:space="preserve"> </t>
  </si>
  <si>
    <t>Education</t>
  </si>
  <si>
    <t>Environmental Conservation</t>
  </si>
  <si>
    <t>Fish &amp; Game</t>
  </si>
  <si>
    <t>Health &amp; Social Services</t>
  </si>
  <si>
    <t>Labor</t>
  </si>
  <si>
    <t>Natural Resources</t>
  </si>
  <si>
    <t>Public Safety</t>
  </si>
  <si>
    <t>Marine Highways</t>
  </si>
  <si>
    <t>University</t>
  </si>
  <si>
    <t>N/A</t>
  </si>
  <si>
    <t>Courts</t>
  </si>
  <si>
    <t>Total:</t>
  </si>
  <si>
    <t>Total w/o Univ</t>
  </si>
  <si>
    <t>School MM</t>
  </si>
  <si>
    <t>DOTP&amp;F</t>
  </si>
  <si>
    <t>DOA</t>
  </si>
  <si>
    <t>DNR</t>
  </si>
  <si>
    <t>DOC</t>
  </si>
  <si>
    <t>DHSS</t>
  </si>
  <si>
    <t>DOL</t>
  </si>
  <si>
    <t>DEED</t>
  </si>
  <si>
    <t>DPS</t>
  </si>
  <si>
    <t>DMVA</t>
  </si>
  <si>
    <t>DFG</t>
  </si>
  <si>
    <t>DEC</t>
  </si>
  <si>
    <t>Statewide Backlog</t>
  </si>
  <si>
    <t>Rounded to Millions</t>
  </si>
  <si>
    <t>Appropriation</t>
  </si>
  <si>
    <t>Year</t>
  </si>
  <si>
    <t>DM Backlog</t>
  </si>
  <si>
    <t>Price</t>
  </si>
  <si>
    <t>FY2011</t>
  </si>
  <si>
    <t>FY2012</t>
  </si>
  <si>
    <t>FY2013</t>
  </si>
  <si>
    <t>FY2014</t>
  </si>
  <si>
    <t>FY2015</t>
  </si>
  <si>
    <t>TOTAL</t>
  </si>
  <si>
    <t>TOTAL:</t>
  </si>
  <si>
    <t>18-DEC Department of Environmental Conservation</t>
  </si>
  <si>
    <t>Air Quality</t>
  </si>
  <si>
    <t>Replace and Maintain Data Acquisition System for Ambient Air Monitoring Network</t>
  </si>
  <si>
    <t xml:space="preserve">The Department of Environmental Conservation requests funding to replace and maintain the department’s Data Acquisition System for federally required air monitoring stations throughout the state. Federal requirements dictate that at least half of all fine particulate matter sites provide near real time data to the public.
Data acquisition systems serve many vital tasks and are needed to bridge the gap between the analyzers in the field, a server database, and the state’s website. This request would fund the upgrade or replacement of the current Data Acquisition System with a system that will network up to 15 ambient air monitoring stations to the State-owned database server. </t>
  </si>
  <si>
    <t>TOTAL SATS/ALMR</t>
  </si>
  <si>
    <t>TOTAL DMVA</t>
  </si>
  <si>
    <t>University of Alaska Statewide Services</t>
  </si>
  <si>
    <t>Butrovich Lighting Efficiency Upgrades</t>
  </si>
  <si>
    <t>The Butrovich building was constructed in 1988 and is at a point where many of its building components are reaching their life cycle end. Over the next five to ten years many of the main mechanical systems will come due for replacement or refurbishing. 
Lighting upgrades, including Lutron controls and re-ballast parabolic lighting fixtures, are needed in the whole building - Approx. 800 fixtures. Ballast are at end of life. Replace artwork lighting fixtures with LEDs.</t>
  </si>
  <si>
    <t>Butrovich Building</t>
  </si>
  <si>
    <t>Lighting Upgrade; Lighting upgrade including Lutron controls and re-ballast parabolic lighting fixtures in the whole building - Approx. 800 fixtures. Ballast are at end of life. Replace artwork lighting fixtures with LEDs.</t>
  </si>
  <si>
    <t>Butrovich Building Repairs: The Butrovich building was constructed in 1988 and is at a point where many of its building components are reaching their life cycle end.  Over the next five to ten years many of the main mechanical systems will come due for replacement or refurbishing.</t>
  </si>
  <si>
    <t>Replace emergency egress lighting power supply – Replace 2 oldest units, combining several. Document emergency egress lighting &amp; signage</t>
  </si>
  <si>
    <t>Replace Back Canopy Lighting Fixtures with Leds - The project is to replace the existing canopy lights with more energy efficient LED lights.</t>
  </si>
  <si>
    <t>Retro-Commissioning</t>
  </si>
  <si>
    <t>Reconstruct East Parking Lot, Sidewalks, Curb And Gutter; Scope needs re-evaluation after snow melt. May need resealing every 3 years.</t>
  </si>
  <si>
    <t>Install Humidification System for All 4 Air Handling Units</t>
  </si>
  <si>
    <t>Refurbish Building Restrooms Including Lighting Upgrade 100M2, 100W2, 200R1, 200R2, 200M3, 200W3</t>
  </si>
  <si>
    <t>Replacement Of The West Side Retaining Wall</t>
  </si>
  <si>
    <t>Butrovich Building: Replace building carpet @ $8 psf</t>
  </si>
  <si>
    <t>University Lake Building</t>
  </si>
  <si>
    <t>Building Wiring - Replace building wiring</t>
  </si>
  <si>
    <t>17-I</t>
  </si>
  <si>
    <t>Chiller - Liebert Unit - Replace Chiller - Liebert Unit</t>
  </si>
  <si>
    <t>Faucets &amp; Sinks - Replace faucets and sinks throughout building</t>
  </si>
  <si>
    <t>Med Bath - 4 to 5 units no Shower - Medium bathroom renovation (4 to 5 units, no shower) including ADA updates and general remodeling</t>
  </si>
  <si>
    <t>Painting - Re-paint building exterior</t>
  </si>
  <si>
    <t>Return Fans - 5 to 10 HP - Replace Return Fans - 5 to 10 HP</t>
  </si>
  <si>
    <t>Smoke/Heat Detectors (Stand Alone) - Replace Smoke/Heat Detectors (Stand Alone)</t>
  </si>
  <si>
    <t>Windows - Small - Replace small exterior windows</t>
  </si>
  <si>
    <t>University Lake Building Annex</t>
  </si>
  <si>
    <t>Difference FY2020 to FY2021</t>
  </si>
  <si>
    <t>University of Alaska Anchorage</t>
  </si>
  <si>
    <t>Campus Security and Safety</t>
  </si>
  <si>
    <t>Concerns raised by faculty and staff based on the rise of active shooter incidents nationwide, prompted a review of the university's ability to secure buildings, classrooms, and other facilities manually or automatically in the event of any incident that would require persons on UAA campuses to shelter-in-place. Initial review of the level of effort involved to upgrade all room entrances with appropriate locking mechanisms and automation revealed a multi-year, multimillion-dollar effort. This project is developed to fully assess the level of effort, design a plan of execution, and implement security measures for the highest priority facilities and/or spaces. Follow-on phases will be developed and identified based on the planning and design efforts of this project.</t>
  </si>
  <si>
    <t>Regulatory Compliance, Safety Improvements, and Code Upgrades</t>
  </si>
  <si>
    <t>Campus Building Interior &amp; Systems Renewal</t>
  </si>
  <si>
    <t>Campus Building Envelope &amp; Roof Systems Renewal</t>
  </si>
  <si>
    <t>Campus Exterior Infrastructure And Signage Renewal</t>
  </si>
  <si>
    <t>1901 Bragaw St. Building</t>
  </si>
  <si>
    <t>Centralize bathrooms on each floor</t>
  </si>
  <si>
    <t>Improving or adding service to the building</t>
  </si>
  <si>
    <t>Re-caulk exterior shell</t>
  </si>
  <si>
    <t>Re-paint building exterior</t>
  </si>
  <si>
    <t>Repaint interior walls</t>
  </si>
  <si>
    <t>Repair  Foundation</t>
  </si>
  <si>
    <t>Replace Air Handlers</t>
  </si>
  <si>
    <t>Replace Building Boilers</t>
  </si>
  <si>
    <t>Replace Building Piping - 2 Pipe or steam</t>
  </si>
  <si>
    <t>Replace building wiring</t>
  </si>
  <si>
    <t>Replace Chiller - DX or Split System</t>
  </si>
  <si>
    <t>Replace Chiller - Liebert Unit</t>
  </si>
  <si>
    <t>Replace drop ceiling grid and panels</t>
  </si>
  <si>
    <t>Replace ductwork/return air</t>
  </si>
  <si>
    <t>Replace elevators</t>
  </si>
  <si>
    <t>Replace exterior doors</t>
  </si>
  <si>
    <t>Replace exterior leaders</t>
  </si>
  <si>
    <t>Replace exterior stairs</t>
  </si>
  <si>
    <t>Replace Fire Alarm Panel (Projected Cost Needed)</t>
  </si>
  <si>
    <t>Replace Floors Carpet</t>
  </si>
  <si>
    <t>Replace Hot Water Heaters</t>
  </si>
  <si>
    <t>Replace interior signage</t>
  </si>
  <si>
    <t>Replace large exterior windows</t>
  </si>
  <si>
    <t>Replace main building panels/switchgear</t>
  </si>
  <si>
    <t>Replace medium exterior windows</t>
  </si>
  <si>
    <t>Replace Secondary Transformer</t>
  </si>
  <si>
    <t>Replace Single-Ply/EPDM</t>
  </si>
  <si>
    <t>Replace small exterior windows</t>
  </si>
  <si>
    <t>Replace Sprinklers (Projected Cost Needed)</t>
  </si>
  <si>
    <t>Replace Sump Pumps</t>
  </si>
  <si>
    <t>Replace Terrazzo</t>
  </si>
  <si>
    <t>Replace Vinyl</t>
  </si>
  <si>
    <t>Update Fire Alarm System (Projected Cost Needed)</t>
  </si>
  <si>
    <t>Update indoor lighting</t>
  </si>
  <si>
    <t xml:space="preserve">Upgrade Elevator Cab </t>
  </si>
  <si>
    <t>Upgrade Elevator Mechanical System</t>
  </si>
  <si>
    <t>Administration Utility Building</t>
  </si>
  <si>
    <t>Building Wiring</t>
  </si>
  <si>
    <t>Built-Up/Membrane</t>
  </si>
  <si>
    <t>Circuit Breaker Panels</t>
  </si>
  <si>
    <t>Exterior Doors</t>
  </si>
  <si>
    <t>Faucets &amp; Sinks</t>
  </si>
  <si>
    <t>Indoor Lighting</t>
  </si>
  <si>
    <t>Leaders- Interior</t>
  </si>
  <si>
    <t>Outlets and Switches</t>
  </si>
  <si>
    <t>Refinish Floors Concrete</t>
  </si>
  <si>
    <t>Replace Interior Doors &amp; Doorways</t>
  </si>
  <si>
    <t>Siding</t>
  </si>
  <si>
    <t>Administration/Humanities Building</t>
  </si>
  <si>
    <t>Air Handlers</t>
  </si>
  <si>
    <t>Air House - Return Fan</t>
  </si>
  <si>
    <t>Building Boilers</t>
  </si>
  <si>
    <t>Building Distribution</t>
  </si>
  <si>
    <t>Building Piping - 2 Pipe or steam</t>
  </si>
  <si>
    <t>Caulking</t>
  </si>
  <si>
    <t>Chiller - Liebert Unit</t>
  </si>
  <si>
    <t>Circulating Pumps</t>
  </si>
  <si>
    <t>Compressors</t>
  </si>
  <si>
    <t>Controls</t>
  </si>
  <si>
    <t>Drainage Piping &amp; Drains</t>
  </si>
  <si>
    <t>Drop Ceiling Replacement</t>
  </si>
  <si>
    <t>Elevators Replacement</t>
  </si>
  <si>
    <t>Emergency Circuit Wiring</t>
  </si>
  <si>
    <t>Emergency/ Backup Generation</t>
  </si>
  <si>
    <t>Exhaust Fans - &lt;1 HP</t>
  </si>
  <si>
    <t>Exit Signage</t>
  </si>
  <si>
    <t>Fan Coil Units</t>
  </si>
  <si>
    <t>Fire Alarm Panel</t>
  </si>
  <si>
    <t>Med Bath - 4 to 5 units no Shower</t>
  </si>
  <si>
    <t>Motor Control Center</t>
  </si>
  <si>
    <t>Occupancy Sensors for Lighting</t>
  </si>
  <si>
    <t>Replace drop ceiling panels</t>
  </si>
  <si>
    <t>Replace tile floors</t>
  </si>
  <si>
    <t>Return Fans - 10 to 25 HP</t>
  </si>
  <si>
    <t>Secondary Transformer</t>
  </si>
  <si>
    <t>Small Bath - 1 to 3 units no Shower</t>
  </si>
  <si>
    <t>Sprinklers</t>
  </si>
  <si>
    <t>Storage Tanks</t>
  </si>
  <si>
    <t>Supply Fans - 10 to 25 HP</t>
  </si>
  <si>
    <t>Unit Heaters</t>
  </si>
  <si>
    <t>Windows - Medium</t>
  </si>
  <si>
    <t>Alaska Airlines Center</t>
  </si>
  <si>
    <t>ADA</t>
  </si>
  <si>
    <t>Automatic Transfer Switch</t>
  </si>
  <si>
    <t>Chiller - Centrifugal</t>
  </si>
  <si>
    <t>Concrete</t>
  </si>
  <si>
    <t>DHW Building Boiler</t>
  </si>
  <si>
    <t>Expansion Tanks</t>
  </si>
  <si>
    <t>Fixed Ceiling Replacement</t>
  </si>
  <si>
    <t>HW Converter/Heat Exchanger</t>
  </si>
  <si>
    <t>Large Bath - 6+ units no Shower</t>
  </si>
  <si>
    <t>Locker Rooms</t>
  </si>
  <si>
    <t>Main Building Panels/Switchgear</t>
  </si>
  <si>
    <t>Replace wood floors</t>
  </si>
  <si>
    <t>Small Bath - 1 to 3 units with Shower</t>
  </si>
  <si>
    <t>Variable Frequency Drives</t>
  </si>
  <si>
    <t>Allied Health Sciences Building</t>
  </si>
  <si>
    <t>Recaulking Building Exteriors</t>
  </si>
  <si>
    <t>Replace ADA Accessible Door</t>
  </si>
  <si>
    <t>Replace Ahs Annual Roof Pm (Bur Ballasted)</t>
  </si>
  <si>
    <t>Replace Air Handler</t>
  </si>
  <si>
    <t>Replace Air Handler 1</t>
  </si>
  <si>
    <t>Replace Air Handler Unit 1 Vfd</t>
  </si>
  <si>
    <t>Replace Bathroom Renovations Med Bath - 4 to 5 units no Shower</t>
  </si>
  <si>
    <t>Replace Bathroom Renovations Small Bath - 1 to 3 units no Shower</t>
  </si>
  <si>
    <t>Replace Building Distribution Automatic Transfer Switch</t>
  </si>
  <si>
    <t>Replace Building Distribution Building Wiring</t>
  </si>
  <si>
    <t>Replace Building Distribution Circuit Breaker Panels</t>
  </si>
  <si>
    <t>Replace Building Distribution Emergency Circuit Wiring</t>
  </si>
  <si>
    <t>Replace Building Distribution Main Building Panels/Switchgear</t>
  </si>
  <si>
    <t>Replace Ceilings Drop Ceiling Replacement</t>
  </si>
  <si>
    <t>Replace Chilled Water Well Pump Vfd</t>
  </si>
  <si>
    <t>Replace Condensing Gas Fired Boiler 1 Ak State Id 141905Ak</t>
  </si>
  <si>
    <t>Replace Condensing Gas Fired Boiler 2 Ak State Id 141906Ak</t>
  </si>
  <si>
    <t>Replace Control Air Compressor</t>
  </si>
  <si>
    <t>Replace DDC Controls</t>
  </si>
  <si>
    <t>Replace Domestic Cold Water Expansion Tank Et-3</t>
  </si>
  <si>
    <t>Replace Domestic Hot Water Circ Pump Pmp-6</t>
  </si>
  <si>
    <t>Replace Domestic Hot Water Heater Wh-1</t>
  </si>
  <si>
    <t>Replace East Entrance Entry Way Heater</t>
  </si>
  <si>
    <t>Replace Elevator Passenger 2500 Lbs</t>
  </si>
  <si>
    <t>Replace Est3 Fire Alarm System</t>
  </si>
  <si>
    <t>Replace Ext. Painting Panels</t>
  </si>
  <si>
    <t>Replace Fan Dx Unit For Comm Room</t>
  </si>
  <si>
    <t>Replace Fire Alarm Annunciator Panel</t>
  </si>
  <si>
    <t>Replace Fire Alarm Circuit Power Supply</t>
  </si>
  <si>
    <t>Replace Fire Alarm Nac Circuit Power Supply</t>
  </si>
  <si>
    <t>Replace Fire Protection/ Egress Exit Signage</t>
  </si>
  <si>
    <t>Replace Fixtures &amp; Fittings Faucets &amp; Sinks</t>
  </si>
  <si>
    <t>Replace Fixtures/Lighting Indoor Lighting</t>
  </si>
  <si>
    <t>Replace Fixtures/Lighting Occupancy Sensors for Lighting</t>
  </si>
  <si>
    <t>Replace Fixtures/Lighting Outlets and Switches</t>
  </si>
  <si>
    <t>Replace Floors VCT</t>
  </si>
  <si>
    <t>Replace Glycol  Fill Tank Gmp-1</t>
  </si>
  <si>
    <t>Replace Glycol Heating Expansion Tank Et-2</t>
  </si>
  <si>
    <t>Replace Glycol/Water Heater Exchanger Hx-1</t>
  </si>
  <si>
    <t>Replace Gutters &amp; Leaders Leaders- Interior</t>
  </si>
  <si>
    <t>Replace Heating Glycol Pump Pmp-3</t>
  </si>
  <si>
    <t>Replace Heating Glycol Pump Pmp-4</t>
  </si>
  <si>
    <t>Replace Heating Hot Water Circ Pump Pmp-1</t>
  </si>
  <si>
    <t>Replace Heating Hot Water Circ Pump Pmp-2</t>
  </si>
  <si>
    <t>Replace Heating Hot Water Circ Pump Pmp-5</t>
  </si>
  <si>
    <t>Replace Heating Hot Water Expansion Tank Et-1</t>
  </si>
  <si>
    <t>Replace Heating Pump 3 Vfd</t>
  </si>
  <si>
    <t>Replace Heating Pump 4 Vfd</t>
  </si>
  <si>
    <t>Replace Hot Water Supply Pump 1 Vfd</t>
  </si>
  <si>
    <t>Replace Hot Water Supply Pump 2 Vfd</t>
  </si>
  <si>
    <t>Replace Hydronic Unit Heater 1</t>
  </si>
  <si>
    <t>Replace Hydronic Unit Heater 2</t>
  </si>
  <si>
    <t>Replace Hydronic Unit Heater 3</t>
  </si>
  <si>
    <t>Replace Hydronic Unit Heater 4</t>
  </si>
  <si>
    <t>Replace Instrument Air Compressor Ak State Id# 12-1257Ak</t>
  </si>
  <si>
    <t>Replace Instrument Air Compressor C-2 Ak State Ed# 04-0121Ak</t>
  </si>
  <si>
    <t>Replace Large Section of Skylights</t>
  </si>
  <si>
    <t>Replace Nitrous Exhaust Fan</t>
  </si>
  <si>
    <t>Replace Openings Exterior Doors</t>
  </si>
  <si>
    <t>Replace Openings Windows - Medium</t>
  </si>
  <si>
    <t>Replace Piping</t>
  </si>
  <si>
    <t>Replace Relief Fan Rf-1</t>
  </si>
  <si>
    <t>Replace Return Fan 1 Vfd</t>
  </si>
  <si>
    <t>Replace Roof Exhaust Fan Ef-1</t>
  </si>
  <si>
    <t>Replace Rooftop Air Handler Unit Rtu-1</t>
  </si>
  <si>
    <t>Replace Rtu-1 Vfd</t>
  </si>
  <si>
    <t>Replace Secondary Service Motor Control Center</t>
  </si>
  <si>
    <t>Replace Small Cabinet Fan Scf-1</t>
  </si>
  <si>
    <t>Replace Supply Piping Building Distribution</t>
  </si>
  <si>
    <t>Replace Walls Partitions</t>
  </si>
  <si>
    <t>Replace Waste Piping Drainage Piping &amp; Drains</t>
  </si>
  <si>
    <t>Replace West Entrance Entry Way Heater</t>
  </si>
  <si>
    <t>Replace Wet Fire Sprinkler System</t>
  </si>
  <si>
    <t>ANSEP Academy Building</t>
  </si>
  <si>
    <t>Fume Hoods</t>
  </si>
  <si>
    <t>Metal</t>
  </si>
  <si>
    <t>Windows - Large</t>
  </si>
  <si>
    <t>ANSEP Building</t>
  </si>
  <si>
    <t>Air House - Supply</t>
  </si>
  <si>
    <t>Vinyl</t>
  </si>
  <si>
    <t>Arcade &amp; Bridge Lounge</t>
  </si>
  <si>
    <t>Replace Arcade &amp; Bridge First Floor Fcu</t>
  </si>
  <si>
    <t>Replace Structural Siding</t>
  </si>
  <si>
    <t>Upgrade to full electronic DDC - Hybrid system currently in place</t>
  </si>
  <si>
    <t>Auto/Diesel Technology Building</t>
  </si>
  <si>
    <t>Install into Classrooms Fixtures/Lighting Occupancy Sensors for Lighting</t>
  </si>
  <si>
    <t>Replace 500 Gallon Diesel Above Ground Emergency Generator Fuel Tank</t>
  </si>
  <si>
    <t>Replace Adt Annual Roof Pm (Epdm Ballasted)</t>
  </si>
  <si>
    <t>Replace Bathroom Renovations Locker Rooms</t>
  </si>
  <si>
    <t>Replace Bathroom Renovations Med Bath - 4 to 5 units with Shower</t>
  </si>
  <si>
    <t>Replace Building Distribution Secondary Transformer</t>
  </si>
  <si>
    <t>Replace Ceilings Fixed Ceiling Replacement</t>
  </si>
  <si>
    <t>Replace Compressor  Air Shop</t>
  </si>
  <si>
    <t>Replace Elevator Passenger 1500 Lbs.</t>
  </si>
  <si>
    <t>Replace Est2 Fire Alarm System</t>
  </si>
  <si>
    <t>Replace Fan Dx Unit For Class Laboratory</t>
  </si>
  <si>
    <t>Replace Fan Exhaust Air Auto Shop Ef-6</t>
  </si>
  <si>
    <t>Replace Fan Exhaust Air Diesel Shop Ef-7</t>
  </si>
  <si>
    <t>Replace Fan Exhaust Air Ef-10</t>
  </si>
  <si>
    <t>Replace Fan Exhaust Air Ef-8</t>
  </si>
  <si>
    <t>Replace Fan Exhaust Air Floor Ef-1</t>
  </si>
  <si>
    <t>Replace Fan Exhaust Air Floor Ef-2</t>
  </si>
  <si>
    <t>Replace Fan Exhaust Air Shop Ef-4</t>
  </si>
  <si>
    <t>Replace Fan Exhaust Air Shop Ef-5</t>
  </si>
  <si>
    <t>Replace Fan Exhaust Air Shop Ef-9</t>
  </si>
  <si>
    <t>Replace Fan Exhaust Air Toilet Ef-3</t>
  </si>
  <si>
    <t>Replace Fan Makeup Air Process</t>
  </si>
  <si>
    <t>Replace Fan Mixing Air Plenum Mounted</t>
  </si>
  <si>
    <t>Replace Fan Supply Air Multizone Sf-1</t>
  </si>
  <si>
    <t>Replace Fixtures/Lighting Indoor Lighting - Shops</t>
  </si>
  <si>
    <t>Replace Floors Concrete</t>
  </si>
  <si>
    <t>Replace Generation Emergency/ Backup Generation</t>
  </si>
  <si>
    <t>Replace Pump Water Domestic</t>
  </si>
  <si>
    <t>Replace Sealant around Concrete</t>
  </si>
  <si>
    <t>Replace Specialty Equipment Lab Use (Eye Wash/ Showers)</t>
  </si>
  <si>
    <t>Upgrade Fixtures/Lighting Indoor Lighting - Classrooms</t>
  </si>
  <si>
    <t>Aviation Technology Center</t>
  </si>
  <si>
    <t>20-J</t>
  </si>
  <si>
    <t>Full renovation of locker rooms (including ADA) and expansion of women's locker room</t>
  </si>
  <si>
    <t>Large bathroom renovation (6+ units, no shower)</t>
  </si>
  <si>
    <t>Partial building renovation</t>
  </si>
  <si>
    <t>Replace and Upgrade  Intercom/Telephone/Data</t>
  </si>
  <si>
    <t>Replace Built-Up/Membrane</t>
  </si>
  <si>
    <t>Replace Chiller - Centrifugal</t>
  </si>
  <si>
    <t>Replace circuit breaker panels</t>
  </si>
  <si>
    <t>Replace Compressors</t>
  </si>
  <si>
    <t>Replace Condensate Tank</t>
  </si>
  <si>
    <t>Replace Controls</t>
  </si>
  <si>
    <t>Replace DHW Circulating Pumps</t>
  </si>
  <si>
    <t>Replace Ductwork Cleaning</t>
  </si>
  <si>
    <t>Replace elevator</t>
  </si>
  <si>
    <t>Replace Exhaust Fans - 5+ HP</t>
  </si>
  <si>
    <t>Replace exit signage</t>
  </si>
  <si>
    <t>Replace faucets and sinks throughout building</t>
  </si>
  <si>
    <t>Replace Fire Alarm Panel</t>
  </si>
  <si>
    <t>Replace fume hoods</t>
  </si>
  <si>
    <t>Replace HW Converter/Heat Exchanger</t>
  </si>
  <si>
    <t>Replace interior concrete flooring</t>
  </si>
  <si>
    <t>Replace interior drinking fountains</t>
  </si>
  <si>
    <t>Replace lab eyewash/shower stations</t>
  </si>
  <si>
    <t>Replace Metal</t>
  </si>
  <si>
    <t>Replace Motor Control Center</t>
  </si>
  <si>
    <t>Replace occupancy sensors for lighting</t>
  </si>
  <si>
    <t>Replace Pumps/ Motors</t>
  </si>
  <si>
    <t>Replace Return Fans - 5 to 10 HP</t>
  </si>
  <si>
    <t>Replace secondary pumps</t>
  </si>
  <si>
    <t>Replace Sprinklers</t>
  </si>
  <si>
    <t>Replace Supply Fans - 10 to 25 HP</t>
  </si>
  <si>
    <t>Replace Supply Fans - 5 to 10 HP</t>
  </si>
  <si>
    <t>Replace VAT flooring</t>
  </si>
  <si>
    <t>Replace waste drainage piping &amp; drains</t>
  </si>
  <si>
    <t>Replace Wheelchair Lifts</t>
  </si>
  <si>
    <t>Small bathroom renovation (1 to 3 units, no shower)</t>
  </si>
  <si>
    <t xml:space="preserve">Update and replace fixed ceilings </t>
  </si>
  <si>
    <t>Update exterior waterproofing</t>
  </si>
  <si>
    <t>Update Fire Alarm System</t>
  </si>
  <si>
    <t xml:space="preserve">Upgrade Supply Piping for Building Distribution </t>
  </si>
  <si>
    <t>Central Parking Garage</t>
  </si>
  <si>
    <t>Single-Ply/EPDM</t>
  </si>
  <si>
    <t>Switches</t>
  </si>
  <si>
    <t>Conoco Phillips Integrated Sciences Building</t>
  </si>
  <si>
    <t>Building Piping - 4 Pipe</t>
  </si>
  <si>
    <t>Chiller - Package Unit</t>
  </si>
  <si>
    <t>Exterior Stairs</t>
  </si>
  <si>
    <t>Lab Use (Eye Wash/ Showers)</t>
  </si>
  <si>
    <t>Consortium Library</t>
  </si>
  <si>
    <t>CO Detectors</t>
  </si>
  <si>
    <t>Core C Boiler Replacement</t>
  </si>
  <si>
    <t>Core D Boiler Demo</t>
  </si>
  <si>
    <t>Ductwork Cleaning</t>
  </si>
  <si>
    <t>Ductwork/Return Air Replacement</t>
  </si>
  <si>
    <t>Elevators Cab Upgrade</t>
  </si>
  <si>
    <t>Fire Alarm System</t>
  </si>
  <si>
    <t>Hot Water Heaters</t>
  </si>
  <si>
    <t>install Occupancy Sensors for Lighting</t>
  </si>
  <si>
    <t>Painting</t>
  </si>
  <si>
    <t>Primary Sub-Station</t>
  </si>
  <si>
    <t>Recaulking Building Exteriors - New</t>
  </si>
  <si>
    <t>Replace 550 Gallon Diesel Emergency Generator Belly Fuel Tank</t>
  </si>
  <si>
    <t>Replace Fan Dx Unit For 3Rd Floor Server Room</t>
  </si>
  <si>
    <t>Replace Fan Dx Unit For Comm Room (small)</t>
  </si>
  <si>
    <t>Replace Gutters &amp; Leaders Leaders- Interior Qty 20</t>
  </si>
  <si>
    <t>Replace Lib Annual Roof Pm (1/2 Epdm Ballasted, 1/2 Bur)</t>
  </si>
  <si>
    <t>Replace New Addition 3Rd Floor Roof Access Entry Way Heater</t>
  </si>
  <si>
    <t>Replace New Addition North Entrance Entry Way Heater</t>
  </si>
  <si>
    <t>Replace New Addition North Stairwell Entry Way Heater</t>
  </si>
  <si>
    <t>Replace New Addition South Entrance Entry Way Heater</t>
  </si>
  <si>
    <t>Replace New Addition South Stairwell Entry Way Heater</t>
  </si>
  <si>
    <t>Replace Rooftop Unit C- 2</t>
  </si>
  <si>
    <t>Replace Rooftop Unit C- 3</t>
  </si>
  <si>
    <t>Replace Rooftop Unit C-1</t>
  </si>
  <si>
    <t>Replace Siding on New Section</t>
  </si>
  <si>
    <t>Replace Structural Exterior Stairs - New</t>
  </si>
  <si>
    <t>Skylights</t>
  </si>
  <si>
    <t>Sump Pumps</t>
  </si>
  <si>
    <t>Cuddy, Lucy Hall</t>
  </si>
  <si>
    <t>Install DX Cooling for entire building</t>
  </si>
  <si>
    <t>Replace Bathroom Renovations Large Bath - 6+ units no Shower</t>
  </si>
  <si>
    <t>Replace Boiler 1</t>
  </si>
  <si>
    <t>Replace Boiler 2</t>
  </si>
  <si>
    <t>Replace Campus Distribution Switches</t>
  </si>
  <si>
    <t>Replace Condensate Mkp Pump 3</t>
  </si>
  <si>
    <t>Replace Condensate Mkp Pump 4</t>
  </si>
  <si>
    <t>Replace Dhw Pump 6</t>
  </si>
  <si>
    <t>Replace Dock N Entry Way Heater</t>
  </si>
  <si>
    <t>Replace Doors Facing Quad</t>
  </si>
  <si>
    <t>Replace Doors Not Facing Quad</t>
  </si>
  <si>
    <t>Replace Ef-1 West Restroom Rooftop Exhaust Fan</t>
  </si>
  <si>
    <t>Replace Ef-10 Pizza Oven Hood Rooftop Exhaust Fan</t>
  </si>
  <si>
    <t>Replace Ef-2 Dish room Penthouse Exhaust Fan</t>
  </si>
  <si>
    <t>Replace Ef-3 Culinary Arts Cooking Hood Rooftop Exhaust Fan</t>
  </si>
  <si>
    <t>Replace Ef-4 Scramble Area Grill Hood Rooftop Exhaust Fan</t>
  </si>
  <si>
    <t>Replace Ef-5 North Restroom Rooftop Exhaust Fan</t>
  </si>
  <si>
    <t>Replace Ef-6 Small Bakery Oven Rooftop Exhaust Fan</t>
  </si>
  <si>
    <t>Replace Ef-7 Large Bakery Oven Rooftop Exhaust Fan</t>
  </si>
  <si>
    <t>Replace Ef-8 Culinary Arts Potwash Rooftop Exhaust Fan</t>
  </si>
  <si>
    <t>Replace Ef-9 West Offices Rooftop Exhaust Fan</t>
  </si>
  <si>
    <t>Replace Glycol System Makeup Pump 8</t>
  </si>
  <si>
    <t>Replace Glycol System Pump 1</t>
  </si>
  <si>
    <t>Replace Glycol System Pump 2</t>
  </si>
  <si>
    <t>Replace Glycol System Pump 5</t>
  </si>
  <si>
    <t>Replace Heat Exchanger</t>
  </si>
  <si>
    <t>Replace Hood Fire Suppression System 1</t>
  </si>
  <si>
    <t>Replace Hood Fire Suppression System 2</t>
  </si>
  <si>
    <t>Replace Hood Fire Suppression System 3</t>
  </si>
  <si>
    <t>Replace Mixing Fan Ra Plenum</t>
  </si>
  <si>
    <t>Replace Rtu-01 Trane Rooftop Unit</t>
  </si>
  <si>
    <t>Replace Supply Fan 1</t>
  </si>
  <si>
    <t>Replace Supply Fan 2</t>
  </si>
  <si>
    <t>Replace Ventilation Fume Hoods - Kitchen</t>
  </si>
  <si>
    <t>Replace W Entry Way Heater</t>
  </si>
  <si>
    <t>Replace Wet Fire Sprinkler System 1</t>
  </si>
  <si>
    <t>Replace Wet Fire Sprinkler System 2- (Anti-Freeze)</t>
  </si>
  <si>
    <t>Replace Windows</t>
  </si>
  <si>
    <t>Upgrade Fixtures/Lighting Outlets and Switches</t>
  </si>
  <si>
    <t>Custodial Storage Shed</t>
  </si>
  <si>
    <t>Windows - Small</t>
  </si>
  <si>
    <t>Wood - Replace</t>
  </si>
  <si>
    <t>East Hall</t>
  </si>
  <si>
    <t>Brick Repair</t>
  </si>
  <si>
    <t>Dampers</t>
  </si>
  <si>
    <t>Elevators Mechanical Upgrade</t>
  </si>
  <si>
    <t>Pointing</t>
  </si>
  <si>
    <t>VCT</t>
  </si>
  <si>
    <t>East Parking Garage</t>
  </si>
  <si>
    <t>Ecosystem-Biomedical Laboratory</t>
  </si>
  <si>
    <t>Energy Module No. 1</t>
  </si>
  <si>
    <t>Replace Em1 Annual Roof Pm (Bur Ballasted)</t>
  </si>
  <si>
    <t>Replace Primary Pump 125 HP</t>
  </si>
  <si>
    <t>Replace Well Water Distribution for Wells Fargo Student Union and Bookstore. Needs to be replaced with  Wells Fargo and others</t>
  </si>
  <si>
    <t>Rreplace Primary Pumps</t>
  </si>
  <si>
    <t>Energy Module No. 2</t>
  </si>
  <si>
    <t>Replace 2000 Gallon Diesel Above Ground Emergency Generator Fuel Tank</t>
  </si>
  <si>
    <t>Replace Aquifer Cooling Well</t>
  </si>
  <si>
    <t>Replace B1 Condensate Pump 1</t>
  </si>
  <si>
    <t>Replace B1 Condensate Pump 3</t>
  </si>
  <si>
    <t>Replace B2 Condensate Pump 2</t>
  </si>
  <si>
    <t>Replace B2 Condensate Pump 4</t>
  </si>
  <si>
    <t>Replace Em2 Annual Roof Pm (Bur Ballasted)</t>
  </si>
  <si>
    <t>Replace Emergency Generator - 225</t>
  </si>
  <si>
    <t>Replace Exhaust Fan</t>
  </si>
  <si>
    <t>Replace Glycol Expansion Tank 1</t>
  </si>
  <si>
    <t>Replace Glycol Expansion Tank 2</t>
  </si>
  <si>
    <t>Replace Glycol Expansion Tank 3</t>
  </si>
  <si>
    <t>Replace Glycol Expansion Tank 4</t>
  </si>
  <si>
    <t>Replace Primary Pumps</t>
  </si>
  <si>
    <t>Replace Sci; Eng  Pump 2</t>
  </si>
  <si>
    <t>Replace Sci; Eng Pump 1</t>
  </si>
  <si>
    <t>Replace Shop Air Compressor</t>
  </si>
  <si>
    <t>Replace Well Pump Variable Speed Drive</t>
  </si>
  <si>
    <t>Engineering &amp; Computation Building</t>
  </si>
  <si>
    <t>Replace Automatic Transfer Switch</t>
  </si>
  <si>
    <t>Replace Building Piping - 4 Pipe</t>
  </si>
  <si>
    <t>Replace Cooling Condenser</t>
  </si>
  <si>
    <t>Replace cooling process piping</t>
  </si>
  <si>
    <t>Replace DHW Storage</t>
  </si>
  <si>
    <t>Replace emergency circuit wiring</t>
  </si>
  <si>
    <t>Replace Exhaust Fans - &lt;1 HP</t>
  </si>
  <si>
    <t>Replace Exhaust Fans - 1 to 5 HP</t>
  </si>
  <si>
    <t>Replace Expansion Tanks</t>
  </si>
  <si>
    <t>Replace exterior primary pumps</t>
  </si>
  <si>
    <t>Replace Fan Coil Units</t>
  </si>
  <si>
    <t>Replace Fire Egress Door Hardware</t>
  </si>
  <si>
    <t>Replace retaining wall</t>
  </si>
  <si>
    <t>Replace Suppression (Doors/Curtains etc.)</t>
  </si>
  <si>
    <t>Replace Suppression / Extinguisher system (Ansul)</t>
  </si>
  <si>
    <t>Replace Variable Frequency Drives</t>
  </si>
  <si>
    <t>Replace VAV units</t>
  </si>
  <si>
    <t>Update exterior siding</t>
  </si>
  <si>
    <t>Upgrade Building Alarms</t>
  </si>
  <si>
    <t>Upgrade security systems</t>
  </si>
  <si>
    <t xml:space="preserve">Upgrate Elevator Cab </t>
  </si>
  <si>
    <t>Engineering and Industry Building</t>
  </si>
  <si>
    <t>Engineering Parking Garage</t>
  </si>
  <si>
    <t>Replace Electric Generator - Diesel</t>
  </si>
  <si>
    <t>Replace Emergency/ Backup Generation</t>
  </si>
  <si>
    <t>Replace Hot Water Baseboard Radiation</t>
  </si>
  <si>
    <t>Replace Storage Tanks</t>
  </si>
  <si>
    <t>Update exterioir structural pointing</t>
  </si>
  <si>
    <t>Enrollment Services Center</t>
  </si>
  <si>
    <t>Install DX Cooling</t>
  </si>
  <si>
    <t>Replace Ahu 01</t>
  </si>
  <si>
    <t>Replace Arcade Fan Coil Unit Af-1</t>
  </si>
  <si>
    <t>Replace Arcade Fan Coil Unit Af-2</t>
  </si>
  <si>
    <t>Replace Boiler 1 Alaska State Id# 845514Ak</t>
  </si>
  <si>
    <t>Replace Boiler 2 Alaska State Id# 845513Ak</t>
  </si>
  <si>
    <t>Replace Elevator Passenger 2500 Lbs Tag 1383</t>
  </si>
  <si>
    <t>Replace Entryway Fan Ceiling Mtd</t>
  </si>
  <si>
    <t>Replace Est3 Fire Alarm Panel Fcp</t>
  </si>
  <si>
    <t>Replace Fan Terminal Unit 01</t>
  </si>
  <si>
    <t>Replace Fan Terminal Unit 02</t>
  </si>
  <si>
    <t>Replace Fan Terminal Unit 03</t>
  </si>
  <si>
    <t>Replace Fan Terminal Unit 04</t>
  </si>
  <si>
    <t>Replace Fan Terminal Unit 05</t>
  </si>
  <si>
    <t>Replace Fan Terminal Unit 06</t>
  </si>
  <si>
    <t>Replace Fan Terminal Unit 07</t>
  </si>
  <si>
    <t>Replace Fan Terminal Unit 08</t>
  </si>
  <si>
    <t>Replace Fan Terminal Unit 09</t>
  </si>
  <si>
    <t>Replace Liebert A/C Unit</t>
  </si>
  <si>
    <t>Replace Privately Operated Security Systems</t>
  </si>
  <si>
    <t>Replace Sales Flr Perim Fan F3</t>
  </si>
  <si>
    <t>Replace Transfer Fan F2</t>
  </si>
  <si>
    <t>Replace Warehouse Fan F4</t>
  </si>
  <si>
    <t>Fine Arts Building</t>
  </si>
  <si>
    <t>Specialties</t>
  </si>
  <si>
    <t>Windows (Trim)</t>
  </si>
  <si>
    <t>Gorsuch, Edward Lee Commons</t>
  </si>
  <si>
    <t>Chiller - DX or Split System</t>
  </si>
  <si>
    <t>Chimney Repairs</t>
  </si>
  <si>
    <t>Gutters</t>
  </si>
  <si>
    <t>Leaders- Exterior</t>
  </si>
  <si>
    <t>Shingle</t>
  </si>
  <si>
    <t>Greenhouse</t>
  </si>
  <si>
    <t>Replace Grnhse Annual Roof Pm (Plastic Poly Panels)</t>
  </si>
  <si>
    <t>Replace Gutters</t>
  </si>
  <si>
    <t>Greenhouse Storage</t>
  </si>
  <si>
    <t>Replace Ext. Painting Windows (Trim)</t>
  </si>
  <si>
    <t>Replace Grnhse Storage Annual Roof Pm (Shingles)</t>
  </si>
  <si>
    <t>Grounds Equipment Shop</t>
  </si>
  <si>
    <t>Grounds Irrigation Equipment Shop</t>
  </si>
  <si>
    <t>Grounds Main Office Building</t>
  </si>
  <si>
    <t>Grounds Staff Building</t>
  </si>
  <si>
    <t>Replace VCT flooring</t>
  </si>
  <si>
    <t>Hartlieb, Gordon W. Hall</t>
  </si>
  <si>
    <t>Replace 147 Gallon Diesel Emergency Generator Belly Tank</t>
  </si>
  <si>
    <t>Replace Auto Exhaust Fan</t>
  </si>
  <si>
    <t>Replace Auto Shop Mau Ah3D</t>
  </si>
  <si>
    <t>Replace Boiler Rm Mau</t>
  </si>
  <si>
    <t>Replace Carpenter Shop Ef</t>
  </si>
  <si>
    <t>Replace Ceramics 108 East Ef25 Hazard From Dust- Wear N95 Respirator</t>
  </si>
  <si>
    <t>Replace Ceramics 108 West Ef24 Hazard From Dust- Wear N95 Respirator</t>
  </si>
  <si>
    <t>Replace Ceramics Ah4D</t>
  </si>
  <si>
    <t>Replace Ceramics Mau 02</t>
  </si>
  <si>
    <t>Replace Ceramics Mixing Room Ef</t>
  </si>
  <si>
    <t>Replace Ceramics Rm 102 Kiln Ef23 Hazard From Dust- Wear N95 Respirator</t>
  </si>
  <si>
    <t>Replace Ceramics Rm 102 Spray Paint Booth Ef22 Hazard From Dust- Wear N95 Respirator</t>
  </si>
  <si>
    <t>Replace Ceramics Rm 104 Mau</t>
  </si>
  <si>
    <t>Replace Ceramics Rm 104 Sink Exhaust Ef21 Hazard From Dust- Wear N95 Respirator</t>
  </si>
  <si>
    <t>Replace Ceramics Shaker Rm Mau</t>
  </si>
  <si>
    <t>Replace Dry Fire Sprinkler System</t>
  </si>
  <si>
    <t>Replace Ductwork</t>
  </si>
  <si>
    <t>Replace E Entry Way Heater</t>
  </si>
  <si>
    <t>Replace Est 3-Ann  Entryway Annunciator Panel</t>
  </si>
  <si>
    <t>Replace Expansion Tank</t>
  </si>
  <si>
    <t>Replace Fan Dx Unit For Comm Rm (small)</t>
  </si>
  <si>
    <t>Replace Ghb East Offices Rtu</t>
  </si>
  <si>
    <t>Replace Ghb East Offices Rtu A/C Component</t>
  </si>
  <si>
    <t>Replace Ghh Annual Roof Pm (Bur Ballasted)</t>
  </si>
  <si>
    <t>Replace Mixing Room 108C Asu-01</t>
  </si>
  <si>
    <t>Replace Openings Windows - Small</t>
  </si>
  <si>
    <t>Replace Operations Shop Compressor Alaska #991255</t>
  </si>
  <si>
    <t>Replace Paint Booth Exh Fan</t>
  </si>
  <si>
    <t>Replace Paint Booth Mau</t>
  </si>
  <si>
    <t>Replace Paint Shop Ef</t>
  </si>
  <si>
    <t>Replace Portable Gas Detector</t>
  </si>
  <si>
    <t>Replace Pump Cp3 Blr Recirc</t>
  </si>
  <si>
    <t>Replace S Entry Way Heater</t>
  </si>
  <si>
    <t>Replace Shop Floor Ef</t>
  </si>
  <si>
    <t>Replace Sink Sump Pump</t>
  </si>
  <si>
    <t>Replace South West  Entry Way Heater</t>
  </si>
  <si>
    <t>Replace Tig Welding East Mau</t>
  </si>
  <si>
    <t>Replace Welding 101 West Exh Fan</t>
  </si>
  <si>
    <t>Replace Welding 101 West Mau</t>
  </si>
  <si>
    <t>Replace Welding 101E Ef</t>
  </si>
  <si>
    <t>Replace Welding Room 112 Ef</t>
  </si>
  <si>
    <t>Replace Welding Tig East Exh Fan</t>
  </si>
  <si>
    <t>Replace Welding-Sanding Room</t>
  </si>
  <si>
    <t>Replace West Side Fire Alarm Nac Circuit Power Supply</t>
  </si>
  <si>
    <t>Health Sciences Building</t>
  </si>
  <si>
    <t>Ice Plant 1</t>
  </si>
  <si>
    <t>Install CO Detectors</t>
  </si>
  <si>
    <t>Replace Heat Pumps</t>
  </si>
  <si>
    <t>Infrastructure</t>
  </si>
  <si>
    <t>Drainage/ Storm Water</t>
  </si>
  <si>
    <t/>
  </si>
  <si>
    <t>NE Campus Road Replacement</t>
  </si>
  <si>
    <t>NW Campus Road Replacement</t>
  </si>
  <si>
    <t>Outdoor Signage</t>
  </si>
  <si>
    <t>Replace &amp; Update Wayfinding - NE Campus</t>
  </si>
  <si>
    <t>Replace &amp; Update Wayfinding - NW Campus</t>
  </si>
  <si>
    <t>Replace &amp; Update Wayfinding - S Campus</t>
  </si>
  <si>
    <t>South Campus Road Replacement</t>
  </si>
  <si>
    <t>Walkways on the northsied of the library, but south of the utility building are difficult to navigate and have experienced significant heaving.</t>
  </si>
  <si>
    <t>Main Apartment Complex, Unit 1</t>
  </si>
  <si>
    <t>Main Apartment Complex, Unit 2</t>
  </si>
  <si>
    <t>Main Apartment Complex, Unit 3</t>
  </si>
  <si>
    <t>Main Apartment Complex, Unit 4</t>
  </si>
  <si>
    <t>Main Apartment Complex, Unit 5</t>
  </si>
  <si>
    <t>Main Apartment Complex, Unit 6</t>
  </si>
  <si>
    <t>McDonald, Beatrice G. Hall</t>
  </si>
  <si>
    <t>Replace Ahu 1 Vfd</t>
  </si>
  <si>
    <t>Replace Air Cooled Condensing Unit 1</t>
  </si>
  <si>
    <t>Replace Bmh Annual Roof Pm Epdm</t>
  </si>
  <si>
    <t>Replace Building Distribution Building Piping - 4 Pipe</t>
  </si>
  <si>
    <t>Replace Distribution Panel</t>
  </si>
  <si>
    <t>Replace Domestic Hot Water Circulation Pump 5</t>
  </si>
  <si>
    <t>Replace Elevator Passenger 2100 Lbs.</t>
  </si>
  <si>
    <t>Replace Exhaust Fan 2 Vfd</t>
  </si>
  <si>
    <t>Replace Exhaust Fan 4 Vfd</t>
  </si>
  <si>
    <t>Replace Expansion Tank 1</t>
  </si>
  <si>
    <t>Replace Expansion Tank 2</t>
  </si>
  <si>
    <t>Replace Expansion Tank 3</t>
  </si>
  <si>
    <t>Replace Expansion Tank 4</t>
  </si>
  <si>
    <t>Replace Expansion Tank 5</t>
  </si>
  <si>
    <t>Replace Fire Alarm System Backup Power Supply Bps1</t>
  </si>
  <si>
    <t>Replace Glycol  Fill Tank #2-Snow Melt System</t>
  </si>
  <si>
    <t>Replace Glycol Fill Tank 1</t>
  </si>
  <si>
    <t>Replace Glycol Pump #7- Snow Melt System</t>
  </si>
  <si>
    <t>Replace Glycol Pump Pmp-2A Vfd</t>
  </si>
  <si>
    <t>Replace Glycol Pump Pmp-2B Vfd</t>
  </si>
  <si>
    <t>Replace Glycol Supply Pump 2A</t>
  </si>
  <si>
    <t>Replace Glycol Supply Pump 2B</t>
  </si>
  <si>
    <t>Replace Heat Exchanger #2- Snow Melt System</t>
  </si>
  <si>
    <t>Replace Heat Exchanger Hx-1</t>
  </si>
  <si>
    <t>Replace Heating Hot Water Boiler #1</t>
  </si>
  <si>
    <t>Replace Heating Hot Water Boiler #2</t>
  </si>
  <si>
    <t>Replace Heating Hot Water Boiler #3</t>
  </si>
  <si>
    <t>Replace Heating Hot Water Pump 1A</t>
  </si>
  <si>
    <t>Replace Heating Hot Water Pump 1B</t>
  </si>
  <si>
    <t>Replace Lab Sinks</t>
  </si>
  <si>
    <t>Replace Non Potable Hot Water Circulation Pump 6</t>
  </si>
  <si>
    <t>Replace Pump 1A Vfd</t>
  </si>
  <si>
    <t>Replace Pump 1B Vfd</t>
  </si>
  <si>
    <t>Replace Return Fan Rf-1</t>
  </si>
  <si>
    <t>Replace Return Fan Rf-1 Vfd</t>
  </si>
  <si>
    <t>Replace Rooftop Air Handler Rtu-1</t>
  </si>
  <si>
    <t>Replace Supply Fan 01</t>
  </si>
  <si>
    <t>Replace Ventilation Fume Hoods - Lab</t>
  </si>
  <si>
    <t>Replace Water Heater Wh-1 Domestic Hot Water</t>
  </si>
  <si>
    <t>Replace Water Heater Wh-2 Lab Non-Potable Hot Water</t>
  </si>
  <si>
    <t>Should be addressed every 10 years joints between precast panels</t>
  </si>
  <si>
    <t>Monserud, Sally Hall</t>
  </si>
  <si>
    <t>Replace Air Handler (Major Remodel of  space needed)</t>
  </si>
  <si>
    <t>Replace Boiler Recirc Pump 3</t>
  </si>
  <si>
    <t>Replace Boiler Room Mau Sf-1</t>
  </si>
  <si>
    <t>Replace Building Distribution Building Piping - 2 Pipe or steam</t>
  </si>
  <si>
    <t>Replace Circ Pumps</t>
  </si>
  <si>
    <t>Replace East Entry Heater</t>
  </si>
  <si>
    <t>Replace Math Lab Heating And Cooling Rtu</t>
  </si>
  <si>
    <t>Replace Ne Entry Way Heater</t>
  </si>
  <si>
    <t>Replace Nw Entry Way Heater</t>
  </si>
  <si>
    <t>Replace Rtu 1 Computer Lab Dc Component</t>
  </si>
  <si>
    <t>Replace Smh Annual Roof Pm (Bur Ballasted)</t>
  </si>
  <si>
    <t>Replace South Entry Way Heater</t>
  </si>
  <si>
    <t>Replace Writing Lab Heating Cooling Rtu</t>
  </si>
  <si>
    <t>Natural Sciences Building</t>
  </si>
  <si>
    <t>Replace 1St Floor Restroom Fan</t>
  </si>
  <si>
    <t>Replace Air Handler Vfd 1</t>
  </si>
  <si>
    <t>Replace Bathroom Exhaust Fan</t>
  </si>
  <si>
    <t>Replace Building Relief Fan 1A</t>
  </si>
  <si>
    <t>Replace Building Relief Fan 1B</t>
  </si>
  <si>
    <t>Replace Building Relief Fan 2A</t>
  </si>
  <si>
    <t>Replace Building Relief Fan 2B</t>
  </si>
  <si>
    <t>Replace Building Return Fan 1A</t>
  </si>
  <si>
    <t>Replace Building Return Fan 1B</t>
  </si>
  <si>
    <t>Replace Campus Distribution Primary Transformer 1994</t>
  </si>
  <si>
    <t>Replace Ceiling Mounted North Entryway Heater</t>
  </si>
  <si>
    <t>Replace Control And Lab Air Compressor 02</t>
  </si>
  <si>
    <t>Replace Custodial Closet Exhaust Fan</t>
  </si>
  <si>
    <t>Replace Domestic Hot Water Heater 1</t>
  </si>
  <si>
    <t>Replace Elevator Exhaust Fan</t>
  </si>
  <si>
    <t>Replace Elevator Passenger 2500 Lbs - East</t>
  </si>
  <si>
    <t>Replace Elevator Passenger 2500 Lbs - West</t>
  </si>
  <si>
    <t>Replace Exhaust Fan Serving Room 111.</t>
  </si>
  <si>
    <t>Replace Fan Supply Vav Perimeter</t>
  </si>
  <si>
    <t>Replace Fire Alarm Annunciator Panel 1</t>
  </si>
  <si>
    <t>Replace Fire Alarm System Net Relay</t>
  </si>
  <si>
    <t>Replace Floors Vinyl</t>
  </si>
  <si>
    <t>Replace Fume Hood Exh Fan 01</t>
  </si>
  <si>
    <t>Replace Fume Hood Exh Fan 03</t>
  </si>
  <si>
    <t>Replace Interior Supply Fan</t>
  </si>
  <si>
    <t>Replace Lab 127 Hydronic Mau</t>
  </si>
  <si>
    <t>Replace Lab 216 And 225 Hydronic Mau</t>
  </si>
  <si>
    <t>Replace Liebart Fan Dx Unit</t>
  </si>
  <si>
    <t>Replace Nac Power Supply Bps-1</t>
  </si>
  <si>
    <t>Replace Nac Power Supply Bps-2</t>
  </si>
  <si>
    <t>Replace Northeast Entryway Heater</t>
  </si>
  <si>
    <t>Replace Relief Fan Vfd 1A</t>
  </si>
  <si>
    <t>Replace Relief Fan Vfd 1B</t>
  </si>
  <si>
    <t>Replace Relief Fan Vfd 2A</t>
  </si>
  <si>
    <t>Replace Relief Fan Vfd 2B</t>
  </si>
  <si>
    <t>Replace Return Fan Vfd 1A</t>
  </si>
  <si>
    <t>Replace Return Fan Vfd 1B</t>
  </si>
  <si>
    <t>Replace Sci Building Roof Annual Pm (Bur Ballasted)</t>
  </si>
  <si>
    <t>Replace Siemens Xls Fire Alarm System</t>
  </si>
  <si>
    <t>Replace Southeast Entry Way Heater</t>
  </si>
  <si>
    <t>Replace Unit Heater 0</t>
  </si>
  <si>
    <t>Replace Unit Heater 1</t>
  </si>
  <si>
    <t>Replace Unit Heater 2</t>
  </si>
  <si>
    <t>Replace Unit Heater 3</t>
  </si>
  <si>
    <t>Replace Vacuum Comp Pm</t>
  </si>
  <si>
    <t>Replace Work Room 234  Exhaust</t>
  </si>
  <si>
    <t>North Hall</t>
  </si>
  <si>
    <t>Parrish Bridge</t>
  </si>
  <si>
    <t>Professional Studies Building</t>
  </si>
  <si>
    <t>Repair Large Crack in stairwell Wall</t>
  </si>
  <si>
    <t>Replace Baldor Glycol Pump</t>
  </si>
  <si>
    <t>Replace Bathroom Renovations Large Bath - 6+ units with shower</t>
  </si>
  <si>
    <t>Replace Boiler Hydronic Glycol</t>
  </si>
  <si>
    <t>Replace Boiler Room Mau</t>
  </si>
  <si>
    <t>Replace Compressor Control Air</t>
  </si>
  <si>
    <t>Replace Controls South Elevator Passenger 2500 Lbs</t>
  </si>
  <si>
    <t>Replace East Entry Way Heater</t>
  </si>
  <si>
    <t>Replace Elect Vault Transfer Fan Ef13</t>
  </si>
  <si>
    <t>Replace Fan Bldg. Air Handling Unit</t>
  </si>
  <si>
    <t>Replace Fan Exhaust Air Shop</t>
  </si>
  <si>
    <t>Replace Fan Exhaust Air Toilets</t>
  </si>
  <si>
    <t>Replace Grundfos Ups 40-160F Glycol Pump</t>
  </si>
  <si>
    <t>Replace Grundfos Ups 80-160 Glycol Pump</t>
  </si>
  <si>
    <t>Replace Grundfos Ups.40-160F Glycol Pump</t>
  </si>
  <si>
    <t>Replace K-- Bldg. Vsd (Vfd) 75 Hp</t>
  </si>
  <si>
    <t>Replace Krua Rooftop Unit Rtu-1</t>
  </si>
  <si>
    <t>Replace North Elevator Passenger 2000 Lbs</t>
  </si>
  <si>
    <t>Replace North Entry Way Cabinet Heater</t>
  </si>
  <si>
    <t>Replace North Entry Way Heater</t>
  </si>
  <si>
    <t>Replace Openings Skylights</t>
  </si>
  <si>
    <t>Replace Operating Sinks</t>
  </si>
  <si>
    <t>Replace Paa Bldg. Glycol Pump 1</t>
  </si>
  <si>
    <t>Replace Paa Boiler 1</t>
  </si>
  <si>
    <t>Replace Paa Boiler 2</t>
  </si>
  <si>
    <t>Replace Paa Supply Fan 1 (Sf-1)</t>
  </si>
  <si>
    <t>Replace Paa Supply Fan 1 A/C Components</t>
  </si>
  <si>
    <t>Replace Paa Supply Fan 2 (Sf-2)</t>
  </si>
  <si>
    <t>Replace Psb Annual Roof Pm (Bur Ballasted)</t>
  </si>
  <si>
    <t>Replace Rooftop Unit Ret Fan 001</t>
  </si>
  <si>
    <t>Replace Rtu 1 A/C Components</t>
  </si>
  <si>
    <t>Replace Rtu 1 W/ Dx Cooling</t>
  </si>
  <si>
    <t>Replace Rtu 2  W/ Dx Cooling</t>
  </si>
  <si>
    <t>Replace Sewage Ejection Pump</t>
  </si>
  <si>
    <t>Replace Simpex 4100 Fire Alarm System</t>
  </si>
  <si>
    <t>Replace South Elevator Passenger 2500 Lbs</t>
  </si>
  <si>
    <t>Replace West Entry Way Heater</t>
  </si>
  <si>
    <t>Replace Wood PSB 160 - Dance Floor</t>
  </si>
  <si>
    <t>Upgrade Fixtures/Lighting Occupancy Sensors for Lighting</t>
  </si>
  <si>
    <t>Upgrade Generation Emergency/ Backup Generation</t>
  </si>
  <si>
    <t>Rasmuson, Edward &amp; Cathryn Hall</t>
  </si>
  <si>
    <t>Replace #1 Right Elevator Passenger 2500 Lbs. - US Elevator is our of Business Need Control upgrade</t>
  </si>
  <si>
    <t>Replace #2 Left Elevator Passenger 2500 Lbs. - US Elevator is our of Business Need Control upgrade</t>
  </si>
  <si>
    <t>Replace Billable Server Room Liebert A/C Unit</t>
  </si>
  <si>
    <t>Replace Bldg. Return/Relief Rf-1A</t>
  </si>
  <si>
    <t>Replace Bldg. Return/Relief Rf-1B</t>
  </si>
  <si>
    <t>Replace Bldg. Return/Relief Rf-1C</t>
  </si>
  <si>
    <t>Replace Bldg. Return/Relief Rf-1D</t>
  </si>
  <si>
    <t>Replace Boiler 1A</t>
  </si>
  <si>
    <t>Replace Boiler 1B</t>
  </si>
  <si>
    <t>Replace Boiler Recirc Pump 2</t>
  </si>
  <si>
    <t>Replace Boiler Room Mau Fan Vf-1</t>
  </si>
  <si>
    <t>Replace E Entryway Heater</t>
  </si>
  <si>
    <t>Replace East Entryway Heater</t>
  </si>
  <si>
    <t>Replace East Stairwell Entry Way Heater</t>
  </si>
  <si>
    <t>Replace Fan Coil Unit Vf-4</t>
  </si>
  <si>
    <t>Replace Fan Coil Unit Vf-5</t>
  </si>
  <si>
    <t>Replace Fan Coil Unit Vf-6</t>
  </si>
  <si>
    <t>Replace Fan Coil Unit Vf-7</t>
  </si>
  <si>
    <t>Replace Glycol Pump P7A</t>
  </si>
  <si>
    <t>Replace Glycol Pump P7B</t>
  </si>
  <si>
    <t>Replace Glycol System Pump 1A</t>
  </si>
  <si>
    <t>Replace Glycol System Pump 1B</t>
  </si>
  <si>
    <t>Replace Honeywell Delta Net Fire Alarm System</t>
  </si>
  <si>
    <t>Replace Main Electrical Room Ventilation Fan Vf-2</t>
  </si>
  <si>
    <t>Replace Makeup Pump 6</t>
  </si>
  <si>
    <t>Replace North Entryway Heater</t>
  </si>
  <si>
    <t>Replace Piping (Radiant Heat)</t>
  </si>
  <si>
    <t>Replace Rh Roof Annual Pm (Bur) Multiple Sections</t>
  </si>
  <si>
    <t>Replace Room 101 Perimeter Heating Fan Vf-3</t>
  </si>
  <si>
    <t>Replace Supply Fan Ahu 01</t>
  </si>
  <si>
    <t>Replace Vent Mau Vf1</t>
  </si>
  <si>
    <t>Replace Vertical Systems Elevators Cab Upgrade</t>
  </si>
  <si>
    <t>Replace West Stairwell Entryway Heater</t>
  </si>
  <si>
    <t>Replace Wood Stage Rasmuson 101</t>
  </si>
  <si>
    <t>Replace Wood Stage Rasmuson 110</t>
  </si>
  <si>
    <t>Replace Wood Stage Rasmuson 117</t>
  </si>
  <si>
    <t>Seawolf Sports Complex</t>
  </si>
  <si>
    <t>Repair Chimney</t>
  </si>
  <si>
    <t>Replace Ahu1 Preheat Coil Pump 3</t>
  </si>
  <si>
    <t>Replace Ahu1 Preheat Coil Pump 4</t>
  </si>
  <si>
    <t>Replace Bldg Ahu -1</t>
  </si>
  <si>
    <t>Replace Bldg Ahu: East Unit W/In Plenum</t>
  </si>
  <si>
    <t>Replace Bldg Ahu: West Unit W/In Plenum</t>
  </si>
  <si>
    <t>Replace Building Glycol System Pump 1</t>
  </si>
  <si>
    <t>Replace Building Glycol System Pump 2</t>
  </si>
  <si>
    <t>Replace Entry Way Htr Right Unit</t>
  </si>
  <si>
    <t>Replace Entry Way Htr Tanaina</t>
  </si>
  <si>
    <t>Replace Entry Way Htr West Unit</t>
  </si>
  <si>
    <t>Replace Fixtures/Lighting Indoor Lighting - Gym</t>
  </si>
  <si>
    <t>Replace Floors Wood - Replace</t>
  </si>
  <si>
    <t>Replace Gym Floor</t>
  </si>
  <si>
    <t>Replace Hockey Locker Room</t>
  </si>
  <si>
    <t>Replace Ice Rink Compressor 1</t>
  </si>
  <si>
    <t>Replace Ice Rink Compressor 2</t>
  </si>
  <si>
    <t>Replace Pef Supply Fan Vsd (Vfd) - Ahu1E</t>
  </si>
  <si>
    <t>Replace Pef Supply Fan Vsd (Vfd) - Ahu1W</t>
  </si>
  <si>
    <t>Replace Pool</t>
  </si>
  <si>
    <t>Replace Pool Supply Fan</t>
  </si>
  <si>
    <t>Replace Rink Compressor Rm Mau</t>
  </si>
  <si>
    <t>Replace South Sections - Lower</t>
  </si>
  <si>
    <t>Replace Wet Fire Sprinkler System 2</t>
  </si>
  <si>
    <t>Replace Wfsc Annual Roof Pm (Epdm Ballasted)</t>
  </si>
  <si>
    <t>Replacee Wood Floor Aux Gym Floor</t>
  </si>
  <si>
    <t>Short, Eugene F. Hall</t>
  </si>
  <si>
    <t>Install Fixtures/Lighting Occupancy Sensors for Lighting</t>
  </si>
  <si>
    <t>Replace Ahu1 Variable Speed Drive</t>
  </si>
  <si>
    <t>Replace Boiler 02</t>
  </si>
  <si>
    <t>Replace Elevator Passenger 2000 Lbs. Moa Tag 3051</t>
  </si>
  <si>
    <t>Replace Fan Dx Unit For Dispatch Room</t>
  </si>
  <si>
    <t>Replace Fire Alarm Panel Est-3</t>
  </si>
  <si>
    <t>Replace Fire Alarm System - Ulb Mask Receiver</t>
  </si>
  <si>
    <t>Replace Fire Alarm System Nac Power Supply Bps-2</t>
  </si>
  <si>
    <t>Replace Flex Duct</t>
  </si>
  <si>
    <t>Replace Glycol Makeup Pump 5  - Maintenance</t>
  </si>
  <si>
    <t>Replace Glycol Pump 2 - Maintenance</t>
  </si>
  <si>
    <t>Replace Glycol System Pump 3 - Maintenance</t>
  </si>
  <si>
    <t>Replace Glycol System Pump 4 - Maintenance</t>
  </si>
  <si>
    <t>Replace Mau</t>
  </si>
  <si>
    <t>Replace North Entrance Entry Way Heater</t>
  </si>
  <si>
    <t>Replace South Entrance Entry Way Heater</t>
  </si>
  <si>
    <t>Replace Supply Piping</t>
  </si>
  <si>
    <t>Social Sciences Building</t>
  </si>
  <si>
    <t>Replace 400 Gallon Diesel Emergency Generator Belly Fuel Tank</t>
  </si>
  <si>
    <t>Replace Bell And Gossett Glycol System Pump 1</t>
  </si>
  <si>
    <t>Replace Bell And Gossett Glycol System Pump 2</t>
  </si>
  <si>
    <t>Replace Booster Fan Coil120</t>
  </si>
  <si>
    <t>Replace Ceilings Drop Ceiling Panels</t>
  </si>
  <si>
    <t>Replace Cleaver Brooks Cfc Boiler 1</t>
  </si>
  <si>
    <t>Replace Cleaver Brooks Cfc Boiler 2</t>
  </si>
  <si>
    <t>Replace East Elevator Passenger 2500 Lbs Moa Tag# 1509 Contract# C58284</t>
  </si>
  <si>
    <t>Replace Fire Alarm Nac -Circuit-Power Supply</t>
  </si>
  <si>
    <t>Replace Fire Alarm System -  Computer Room</t>
  </si>
  <si>
    <t>Replace Fixtures/Lighting Indoor Lighting - Classrooms and Hallways</t>
  </si>
  <si>
    <t>Replace Fixtures/Lighting Indoor Lighting - Offices and some classrooms</t>
  </si>
  <si>
    <t>Replace Flr1 Zone Pump 4</t>
  </si>
  <si>
    <t>Replace FM 200</t>
  </si>
  <si>
    <t>Replace Fm200 Fire Suppression System- It Server Room Billable</t>
  </si>
  <si>
    <t>Replace Glycol Make-Up Pump 6</t>
  </si>
  <si>
    <t>Replace Liebert A/C N09Gh50154</t>
  </si>
  <si>
    <t>Replace Openings Windows - Large</t>
  </si>
  <si>
    <t>Replace Penthouse Section</t>
  </si>
  <si>
    <t>Replace Preaction Fire Sprinkler System- It Server Room Billable</t>
  </si>
  <si>
    <t>Replace S E Entry Way Heater</t>
  </si>
  <si>
    <t>Replace S W Entry Way Heater</t>
  </si>
  <si>
    <t>Replace Ssb Annual Roof Pm (Bur Ballasted)</t>
  </si>
  <si>
    <t>Replace Structural Exterior Stairs</t>
  </si>
  <si>
    <t>Replace West Elevator Passenger 2500 Lbs Moa Tag# 1395 Contract# C58285</t>
  </si>
  <si>
    <t>Replace Wood Stage - 118</t>
  </si>
  <si>
    <t>Replace York Roof Top Chiller</t>
  </si>
  <si>
    <t>Student Union</t>
  </si>
  <si>
    <t>install Occupancy Sensors for Lighting in Office Area</t>
  </si>
  <si>
    <t>Replace Bldg Relief Exhaust Fan 08</t>
  </si>
  <si>
    <t>Replace Bldg Relief Exhaust Fan 14</t>
  </si>
  <si>
    <t>Replace Cold Water Circ Pump 02</t>
  </si>
  <si>
    <t>Replace Dhw Circ Pump 1</t>
  </si>
  <si>
    <t>Replace East Elevator Passenger 2500 Lbs</t>
  </si>
  <si>
    <t>Replace Fan Room Wall Exhaust Fan</t>
  </si>
  <si>
    <t>Replace Hood Suppression System</t>
  </si>
  <si>
    <t>Replace Mein Bowl Hood Rooftop  Exhaust Fan Ef-10</t>
  </si>
  <si>
    <t>Replace North Toilet Exhaust Fan</t>
  </si>
  <si>
    <t>Replace Perimeter Supply Fan</t>
  </si>
  <si>
    <t>Replace Print Room Exhaust Fan 13</t>
  </si>
  <si>
    <t>Replace Print Room Exhaust Fan 6</t>
  </si>
  <si>
    <t>Replace Spine Glycol Pump 1</t>
  </si>
  <si>
    <t>Replace Spine Vant/Exhaust Fan 02</t>
  </si>
  <si>
    <t>Replace Spine Vent/Exhaust Fan 03</t>
  </si>
  <si>
    <t>Replace Spine Vent/Exhaust Fan 04</t>
  </si>
  <si>
    <t>Replace Spine Vent/Exhaust Fan 05</t>
  </si>
  <si>
    <t>Replace Spine Vent/Exhaust Fan 06</t>
  </si>
  <si>
    <t>Replace Spine Vent/Exhaust Fan 1</t>
  </si>
  <si>
    <t>Replace Structural Foundation</t>
  </si>
  <si>
    <t>Replace Structural Waterproofing - Around Skylight</t>
  </si>
  <si>
    <t>Replace Su Annual Roof Pm (Bur W/Cap Sheet)</t>
  </si>
  <si>
    <t>Replace West Elevator Passenger 2100 Lbs</t>
  </si>
  <si>
    <t>Replace Wet Fire Sprinkler System 2-(Antifreeze)</t>
  </si>
  <si>
    <t>Replace Wood Stage in the Den</t>
  </si>
  <si>
    <t>Templewood Apartments, Building A</t>
  </si>
  <si>
    <t>Fire Pumps</t>
  </si>
  <si>
    <t>Furnaces</t>
  </si>
  <si>
    <t>Pumps/ Motors</t>
  </si>
  <si>
    <t>Templewood Apartments, Building B</t>
  </si>
  <si>
    <t>Templewood Apartments, Building C</t>
  </si>
  <si>
    <t>Templewood Apartments, Building D</t>
  </si>
  <si>
    <t>Templewood Apartments, Building E</t>
  </si>
  <si>
    <t>Templewood Apartments, Building F</t>
  </si>
  <si>
    <t>Transportation Research Center</t>
  </si>
  <si>
    <t>Repair Foundation</t>
  </si>
  <si>
    <t>Replace garage doors</t>
  </si>
  <si>
    <t>Replace Unit Heaters</t>
  </si>
  <si>
    <t>University Center</t>
  </si>
  <si>
    <t>Medium bathroom renovation (4 to 5 units, no shower)</t>
  </si>
  <si>
    <t>Replace hoistway</t>
  </si>
  <si>
    <t>Replace kitchen hoods</t>
  </si>
  <si>
    <t>Replace Skylights</t>
  </si>
  <si>
    <t>Replace Tile</t>
  </si>
  <si>
    <t>West Bridge</t>
  </si>
  <si>
    <t>Replace Air Handlers in time with Rasmuson</t>
  </si>
  <si>
    <t>Replace West Bridge (Spine 1) Annual Roof Pm (Bur Ballasted)</t>
  </si>
  <si>
    <t>West Hall</t>
  </si>
  <si>
    <t>Williamson, Wendy Auditorium</t>
  </si>
  <si>
    <t>Install ADA Accessible Doors</t>
  </si>
  <si>
    <t>Install New Fan Wall (Difficult transition)</t>
  </si>
  <si>
    <t>Install Wet Fire Sprinkler System 1</t>
  </si>
  <si>
    <t>Install Wet Fire Sprinkler System 2</t>
  </si>
  <si>
    <t>Replace Deluge Fire Sprinkler System</t>
  </si>
  <si>
    <t>Replace Fan Ahu1</t>
  </si>
  <si>
    <t>Replace Fixtures/Lighting Indoor Lighting - Lobby, Front of House</t>
  </si>
  <si>
    <t>Replace Fixtures/Lighting Indoor Lighting - Theatre &amp; Restrooms</t>
  </si>
  <si>
    <t>Replace Floors Carpet - Lobby</t>
  </si>
  <si>
    <t>Replace Glycol System Pump 3</t>
  </si>
  <si>
    <t>Replace Glycol System Pump4</t>
  </si>
  <si>
    <t>Replace Green Room Carpet</t>
  </si>
  <si>
    <t>Replace High Roof Upper Building Exhaust Fan 1</t>
  </si>
  <si>
    <t>Replace High Roof Upper Building Exhaust Fan 2</t>
  </si>
  <si>
    <t>Replace Lighting Booth Ef</t>
  </si>
  <si>
    <t>Replace Lobby N Entry Way Htr</t>
  </si>
  <si>
    <t>Replace Lobby S Entry Way Htr</t>
  </si>
  <si>
    <t>Replace Mixing Fan 01</t>
  </si>
  <si>
    <t>Replace Mixing Fan 02</t>
  </si>
  <si>
    <t>Replace N/E Entry Way Heater</t>
  </si>
  <si>
    <t>Replace Return Fan Vfd</t>
  </si>
  <si>
    <t>Replace S/E Entry Way Heater Uh1</t>
  </si>
  <si>
    <t>Replace S/W Entry Way Heater</t>
  </si>
  <si>
    <t>Replace S/W Theater Entry Way Htr</t>
  </si>
  <si>
    <t>Replace Sf1 Coil Booster Pump 1</t>
  </si>
  <si>
    <t>Replace Strand Lighting System</t>
  </si>
  <si>
    <t>Replace Supply Fan Vfd</t>
  </si>
  <si>
    <t>Replace Toilet Exh Fan</t>
  </si>
  <si>
    <t>Replace Transformer Rm Ef</t>
  </si>
  <si>
    <t>Replace Vaneaxial Return Fan 1</t>
  </si>
  <si>
    <t>Replace Vaneaxial Supply Fan 1</t>
  </si>
  <si>
    <t>Replace Wendy Stage</t>
  </si>
  <si>
    <t>Replace Wwa Annual Roof Pm (Bur W/Cap Sheet)</t>
  </si>
  <si>
    <t>Community Campus Regulatory Compliance, Safety Improvements, and Code Upgrades</t>
  </si>
  <si>
    <t>Various</t>
  </si>
  <si>
    <t>Adult Learning Center</t>
  </si>
  <si>
    <t>Repalce kitchen hoods</t>
  </si>
  <si>
    <t>Replace building meter</t>
  </si>
  <si>
    <t>Replace carpeting</t>
  </si>
  <si>
    <t>Replace Circulating Pumps</t>
  </si>
  <si>
    <t>Replace Drinking Fountains</t>
  </si>
  <si>
    <t>Replace heat fuel supply piping</t>
  </si>
  <si>
    <t>Replace Intercom/Telephone/Data</t>
  </si>
  <si>
    <t>Upgrade Elevator Replace System</t>
  </si>
  <si>
    <t>Bayview Hall</t>
  </si>
  <si>
    <t>31-P</t>
  </si>
  <si>
    <t>Repaint exterior window trim</t>
  </si>
  <si>
    <t>Replace Electric Baseboard Radiation</t>
  </si>
  <si>
    <t>Replace partition walls</t>
  </si>
  <si>
    <t>Replace Stained Glass Windows (Projected Cost Needed)</t>
  </si>
  <si>
    <t>Benson, Benny Building</t>
  </si>
  <si>
    <t>Replace exterior concrete ramps</t>
  </si>
  <si>
    <t>Bridge</t>
  </si>
  <si>
    <t>Repaint building exterior</t>
  </si>
  <si>
    <t>Repair exterior brickwork</t>
  </si>
  <si>
    <t>Replace  building wiring</t>
  </si>
  <si>
    <t>Replace  carpeting</t>
  </si>
  <si>
    <t>Replace  circuit breaker panels</t>
  </si>
  <si>
    <t>Replace  ductwork/return air</t>
  </si>
  <si>
    <t>Replace  emergency circuit wiring</t>
  </si>
  <si>
    <t>Replace  exit signage</t>
  </si>
  <si>
    <t>Replace  exterior doors</t>
  </si>
  <si>
    <t>Replace  interior signage</t>
  </si>
  <si>
    <t>Replace  waste drainage piping &amp; drains</t>
  </si>
  <si>
    <t xml:space="preserve">Update and Replace  fixed ceilings </t>
  </si>
  <si>
    <t>Brockel, Clayton R. Building</t>
  </si>
  <si>
    <t>Repair, renew, and replace spetic &amp; leech field system</t>
  </si>
  <si>
    <t>Replace indoor lighting and fixtures</t>
  </si>
  <si>
    <t>Campus Warehouse</t>
  </si>
  <si>
    <t>Career Technical Education Center</t>
  </si>
  <si>
    <t>Copper Basin Hall</t>
  </si>
  <si>
    <t>Exterior Walkthrough Exterior Doors</t>
  </si>
  <si>
    <t>Exterior Walkthrough Painting</t>
  </si>
  <si>
    <t>Exterior Walkthrough Siding</t>
  </si>
  <si>
    <t>Interior Carpet</t>
  </si>
  <si>
    <t>Interior Drop Ceiling Replacement</t>
  </si>
  <si>
    <t>Interior Fixed Ceiling Replacement</t>
  </si>
  <si>
    <t>Interior Painting</t>
  </si>
  <si>
    <t>Interior Small Bath - 1 to 3 units with Shower</t>
  </si>
  <si>
    <t>Interior Smoke/Heat Detectors (Stand Alone)</t>
  </si>
  <si>
    <t>Interior Sprinklers</t>
  </si>
  <si>
    <t>Interior Vinyl</t>
  </si>
  <si>
    <t>Upgrade windows to sliders</t>
  </si>
  <si>
    <t>Cordova Hall</t>
  </si>
  <si>
    <t>Exterior Walkthrough Windows - Medium</t>
  </si>
  <si>
    <t>Remediation and replacement of fuel storage tank</t>
  </si>
  <si>
    <t>Replace backflow preventer</t>
  </si>
  <si>
    <t>Replace DHW Converter</t>
  </si>
  <si>
    <t>Goodrich, Clarence Building</t>
  </si>
  <si>
    <t>Replace stained glass windows</t>
  </si>
  <si>
    <t>Small bathroom renovation (1 to 3 units, no shower) including asbestos abatement</t>
  </si>
  <si>
    <t>Growden-Harrison Building</t>
  </si>
  <si>
    <t>Exterior Walkthrough Brick Repair</t>
  </si>
  <si>
    <t>Full renewal abatement</t>
  </si>
  <si>
    <t>Interior Tile</t>
  </si>
  <si>
    <t>Panel and system upgrade</t>
  </si>
  <si>
    <t>Parking lot and light replacement - curb cut out and replace with sidewalk. New egress space. Rip up old asphalt, take out old concrete bases for light poles, install new power to new light poles, LED Lights, new paving.</t>
  </si>
  <si>
    <t>Renovate interior locker rooms in the wellness center</t>
  </si>
  <si>
    <t>Renovate original 1973 small bathroom</t>
  </si>
  <si>
    <t>Renovate south side bathrooms</t>
  </si>
  <si>
    <t xml:space="preserve">Renovate south side bathrooms, including ADA modifications </t>
  </si>
  <si>
    <t>Repalce original 1973 building piping</t>
  </si>
  <si>
    <t>Replace ductwork/return air, would include abatement</t>
  </si>
  <si>
    <t>Replace new 2005 boilers</t>
  </si>
  <si>
    <t>Replace new 2009 windows</t>
  </si>
  <si>
    <t>Replace new supply piping</t>
  </si>
  <si>
    <t>Replace original 1965 and 1973 windows</t>
  </si>
  <si>
    <t>Replace orignial building supply piping</t>
  </si>
  <si>
    <t>Replace oroginal 1965 and 1973 air handlers</t>
  </si>
  <si>
    <t>Replace Slate Roof Repair</t>
  </si>
  <si>
    <t>Replace very large windows. New as of 2009</t>
  </si>
  <si>
    <t>Re-seal exterior shell</t>
  </si>
  <si>
    <t>Homer Vehicle Storage &amp; Maint. Shop</t>
  </si>
  <si>
    <t>Replace shingle roof</t>
  </si>
  <si>
    <t xml:space="preserve">Cameras. Doors. Access controls.  </t>
  </si>
  <si>
    <t>classroom IT improvements</t>
  </si>
  <si>
    <t>clearances around buildings, subsurface infrastructure</t>
  </si>
  <si>
    <t>Comm improvements</t>
  </si>
  <si>
    <t>exterior surfaces, walkways, and egress</t>
  </si>
  <si>
    <t>safety, regulatory compliance</t>
  </si>
  <si>
    <t>Kerttula, Jalmar M. Building</t>
  </si>
  <si>
    <t>Replace  drop ceiling grid and panels</t>
  </si>
  <si>
    <t>Replace  drop ceiling panels</t>
  </si>
  <si>
    <t>Replace  faucets and sinks throughout building</t>
  </si>
  <si>
    <t>Replace  fume hoods</t>
  </si>
  <si>
    <t>Replace  interior drinking fountains</t>
  </si>
  <si>
    <t>Replace  lab eyewash/shower stations</t>
  </si>
  <si>
    <t>Replace  VAV units</t>
  </si>
  <si>
    <t>Replace Backflow prevention</t>
  </si>
  <si>
    <t xml:space="preserve">Replace Com Rm. fire Suppression with Novec 1230 </t>
  </si>
  <si>
    <t>Replace DHW Building Boiler</t>
  </si>
  <si>
    <t>Replace Electric Generator - Gas</t>
  </si>
  <si>
    <t>Replace exterior  Wood window frames and glass</t>
  </si>
  <si>
    <t>Replace Fire Pump add to city water renovate valt</t>
  </si>
  <si>
    <t>Replace lighting new /LED /occupancy sensors</t>
  </si>
  <si>
    <t>Replace Return Fans - 10 to 25 HP</t>
  </si>
  <si>
    <t>Replace VCT</t>
  </si>
  <si>
    <t>Machetanz, Fred &amp; Sara Building</t>
  </si>
  <si>
    <t>exterior infrastructure</t>
  </si>
  <si>
    <t xml:space="preserve">Replace  carpeting halls/ offices /class rooms </t>
  </si>
  <si>
    <t>Replace  elevators</t>
  </si>
  <si>
    <t>Replace  heat fuel supply piping</t>
  </si>
  <si>
    <t>Replace  interior concrete flooring</t>
  </si>
  <si>
    <t>Replace  Lighting new/LED/occupancy sencers</t>
  </si>
  <si>
    <t>Replace  medium exterior windows</t>
  </si>
  <si>
    <t>Replace  partition walls</t>
  </si>
  <si>
    <t>Replace  small exterior windows</t>
  </si>
  <si>
    <t>Replace  Water Heaters</t>
  </si>
  <si>
    <t>Replace Controls add VFDs for pumps</t>
  </si>
  <si>
    <t>Massay, Glenn Theater</t>
  </si>
  <si>
    <t>Replace  indoor lighting and fixtures</t>
  </si>
  <si>
    <t>Replace  occupancy sensors for lighting</t>
  </si>
  <si>
    <t>Replace  vertical lifts</t>
  </si>
  <si>
    <t>Replace Fire Pumps</t>
  </si>
  <si>
    <t>Replace Seating</t>
  </si>
  <si>
    <t>Replace Small Bath - 1 to 3 units with Shower</t>
  </si>
  <si>
    <t>McLane, Enid S. Building</t>
  </si>
  <si>
    <t>Medium bathroom renovation (4 to 5 units, no shower) inlucing accessiblity and asbestos abatement</t>
  </si>
  <si>
    <t>Okeson, Alvin S. Building</t>
  </si>
  <si>
    <t>Replace  large exterior windows</t>
  </si>
  <si>
    <t>Replace  VAV units add DDC control</t>
  </si>
  <si>
    <t>Replace Fire Alarm Panel/Voice annunciation</t>
  </si>
  <si>
    <t>Replace lighting new/ LED/occupancy sensors</t>
  </si>
  <si>
    <t>Upgrade Elevator, Replace System</t>
  </si>
  <si>
    <t>Ortner Warehouse</t>
  </si>
  <si>
    <t>Replace  exterior stairs</t>
  </si>
  <si>
    <t>Replace Elc.Water Heater Gas Water heater</t>
  </si>
  <si>
    <t>Pioneer Hall</t>
  </si>
  <si>
    <t>Replace Exterior Gutters (Projected Cost Needed)</t>
  </si>
  <si>
    <t>Replace Exterior Leaders (Projected Cost Needed)</t>
  </si>
  <si>
    <t>Replace wood fencing</t>
  </si>
  <si>
    <t>Snodgrass, Ronald Hall</t>
  </si>
  <si>
    <t>Replace  shower/tub</t>
  </si>
  <si>
    <t>Replace Fire Alarm Panel/ Voice annunciation</t>
  </si>
  <si>
    <t>Replace Lighting new /LED/ occupancy sencers</t>
  </si>
  <si>
    <t>Steffy, Dennis and Ginger Mining and Petroleum Training Service Center of Excellence</t>
  </si>
  <si>
    <t>Replace outlets and switches</t>
  </si>
  <si>
    <t>Update Exterior Accessibility</t>
  </si>
  <si>
    <t>Update Exterior Accessibility (Projected Cost Needed)</t>
  </si>
  <si>
    <t>Student Housing Complex</t>
  </si>
  <si>
    <t>Replace dishwasher</t>
  </si>
  <si>
    <t>Replace dorm room furniture and finishes</t>
  </si>
  <si>
    <t>Replace ovens</t>
  </si>
  <si>
    <t>Replace refrigerators</t>
  </si>
  <si>
    <t>Small Bathroom renovation - 1 to 3 units with Shower</t>
  </si>
  <si>
    <t>Valdez Hall</t>
  </si>
  <si>
    <t>Exterior Walkthrough Windows - Large</t>
  </si>
  <si>
    <t>Exterior Walkthrough Windows - Small</t>
  </si>
  <si>
    <t>Stoop/step replacement - identified as a critical need</t>
  </si>
  <si>
    <t>Valdez Warehouse</t>
  </si>
  <si>
    <t>Included in boiler replacement cost</t>
  </si>
  <si>
    <t>Install new baseboards for heating in event of pipe system failure</t>
  </si>
  <si>
    <t>Interior Concrete</t>
  </si>
  <si>
    <t>Interior Small Bath - 1 to 3 units no Shower</t>
  </si>
  <si>
    <t>Panel and system replacement</t>
  </si>
  <si>
    <t>Replace garage door</t>
  </si>
  <si>
    <t xml:space="preserve">Replace Non-Lab Use </t>
  </si>
  <si>
    <t>Replacement of interior sprinklers includes both wet and dry sections</t>
  </si>
  <si>
    <t>Vocational Technology Building</t>
  </si>
  <si>
    <t>Replace Concrete flooring</t>
  </si>
  <si>
    <t>Ward, Walter E. Sr. Building</t>
  </si>
  <si>
    <t>Full locker room renovation</t>
  </si>
  <si>
    <t>Whitney, Maxine and Jesse Museum</t>
  </si>
  <si>
    <t>Exterior Walkthrough Pointing</t>
  </si>
  <si>
    <t xml:space="preserve">Install dehumudification system. Includes modification of current HVAC </t>
  </si>
  <si>
    <t>University of Alaska Fairbanks</t>
  </si>
  <si>
    <t>Safety and Regulatory Compliance</t>
  </si>
  <si>
    <t>Fairbanks Campus Building Interior &amp; Systems Renewal</t>
  </si>
  <si>
    <t>Building Envelope &amp; Roof Systems Renewal</t>
  </si>
  <si>
    <t>Campus Infrastructure &amp; Exterior Renewal</t>
  </si>
  <si>
    <t>Community &amp; Technical College</t>
  </si>
  <si>
    <t>Akasofu, Syun-Ichi Building</t>
  </si>
  <si>
    <t>PERFORM  A  TIER 1 SEISMIC EVALUATION.</t>
  </si>
  <si>
    <t>PROVIDE AN ACCESSIBLE GENDER INCLUSIVE RESTROOM.</t>
  </si>
  <si>
    <t>REPLACE CARPET IN ALL THE FLOOR AREAS THAT WERE NOT OCCUPIED BY THE JAPANESE PROGRAM</t>
  </si>
  <si>
    <t>REPLACE EXPOSED RADIANT FINS ON THE CURVED GLASS WALL ON THE 3RD AND 4TH FLOORS</t>
  </si>
  <si>
    <t>REPLACE WINDOW BLINDS BUILDING WIDE</t>
  </si>
  <si>
    <t>Animal Handling Facility</t>
  </si>
  <si>
    <t>INSTALL DRAIN WARNING MECHANISM FOR SEPTIC FREEZE-UP OR FILL</t>
  </si>
  <si>
    <t>Arctic Health/ Water Lab</t>
  </si>
  <si>
    <t>ACM MITIGATION AND REVITALIZE THE LABS</t>
  </si>
  <si>
    <t>ADA PARKING UPGRADE</t>
  </si>
  <si>
    <t>ADA RENOVATIONS</t>
  </si>
  <si>
    <t>ELECTRICAL SYSTEMS UPGRADES</t>
  </si>
  <si>
    <t>EXCESS SNOW LOAD MITIGATION - AHRB</t>
  </si>
  <si>
    <t>EXTERIOR ARCHITECTURAL RENOVATIONS</t>
  </si>
  <si>
    <t>LIGHTING UPGRADE AHRB</t>
  </si>
  <si>
    <t>REMOVE OLD CHILLERS AND CONNECT TO WEST RIDGE CHILLED WATER SYSTEM</t>
  </si>
  <si>
    <t>REMOVE THE LIBRARY SHELFING</t>
  </si>
  <si>
    <t>RENOVATE HVAC - AHRB</t>
  </si>
  <si>
    <t>REPAIR EXTERIOR WALKS, CURBS, RETAINING WALLS - AHRB</t>
  </si>
  <si>
    <t>REPAIR OR DEMOLISH INTERCOM SYSTEM</t>
  </si>
  <si>
    <t>REPLACE DOOR HARDWARE AND PROVIDE ELECTRONIC LOCKS</t>
  </si>
  <si>
    <t>REPLACE FUME HOOD CONTROLS-AHRB</t>
  </si>
  <si>
    <t>REPLACE LAB ENVIRONMENTAL CHAMBERS</t>
  </si>
  <si>
    <t xml:space="preserve">RE-ROOF </t>
  </si>
  <si>
    <t>RESTROOMS RENEWAL AND CODE COMPLIANCE</t>
  </si>
  <si>
    <t>REVITALIZE VACATED VIROLOGY LABS- CABINETS, FINISHES, LAB SERVICES, ETC.</t>
  </si>
  <si>
    <t>SEISMIC UPGRADE TO CEILINGS, LIGHTS, AND NON-STRUCTURAL ITEMS</t>
  </si>
  <si>
    <t xml:space="preserve">UPGRADE THE BUILDING MECHANICAL SYSTEM </t>
  </si>
  <si>
    <t>WEST RIDGE CAFÉ: CODE/SAFETY DEFICIENCIES</t>
  </si>
  <si>
    <t>ASF Main Building</t>
  </si>
  <si>
    <t>CAMPUS WAYFINDING SIGN</t>
  </si>
  <si>
    <t>EXTERIOR REPAINTING</t>
  </si>
  <si>
    <t>FLOORING UPGRADE</t>
  </si>
  <si>
    <t>SPRINKLER INSTALLMENT</t>
  </si>
  <si>
    <t>STUDY FOR FOUNDATION UPGRADE</t>
  </si>
  <si>
    <t>UPGRADE LIEBERT POWER DISTRIBUTION UNIT (PDU)</t>
  </si>
  <si>
    <t>ASF Utility Building</t>
  </si>
  <si>
    <t>FUEL TANK UPGRADE</t>
  </si>
  <si>
    <t>MECHANICAL  BOILER ROOM REPIPING</t>
  </si>
  <si>
    <t>Atkinson, Ben J. Building</t>
  </si>
  <si>
    <t>ADDITIONAL CONDENSER CAPACITY</t>
  </si>
  <si>
    <t>ATKINSON SWITCHGEAR</t>
  </si>
  <si>
    <t>BACK-UP COOLING WATER</t>
  </si>
  <si>
    <t>CODE CORRECTIONS-FIRE SPRINKLER, EGRESS, AND OCCUPANCY SEPARATION</t>
  </si>
  <si>
    <t>COMS FOR BOILER #3</t>
  </si>
  <si>
    <t>CONTINUOUS EMISSIONS MONITORING FOR BOILER #4</t>
  </si>
  <si>
    <t>CONVERT BOILER #3 TO NATURAL GAS</t>
  </si>
  <si>
    <t>ELECTRICAL DISTRIBUTION SYSTEM UPGRADE PHASE 2-3</t>
  </si>
  <si>
    <t>FIRE ALARM SYSTEM REPAIRS</t>
  </si>
  <si>
    <t>INCREASE RO WATER CAPACITY</t>
  </si>
  <si>
    <t>REPLACE STEAM AND CONDENSATE LINE TO U-PARK</t>
  </si>
  <si>
    <t>REPLACE THIN WALL STEEL CHILLED WATER PIPING ON LOWER CAMPUS</t>
  </si>
  <si>
    <t>RESURFACE/ASPHALT</t>
  </si>
  <si>
    <t>UTILIDOR VENTILATION AT PLANT</t>
  </si>
  <si>
    <t>Aurora Building</t>
  </si>
  <si>
    <t>ADA RESTROOM UPGRADE</t>
  </si>
  <si>
    <t>REMOVE FREEZER OVERHEAD DOORS</t>
  </si>
  <si>
    <t>RENOVATE ENTRANCE DOORS</t>
  </si>
  <si>
    <t>REPLACE ELECTRICAL DISTRIBUTION</t>
  </si>
  <si>
    <t>REPLACE ROOF</t>
  </si>
  <si>
    <t>Balloon Inflation Facility</t>
  </si>
  <si>
    <t>Chatanika</t>
  </si>
  <si>
    <t>Barn</t>
  </si>
  <si>
    <t xml:space="preserve"> RENOVATION AND UPGRADE STRUCTURE, HVAC, AND  ELECTRICAL</t>
  </si>
  <si>
    <t>SITE DRAINAGE UPDATE</t>
  </si>
  <si>
    <t>Bartlett, E. L. Hall</t>
  </si>
  <si>
    <t>CARPET, PAINT AND REFURBISH</t>
  </si>
  <si>
    <t>DORM INTERIOR STAIRWELL EGRESS WIDTH CODE CORRECTION</t>
  </si>
  <si>
    <t>DORMITORY EMERGENCY EGRESS CODE CORRECTIONS</t>
  </si>
  <si>
    <t>EMERGENCY LIGHTS UPGRADE</t>
  </si>
  <si>
    <t>LAUNDRY UPGRADE</t>
  </si>
  <si>
    <t>REPLACE DOOR KNOB WITH LEVER LOCKSET 240 DOORS @$500 PER DOOR</t>
  </si>
  <si>
    <t>TIER 1 SIESMIC EVALUATION</t>
  </si>
  <si>
    <t>UPPER DORM KITCHEN RENEWAL</t>
  </si>
  <si>
    <t>UPPER DORM SECURITY--ADDITIONAL SAFETY</t>
  </si>
  <si>
    <t>WINDOW UPGRADE (EST 200 @$3K)</t>
  </si>
  <si>
    <t>Bioscience Research And Diagnostic</t>
  </si>
  <si>
    <t xml:space="preserve"> VAPOR BARRIER ON THE PENTHOUSE</t>
  </si>
  <si>
    <t xml:space="preserve">BOILER ROOM UPGRADES. </t>
  </si>
  <si>
    <t>FUND STUDY TO CORRECT BLDG PHASE ROTATION THAT IS INSTALLED BACKWARDS</t>
  </si>
  <si>
    <t xml:space="preserve">INSTALL EPOXY FLOORS ON  FIRST FLOOR </t>
  </si>
  <si>
    <t>REPAIR EXHAUST FAN 9 THAT HAS LEAKS</t>
  </si>
  <si>
    <t>REPLACE BUILDING EPS</t>
  </si>
  <si>
    <t>REPLACE FIBERGLASS DOOR FRAMES WITH  METAL DOOR FRAMES</t>
  </si>
  <si>
    <t>REPLACE THE FUEL TRANSFER PUMP SET GEARS FROM ALUMINUM TO CAST IRON</t>
  </si>
  <si>
    <t>UPGRADE HVAC: LAB VENTILATION, AIR VALVE END OF LIFE REPLACEMENT</t>
  </si>
  <si>
    <t>Block House</t>
  </si>
  <si>
    <t>Blockhouse Annex</t>
  </si>
  <si>
    <t>Boiler Maintenance</t>
  </si>
  <si>
    <t xml:space="preserve">ELECTRICAL SYSTEM CODE COMPLIANCE UPGRADE </t>
  </si>
  <si>
    <t>ELECTRICAL SYSTEMS UPGRADE</t>
  </si>
  <si>
    <t>FA SYSTEM UPGRADE</t>
  </si>
  <si>
    <t>FIRE SPRINKLER SYSTEM INSTALLATION</t>
  </si>
  <si>
    <t xml:space="preserve">HVAC CODE COMPLIANCE UPGRADE </t>
  </si>
  <si>
    <t>LIGHTING UPGRADE</t>
  </si>
  <si>
    <t>OWS INSTALLMENT</t>
  </si>
  <si>
    <t>STRUCTURAL DEFICIENCY REPAIRS</t>
  </si>
  <si>
    <t>Bunnell House</t>
  </si>
  <si>
    <t>ADA BATHROOM UPGRADE</t>
  </si>
  <si>
    <t>BUILDING CODE EXITING</t>
  </si>
  <si>
    <t>ENERGY CONSERVATION--WINDOWS, LIGHTING, AND VENTILATION</t>
  </si>
  <si>
    <t>REPLACE FIRE ALARM SYSTEM</t>
  </si>
  <si>
    <t>REPLACE HEATING SYSTEM</t>
  </si>
  <si>
    <t>Bunnell, Charles Building</t>
  </si>
  <si>
    <t>BUILDING EGRESS RENOVATION AND UPGRADE</t>
  </si>
  <si>
    <t>DARK ROOMS/HVAC, LIGHTING, AND PLUMBING RENOVATION</t>
  </si>
  <si>
    <t>EXTERIOR ENVELOPE &amp; WINDOW UPGRADE</t>
  </si>
  <si>
    <t>HEADBOLT HEATER OUTLET REPLACEMENT</t>
  </si>
  <si>
    <t>INSTALL HEARING ADA LOOPS.</t>
  </si>
  <si>
    <t>MECHANICAL TERMINAL UNIT DESIGN AND REPLACEMENT</t>
  </si>
  <si>
    <t>MODERNIZE THE EXISTING ELEVATOR</t>
  </si>
  <si>
    <t>MODIFY BUILDING ENTRANCES TO  BE ACCESSIBLE.</t>
  </si>
  <si>
    <t>PROVIDE ACCESSIBLE GENDER INCLUSIVE RESTROOMS ON EACH FLOOR.</t>
  </si>
  <si>
    <t>RENOVATE RESTOOM TO IMPROVE ADA ACCESSIBLITY.</t>
  </si>
  <si>
    <t>RE-ROOF</t>
  </si>
  <si>
    <t>RESTROOM RENOVATION</t>
  </si>
  <si>
    <t>STRUCTURAL FRAME UPGRADE</t>
  </si>
  <si>
    <t>Bus Shelter- South Nenana</t>
  </si>
  <si>
    <t>REPAIR AND UPGRADE HEATING SYSTEM</t>
  </si>
  <si>
    <t>Bus Shelter- Taku</t>
  </si>
  <si>
    <t>Bus Shelter- Wood Center</t>
  </si>
  <si>
    <t>RENEW FINISHES AND PROVIDE CLEANABLE SURFACES</t>
  </si>
  <si>
    <t>Chapman, Sydney Building</t>
  </si>
  <si>
    <t>ADD VENTILATION AND CHILLED WATER CONTROLS</t>
  </si>
  <si>
    <t>CHAPMAN BACKFILL</t>
  </si>
  <si>
    <t xml:space="preserve">CHAPMAN ELEVATOR #28) UPGRADE </t>
  </si>
  <si>
    <t>HEATING UPGRADE</t>
  </si>
  <si>
    <t>PROVIDE AN ACCESSIBLE RESTROOM ON EACH FLOOR.</t>
  </si>
  <si>
    <t>REFURBISH THE INTERIOR.</t>
  </si>
  <si>
    <t>REMOVE OPERABLE WINDOW AND REPLACE W/ FIXED WINDOWS</t>
  </si>
  <si>
    <t>REPAINT THE ADA ACCESSIBLE PARKING SPACES.</t>
  </si>
  <si>
    <t>REPLACE STOREFRONT AND INSTALL RAMP ONTO ENTRY STAIRWAY.</t>
  </si>
  <si>
    <t>Chatanika Drive 707</t>
  </si>
  <si>
    <t>ELECTRICAL DISTRIBUTION CODE CORRECTIONS/GROUNDING</t>
  </si>
  <si>
    <t>INSTALL AIR TO AIR HEAT EXCHANGER</t>
  </si>
  <si>
    <t>KITCHEN CABINET/APPLIANCES</t>
  </si>
  <si>
    <t>PAINT EXTERIOR SURFACES</t>
  </si>
  <si>
    <t>PARKING LOT AND DRAINAGE</t>
  </si>
  <si>
    <t>PIPE INSULATION</t>
  </si>
  <si>
    <t>REFINISH INTERIOR WALLS, FLOORS, CEILINGS</t>
  </si>
  <si>
    <t>RENEW FIXTURES AND FINISHES IN BATHROOM</t>
  </si>
  <si>
    <t>REPAIR ROOF SOFFIT</t>
  </si>
  <si>
    <t>REPLACE  ROOF STRUCTURE AND ROOF</t>
  </si>
  <si>
    <t>REPLACE BASE MOLD</t>
  </si>
  <si>
    <t>REPLACE CARPET</t>
  </si>
  <si>
    <t>REPLACE INSULATION/VAPOR BARRIER/SHEETROCK</t>
  </si>
  <si>
    <t xml:space="preserve">REPLACE ROOF </t>
  </si>
  <si>
    <t>REPLACE WINDOWS</t>
  </si>
  <si>
    <t>Coal Lab/Core Pico Storage (MIRL)</t>
  </si>
  <si>
    <t>REPLACE CARPET THROUGHOUT THE BUILDING</t>
  </si>
  <si>
    <t>RESTROOM COUNT INADEQUATE</t>
  </si>
  <si>
    <t>College of Fisheries and Ocean Sciences Juneau Center</t>
  </si>
  <si>
    <t>RENOVATE THE BUILDING TO ADD A GENDER -INCLUSIVE  RESTROOM .</t>
  </si>
  <si>
    <t>Communications Building</t>
  </si>
  <si>
    <t>Communications Service Building</t>
  </si>
  <si>
    <t>Constitution Hall</t>
  </si>
  <si>
    <t>ABATE AND REPLACE ACM FLOORING THOUGHOUT BUILDING</t>
  </si>
  <si>
    <t>ABATE AND REPLACE ACM WALLS</t>
  </si>
  <si>
    <t>CONSTITUTION HALL NE DOCK ELEVATOR UPGRADE (#25)</t>
  </si>
  <si>
    <t>FIRE SPRINKLERS</t>
  </si>
  <si>
    <t>RENEW ELECTRICAL DISTRIBUTION</t>
  </si>
  <si>
    <t>RENOVATE EXTERIOR LIGHTING AND OUTLETS</t>
  </si>
  <si>
    <t>REPAIR OLD PLUMBING: MECH. ROOM, DRINKING FOUNTAINS AND BUILDING MAINS</t>
  </si>
  <si>
    <t>REPAIR STOREFRONT AND NON-COMPLIANT ADA RAMP</t>
  </si>
  <si>
    <t>REPLACE ABANDONDED HVAC SYSTEM TO MEET CODE REQUIRED VENTILATION</t>
  </si>
  <si>
    <t>REPLACE HEATING SYSTEM FOR CODE COMPLIANCE AND ENERGY EFFICIENCY</t>
  </si>
  <si>
    <t>REPLACE OLD LIGHTING FIXTURES THROUGHOUT BUILDING</t>
  </si>
  <si>
    <t>REPLACE STAIR HANDRAILS</t>
  </si>
  <si>
    <t>RE-SLOPE CONCRETE PLAZA BETWEEN CONSTITUTION HALL AND WOOD CENTER FOR DRAINAGE</t>
  </si>
  <si>
    <t>REVITALIZE INTERIOR FINISHES THOROUGHOUT BUILDING</t>
  </si>
  <si>
    <t>UPDATE REAR STAIRWELL AND EXIT DOOR</t>
  </si>
  <si>
    <t>UPGRADE EMERGENCY LIGHTING &amp; EXIT SIGNS</t>
  </si>
  <si>
    <t>Copper Lane House 520</t>
  </si>
  <si>
    <t>ADD ADA PARKING</t>
  </si>
  <si>
    <t>CREATE AN OPEN OFFICE.</t>
  </si>
  <si>
    <t>ENVELOPE UPGRADE</t>
  </si>
  <si>
    <t>EXTERIOR PAINTING</t>
  </si>
  <si>
    <t>PROVIDE A RAMP</t>
  </si>
  <si>
    <t>PROVIDE A WHEELCHAIR LIFT</t>
  </si>
  <si>
    <t>RENOVATE RESTROOMS.</t>
  </si>
  <si>
    <t>RENOVATED KITCHEN TO BE ADA ACCESS</t>
  </si>
  <si>
    <t>Cutler, Howard Apartments, Complex 1</t>
  </si>
  <si>
    <t>MODIFY THE LAUNDRY ROOM TO IMPROVE ACCESSIBLITY</t>
  </si>
  <si>
    <t>REPAIR FAILING LOAD-BEARING WALLS/BEAMS</t>
  </si>
  <si>
    <t>REPLACE DETERIORATING EXTERIOR LIGHTING</t>
  </si>
  <si>
    <t>REROOF</t>
  </si>
  <si>
    <t>UPGRADE INTERIOR LIGHTING</t>
  </si>
  <si>
    <t>Cutler, Howard Apartments, Complex 2</t>
  </si>
  <si>
    <t>Cutler, Howard Apartments, Complex 3</t>
  </si>
  <si>
    <t>Cutler, Howard Apartments, Complex 4</t>
  </si>
  <si>
    <t>ADA NORTH SIDEWALK ACCESS IMPROVEMENTS</t>
  </si>
  <si>
    <t>REPLACE BLDG. DETERIORATING EXTERIOR LIGHTING</t>
  </si>
  <si>
    <t>UPGRADE EXTERIOR LIGHTING</t>
  </si>
  <si>
    <t>Cutler, Howard Apartments, Complex 5</t>
  </si>
  <si>
    <t>COMPLETE VINYL SIDING REPLACEMENT</t>
  </si>
  <si>
    <t>Cutler, Howard Apartments, Complex 6</t>
  </si>
  <si>
    <t>Data Lynx Building</t>
  </si>
  <si>
    <t>Duckering, William E. Building</t>
  </si>
  <si>
    <t>BACKFILL RENEWAL</t>
  </si>
  <si>
    <t>BUILDING CODE STUDY</t>
  </si>
  <si>
    <t>DOOR AND HARDWARE REPLACEMENT</t>
  </si>
  <si>
    <t>FIRE ALARM REPLACEMENT</t>
  </si>
  <si>
    <t>HVAC CONTROLS UPGRADE: LAB VENTILATION AIR VALVE REPLACEMENT</t>
  </si>
  <si>
    <t>HVAC HYDRONICS UPGRADE</t>
  </si>
  <si>
    <t>LAB FIXTURES AND COUNTER REPLACEMENT</t>
  </si>
  <si>
    <t>LIGHTING PROTECTION SYSTEM INSTALLATION</t>
  </si>
  <si>
    <t>PROVIDE ONE ACCESSIBLE UNIT ON THE FOURTH FLOOR.</t>
  </si>
  <si>
    <t>RENOVATE BUILDING RESTROOMS TO MODERNIZE AND IMPROVE ADA ACCESSIBLITY.</t>
  </si>
  <si>
    <t>RENOVATE RESTROOMS 1985 ADDITION 6@ 175K EACH</t>
  </si>
  <si>
    <t xml:space="preserve">REPLACE WATER FOUNTAINS. </t>
  </si>
  <si>
    <t>RE-SLOPE RAMPS WITH TOPPING MATERIAL AND INSTALL NEW FLOORING.</t>
  </si>
  <si>
    <t>VENTILATION UPGRADE</t>
  </si>
  <si>
    <t>WALL GLASS REPLACEMENT AND VAPOR RETARDER UPGRADE</t>
  </si>
  <si>
    <t>Eielson, Carl Ben Memorial Building</t>
  </si>
  <si>
    <t>ABATE ASBESTOS-FINISHES AND PIPE INSULATION</t>
  </si>
  <si>
    <t>CARPET REPLACEMENT</t>
  </si>
  <si>
    <t>EMERGENCY LIGHTING INSTALLATION</t>
  </si>
  <si>
    <t>EXTERIOR LIGHTS</t>
  </si>
  <si>
    <t xml:space="preserve">INSTALL HVAC SYSTEMS COMBINE WITH SIGNERS </t>
  </si>
  <si>
    <t>RENOVATE BUILDING ENVELOPE - INSULATION, VB</t>
  </si>
  <si>
    <t>REPAIR  AND PLUMBING TRENCH IN THE NORTH STAIRWELL</t>
  </si>
  <si>
    <t xml:space="preserve">REPAIR SPALLING CONCRETE AND DOOR CLEARANCE </t>
  </si>
  <si>
    <t>REPAIR THE STORMDRAIN ON THE NORTH ENTRY TO PREVENT PONDING AT DOOR</t>
  </si>
  <si>
    <t>REPLACE WOOD WINDOWS AND SASHES-MAINTAIN HISTORIC FEATURES</t>
  </si>
  <si>
    <t>REVITALIZE AND MODERNIZE LEVEL 1 AND 2 FOR FUNCTIONAL OBSOLESENCE</t>
  </si>
  <si>
    <t>Elvey, C. T. Building</t>
  </si>
  <si>
    <t>ASBESTOS ABATEMENT - FIRE PROOFING</t>
  </si>
  <si>
    <t xml:space="preserve">ASBESTOS ABATEMENT-TILE </t>
  </si>
  <si>
    <t>CONCRETE AND ROCKS FALLING OFF THE GI FLOWER BED</t>
  </si>
  <si>
    <t>DOORS AND HARDWARE REPLACEMENT</t>
  </si>
  <si>
    <t>ELVEY COOLING-LONG TERM</t>
  </si>
  <si>
    <t>EXTERIOR BUILDING  WALKING DECK AND STAIR REPAIRS</t>
  </si>
  <si>
    <t>EXTERIOR BUILDING RENOVATIONS</t>
  </si>
  <si>
    <t>HIGH VOLTAGE SF6 SWITCH</t>
  </si>
  <si>
    <t>INSTALL EMERGENCY BACK-UP POWER</t>
  </si>
  <si>
    <t>INSTALL EMERGENCY EGRESS LIGHTING</t>
  </si>
  <si>
    <t>INSTALL HEARING LOOP.</t>
  </si>
  <si>
    <t>INSTALL HEAT RECOVERY SYSTEM</t>
  </si>
  <si>
    <t>INSTALL VIDEO SURVEILLANCE SYSTEM</t>
  </si>
  <si>
    <t>LAB CODE CORRECTIONS</t>
  </si>
  <si>
    <t>MECHANICAL CODE CORRECTIONS</t>
  </si>
  <si>
    <t>RENEW ALL FINISHES</t>
  </si>
  <si>
    <t>RENOVATE BUILDING PLUMBING ELVEY</t>
  </si>
  <si>
    <t>RENOVATE RESTEOMS FOR  MODERNIZATION AND ADA COMPLIANCE</t>
  </si>
  <si>
    <t>REPAIR SITE IMPROVEMENTS ELVEY</t>
  </si>
  <si>
    <t>REPLACE AIR HANDLING SYSTEM</t>
  </si>
  <si>
    <t>REPLACE DATA/TELECOM SYSTEM</t>
  </si>
  <si>
    <t>REPLACE DOMESTIC WATER PIPING</t>
  </si>
  <si>
    <t>REPLACE ELECTRICAL DISTRIBUTION SYSTEM</t>
  </si>
  <si>
    <t>REPLACE ELECTRICAL SWITCHES AND OUTLETS</t>
  </si>
  <si>
    <t>REPLACE ELEVATORS (2)</t>
  </si>
  <si>
    <t>REPLACE FURNISHINGS ELVEY</t>
  </si>
  <si>
    <t>REPLACE HYDRONIC HEATING SYSTEM</t>
  </si>
  <si>
    <t>REPLACE LAB CASEWORK</t>
  </si>
  <si>
    <t>REPLACE SPRINKLER SYSTEM</t>
  </si>
  <si>
    <t>REPLACE VENTILATION SYSTEM</t>
  </si>
  <si>
    <t>REPLACE WATER LINES &amp; EQUIPMENT</t>
  </si>
  <si>
    <t>REPLACE/REPAIR NORTH CONCRETE STAIR THAT IS CRUMBLING AND FALLING APART</t>
  </si>
  <si>
    <t>REVITALIZE OBSOLETE SPACES</t>
  </si>
  <si>
    <t>SEISMIC BRACE CEILINGS AND EQUIPMENT ELVEY</t>
  </si>
  <si>
    <t>STRUCTURAL IMPROVEMENTS FOR BUILDING SEISMIC/SATELLITE DISH SUPPORT</t>
  </si>
  <si>
    <t>Farm Manager's House</t>
  </si>
  <si>
    <t>BASEMENT WALL REPAIR</t>
  </si>
  <si>
    <t>ELECTRICAL SYSTEM UPGRADE</t>
  </si>
  <si>
    <t>HEATING SYSTEM UPGRADE</t>
  </si>
  <si>
    <t>PLUMBING SYSTEM UPGRADE</t>
  </si>
  <si>
    <t>Feed Mill</t>
  </si>
  <si>
    <t>ELECTRICAL CODE CORRECTIONS</t>
  </si>
  <si>
    <t>VENTILATION CODE CORRECTIONS</t>
  </si>
  <si>
    <t>Fine Arts Complex (Art Gallery &amp; Rooms)</t>
  </si>
  <si>
    <t>CONCRETE STEPS AND METAL NOISING REPLACEMENT</t>
  </si>
  <si>
    <t>MOVE ADA PARKING NEXT TO THE SIDEWALK AND MOVE METERED PARKING TO WHERE THE ADA PARKING IS CURRENTLY LOCATED.</t>
  </si>
  <si>
    <t>RENOVATE RESTROOM TO MODERNIZE AND  IMPROVE ADA ACCESSIBLITY</t>
  </si>
  <si>
    <t>REPLACE GRILLE WITH ONE THAT HAS LESS THAN 1/2" OPENINGS THAT LAY PERPENDICULAR TO DIRECTION OF TRAVEL.</t>
  </si>
  <si>
    <t>Fine Arts Complex (Concert Hall &amp; Music Rooms)</t>
  </si>
  <si>
    <t>ADD HUMIDIFICATION</t>
  </si>
  <si>
    <t>HANDRAIL EXTENSION</t>
  </si>
  <si>
    <t>REPLACE HANDRAILS BETWEEN FA/MUSIC AND SALISBURY</t>
  </si>
  <si>
    <t>SEAT COVER REFURBISHMENT</t>
  </si>
  <si>
    <t>Fine Arts Complex (Great Hall, Theatre, &amp; KUAC)</t>
  </si>
  <si>
    <t>2-HOUR FIRE SEPERATION INSTALLMENT</t>
  </si>
  <si>
    <t>ASBESTOS  ABATEMENT</t>
  </si>
  <si>
    <t>ASBESTOS ABATEMENT</t>
  </si>
  <si>
    <t>ASBESTOS CURTAIN REPLACEMENT</t>
  </si>
  <si>
    <t>BASEMENT, SHOP &amp; MEZZANINE ADA ACCESS IMPROVEMENT</t>
  </si>
  <si>
    <t>COMMUNICATIONS SYSTEMS UPGRADE</t>
  </si>
  <si>
    <t>CONTROL BOOTH ADA ACCESS IMPROVEMENT</t>
  </si>
  <si>
    <t>ELECTRICAL DISTRIBUTION,  THEATER LIGHTING CONTROLS, AND AUDIENCE LIGHTING UPGRADE</t>
  </si>
  <si>
    <t xml:space="preserve">EMERGENCY LIGHTING SYSTEM REPLACEMENT </t>
  </si>
  <si>
    <t>EMERGENCY LIGHTING UPGRADE</t>
  </si>
  <si>
    <t>EXITING DEFICIENCIES CORRECTION</t>
  </si>
  <si>
    <t>FIRE ALARM SYSTEM REPLACEMENT</t>
  </si>
  <si>
    <t>GRID ACCESS IMPROVEMENT</t>
  </si>
  <si>
    <t>HVAC UPGRADE</t>
  </si>
  <si>
    <t>INTERIOR FINISHES REFURBISHMENT</t>
  </si>
  <si>
    <t>MECHANICAL SYSTEM REPLACEMENT AND UPGRADE</t>
  </si>
  <si>
    <t>ORCHESTRA PIT LIFT REPLACEMENT</t>
  </si>
  <si>
    <t>PROVIDE AN ACCESSIBLE PATH THAT MEETS THE BUILDING CODE. FURTHER INVESTIGATION IS REQUIRED.</t>
  </si>
  <si>
    <t>PROVIDE AN ELEVATOR (OR LIFT) AT STAIR 100S2.</t>
  </si>
  <si>
    <t>RENOVATE 100M1 &amp; 100W1 TO BE ACCESSIBLE.</t>
  </si>
  <si>
    <t>RIGGING REPLACEMENT</t>
  </si>
  <si>
    <t>SEATING REPLACEMENT</t>
  </si>
  <si>
    <t>SEISMIC BRACING</t>
  </si>
  <si>
    <t>SNOW MELT STUDY</t>
  </si>
  <si>
    <t>SPACE RENOVATION</t>
  </si>
  <si>
    <t>STAGE SMOKE VENTILATION INSTALLATION</t>
  </si>
  <si>
    <t>STORAGE INSTALLATION</t>
  </si>
  <si>
    <t>STOREFRONT REPLACEMENT</t>
  </si>
  <si>
    <t>THEATER FINISHES REFURBISHMENT</t>
  </si>
  <si>
    <t>THERMAL ENVELOPE UPGRADE</t>
  </si>
  <si>
    <t>Forage Dryer</t>
  </si>
  <si>
    <t>FORAGE DRYER SYSTEM UPGRADE</t>
  </si>
  <si>
    <t>LIGHTING INSTALLATION</t>
  </si>
  <si>
    <t>Forestry Research Building</t>
  </si>
  <si>
    <t>ADA ELEVATOR INSTALLATION</t>
  </si>
  <si>
    <t>EXTERIOR BUILDING FINISHES REPLACEMENT</t>
  </si>
  <si>
    <t>FRONT SIDEWALK BUILDING  UPGRADE</t>
  </si>
  <si>
    <t>HVAC SYSTEM REPLACEMENT</t>
  </si>
  <si>
    <t>INTERIOR BUILDING FINISHES REPLACEMENT</t>
  </si>
  <si>
    <t>KITCHEN REMODEL</t>
  </si>
  <si>
    <t>PIPE INSULATION  ACM ABATEMENT</t>
  </si>
  <si>
    <t xml:space="preserve">SWITCHGEAR REPLACEMENT AND ELECTRICAL DISTRIBUTION UPDATE </t>
  </si>
  <si>
    <t>WINDOW REPLACEMENT</t>
  </si>
  <si>
    <t>Four-Plex Apartment</t>
  </si>
  <si>
    <t>BOILER UPGRADES</t>
  </si>
  <si>
    <t>29-O</t>
  </si>
  <si>
    <t>REPLACE UNDERGROUND STORAGE TANKS</t>
  </si>
  <si>
    <t>UPGRADE 4 RESTROOMS AND KITCHEN @ $75K PER UNIT</t>
  </si>
  <si>
    <t>Garden Apartments I</t>
  </si>
  <si>
    <t>REPAIR SIDEWALKS</t>
  </si>
  <si>
    <t>REPLACE 3' X 6'-8" EXTERIOR DOOR</t>
  </si>
  <si>
    <t>REPLACE CERAMIC FLOOR TILE</t>
  </si>
  <si>
    <t>REPLACE FIXTURES, BATHROOMS</t>
  </si>
  <si>
    <t>REPLACE INTERIOR DOORS</t>
  </si>
  <si>
    <t>Garden Apartments II</t>
  </si>
  <si>
    <t>REPLACE ALL OTHER FLOORING</t>
  </si>
  <si>
    <t>REROOF 1,750SF @$60</t>
  </si>
  <si>
    <t>General Multipurpose</t>
  </si>
  <si>
    <t>ELECTRICAL UPGRADE</t>
  </si>
  <si>
    <t>Geophysical Institute Storage</t>
  </si>
  <si>
    <t>INSTALL BUILDING IDENTIFICATION AND NAME</t>
  </si>
  <si>
    <t>INSTALL EXIT SIGNS</t>
  </si>
  <si>
    <t>INSTALL HANDRAILS.</t>
  </si>
  <si>
    <t>UPGRADE LIGHTING SYSTEMS</t>
  </si>
  <si>
    <t>Grader Shed</t>
  </si>
  <si>
    <t>Gruening, Ernest Building</t>
  </si>
  <si>
    <t>1-HR FIRE WALL UPGRADE</t>
  </si>
  <si>
    <t>2-HR RATED SEAL RATED SHAFT WALL INSTALLATION</t>
  </si>
  <si>
    <t>ADA CODE CORRECTIONS</t>
  </si>
  <si>
    <t>ADD AN ADDITIONAL ACCESSIBLE GENDER INCLUSIVE RESTROOM ON EACH OF TWO OTHER FLOORS.</t>
  </si>
  <si>
    <t>ADD WATER FOUNTAIN SKIRTS TO WATER FOUNTAINS AND REPLACE NON-COMPLIANT WATER FOUNTAINS.</t>
  </si>
  <si>
    <t>BUILDING EGRESS SYSTEM CORRECTION</t>
  </si>
  <si>
    <t xml:space="preserve">DATA/COMM SYSTEM UPGRADE </t>
  </si>
  <si>
    <t>ELECTRIC ROOM RENOVATION</t>
  </si>
  <si>
    <t>ELECTRICAL SYSTEMS UPGRADES AND RECEPTACLE INSTALLATION</t>
  </si>
  <si>
    <t>EMERGENCY SYSTEM CABINET REMOVAL AND EPS INVERTER INSTALLMENT</t>
  </si>
  <si>
    <t>ENCLOSED DISPLAY BOARDS INSTALLATION</t>
  </si>
  <si>
    <t>FIRE SPRINKLER SYSTEM UPGRADE</t>
  </si>
  <si>
    <t>FLOOR/WALLS/CEILINGS FINISH RENEWAL  AND MODERNIZATION FOR FUNCTIONAL OBSOLESENCE</t>
  </si>
  <si>
    <t xml:space="preserve">GENERAL CLASSROOM CARPET REPLACEMENT </t>
  </si>
  <si>
    <t>HYDRONIC HEATING SYSTEM INSTALLATION</t>
  </si>
  <si>
    <t xml:space="preserve">INTRUSION DETECTION </t>
  </si>
  <si>
    <t>PANEL RELOCATION FOR WORKING CLEARANCE</t>
  </si>
  <si>
    <t>RELAY LIGHT CONTROL REPLACEMENT</t>
  </si>
  <si>
    <t>RENOVATE  THE  RESTROOMS TO MODERNIZE AND  IMPROVE ADA ACCESS</t>
  </si>
  <si>
    <t>RENOVATE STAIRWAYS- STAIR WIDTH, HANDRAILS, AND GUARDRAILS ARE NOT CODE COMPLIANT.</t>
  </si>
  <si>
    <t>RESTROOM UPGRADE</t>
  </si>
  <si>
    <t>STAIR TOWER ADDITION</t>
  </si>
  <si>
    <t xml:space="preserve">VAPOR BARRIER CORRECTION </t>
  </si>
  <si>
    <t>VENDING MACHINE ALCOVE MODIFICATION</t>
  </si>
  <si>
    <t>VENTILATION SYSTEM UPGRADE</t>
  </si>
  <si>
    <t>WALL SYSTEM RENOVATIONS</t>
  </si>
  <si>
    <t>WATER COOLERS REPLACMENT</t>
  </si>
  <si>
    <t>WEST EXTERIOR STAIR UPGRADE</t>
  </si>
  <si>
    <t>Halibut Cove Cabin</t>
  </si>
  <si>
    <t>MISC.</t>
  </si>
  <si>
    <t>Harwood Hall</t>
  </si>
  <si>
    <t>INSTALL CODE COMPLIANT HANDRAIL IN THE STAIRWAYS</t>
  </si>
  <si>
    <t>PROVIDE ADA RAMP ON THE EAST AND  ENTRANCE</t>
  </si>
  <si>
    <t>PROVIDE AN ELEVATOR OR CHAIR LIFT</t>
  </si>
  <si>
    <t>RENOVATE ELECTRICAL SYSTEM</t>
  </si>
  <si>
    <t>REPLACE VINYL FLOOR COVERING/UNIT</t>
  </si>
  <si>
    <t>SITE DRAINAGE REPAIRS</t>
  </si>
  <si>
    <t>UPGRADE BASEBOARD HEATER SYSTEM</t>
  </si>
  <si>
    <t>UPGRADE THE BUILDING PLUMBING SYSTEM AND  BATHROOMS</t>
  </si>
  <si>
    <t>Health Building</t>
  </si>
  <si>
    <t>Health, Safety &amp; Security</t>
  </si>
  <si>
    <t>ELECTRICAL SYSTEM CODE CORRECTIONS HSS</t>
  </si>
  <si>
    <t>INSTALL GARAGE OIL WATER SEPARATER HSS</t>
  </si>
  <si>
    <t>INSTALL VEHICLE GARAGE VENTILATION HSS</t>
  </si>
  <si>
    <t>REPAIR HVAC &amp; HEATING SYSTEMS HSS</t>
  </si>
  <si>
    <t>REPLACE ACM COUNTER TOP HSS</t>
  </si>
  <si>
    <t>REPLACE FLOORING IN RESTROOM 100R1 AND 1OOR2</t>
  </si>
  <si>
    <t>RESTROOM UPDGRADE</t>
  </si>
  <si>
    <t>REVITALIZE  AND SOUND PROOF PATIENT AND COUNSELING ROOMS FOR PRIVAVY - HSS</t>
  </si>
  <si>
    <t>SOUND PROOFING INTERIROR WALLS FOR PRIVACY - POLICE</t>
  </si>
  <si>
    <t>UPGRADE BUIDLING ENVELOPE</t>
  </si>
  <si>
    <t>UPGRADE FA SYSTEM HSS</t>
  </si>
  <si>
    <t>UPGRADE PLUMBING HSS</t>
  </si>
  <si>
    <t>UPGRADE THE MECHANICAL ROOM</t>
  </si>
  <si>
    <t>Hess Village 751</t>
  </si>
  <si>
    <t>ACM ABATEMENT IN DRYWALL</t>
  </si>
  <si>
    <t>REPLACE HIGH PRESSURE SODIUM LIGHTS WITH LED'S</t>
  </si>
  <si>
    <t>Hess Village 752</t>
  </si>
  <si>
    <t>Hess Village 753</t>
  </si>
  <si>
    <t>Hess Village 754</t>
  </si>
  <si>
    <t>Hess Village 755</t>
  </si>
  <si>
    <t>Hess Village 756</t>
  </si>
  <si>
    <t>Hess Village 757</t>
  </si>
  <si>
    <t>Hess Village 758</t>
  </si>
  <si>
    <t>Hess Village 759</t>
  </si>
  <si>
    <t>Hess Village 760</t>
  </si>
  <si>
    <t>Hess Village 761</t>
  </si>
  <si>
    <t>Hess Village 762</t>
  </si>
  <si>
    <t>Hess Village Community Center</t>
  </si>
  <si>
    <t>INSTALL ADA RAMP</t>
  </si>
  <si>
    <t>Hess, Harriet &amp; Luther Commons</t>
  </si>
  <si>
    <t xml:space="preserve">ABATE ACM CEILING ABOVE THE CEILING AND REPLACE THE CEILING.  </t>
  </si>
  <si>
    <t>ACM ABATEMENT IN FLOOR</t>
  </si>
  <si>
    <t>HVAC REPAIRS</t>
  </si>
  <si>
    <t>INSTALL A/C SYSTEM</t>
  </si>
  <si>
    <t>MOLD ABATEMENT IN BASEMENT MECHANICAL ROOM</t>
  </si>
  <si>
    <t>RECAULK EXTERIOR</t>
  </si>
  <si>
    <t>REFINISH INTERIOR WALLS, FLOORS</t>
  </si>
  <si>
    <t>REPAIR ENTRY ROOF OVERHANG</t>
  </si>
  <si>
    <t>REPAIR ROCK FACADE</t>
  </si>
  <si>
    <t>REPAIR ROOF DRAINAGE</t>
  </si>
  <si>
    <t>REPAIR WATER DISTRIBUTION SYSTEM</t>
  </si>
  <si>
    <t>REPLACE ANTIQUE ELECTRICAL PANELS, SERVICE, DISTRIBUTION (ALL MBS)</t>
  </si>
  <si>
    <t>REPLACE EMERGENCY LIGHTING</t>
  </si>
  <si>
    <t>REPLACE EXTERIOR DOORS</t>
  </si>
  <si>
    <t>REPLACE LIGHTING FIXTURES</t>
  </si>
  <si>
    <t>REPLACE PUMP DISCONNECT/STARTERS</t>
  </si>
  <si>
    <t>REPLACE REFRIGERATION UNIT</t>
  </si>
  <si>
    <t>REPLACE RESTROOM FIXTURES</t>
  </si>
  <si>
    <t>REVITALIZE LOWER LEVEL RESTROOMS</t>
  </si>
  <si>
    <t>Hood, Donald W. Building</t>
  </si>
  <si>
    <t>CEILING AND LIGHTING UPGRADES</t>
  </si>
  <si>
    <t>HVAC REPAIRS/ADD DDC SYSTEM</t>
  </si>
  <si>
    <t>LABORATORY FURNISHINGS REPLACEMENT</t>
  </si>
  <si>
    <t>RE-CARPET HOOD LAB OFFICES</t>
  </si>
  <si>
    <t>RENOVATE FIRE ALARM SYSTEM</t>
  </si>
  <si>
    <t>RENOVATE MECHANICAL SYSTEM</t>
  </si>
  <si>
    <t>RENOVATE RESTROOMS</t>
  </si>
  <si>
    <t>REPLACE HOOD WET LAB CABINETS</t>
  </si>
  <si>
    <t>REPLACE WET LABS DRAIN</t>
  </si>
  <si>
    <t>REVITALIZE BUILDING ENVELOPE</t>
  </si>
  <si>
    <t>SITE REPAIRS</t>
  </si>
  <si>
    <t>STRUCTURAL REPAIRS</t>
  </si>
  <si>
    <t>Horticulture/Agronomy</t>
  </si>
  <si>
    <t>ACM LAB FINISHES REPLACEMENT</t>
  </si>
  <si>
    <t>ADA AND EGRESS VERTICAL ACCESS</t>
  </si>
  <si>
    <t>ADA TOILET/RESTROOM FACILITIES COMPLIANCE</t>
  </si>
  <si>
    <t xml:space="preserve">CODE COMPLIANCE LIGHTING UPGRADE </t>
  </si>
  <si>
    <t>ELECTRICAL SYSTEMS CODE COMPLIANCE UPGRADE</t>
  </si>
  <si>
    <t>GREENHOUSE FLOOR SLAB REFINISH</t>
  </si>
  <si>
    <t>PLUMBING CODE CORRECTIONS</t>
  </si>
  <si>
    <t>PLUMBING SYSTEMS UPGRADE</t>
  </si>
  <si>
    <t>SHOP AND GREENHOUSE REROOFING</t>
  </si>
  <si>
    <t>SITE IMPROVEMENT UPGRADE</t>
  </si>
  <si>
    <t>STRUCTURE UPDATE</t>
  </si>
  <si>
    <t>WELL CLOSURE</t>
  </si>
  <si>
    <t>ACM ABATEMENT</t>
  </si>
  <si>
    <t>ANNUAL PIPE FREEZING CORRECTION</t>
  </si>
  <si>
    <t>ASPHALT/RESURFACE REPLACEMENT</t>
  </si>
  <si>
    <t>BULLET BARRICADES REPLACEMENT</t>
  </si>
  <si>
    <t>CONNECTION REPLACEMENT</t>
  </si>
  <si>
    <t>CONVERT FEEDERS FROM 4KV TO 12KV</t>
  </si>
  <si>
    <t>CORE CAMPUS DM PLAN</t>
  </si>
  <si>
    <t>CURB UPGRADE CAMPUSWIDE TO MITIGATE TRIPPING HAZARDS</t>
  </si>
  <si>
    <t>DEFICIENCIES/CONDITION/SUB GRADE/ DRAINAGE CORRECTIONS</t>
  </si>
  <si>
    <t>DRAINAGE REPAIRS</t>
  </si>
  <si>
    <t>DRAINAGE UPGRADES</t>
  </si>
  <si>
    <t>ELECTRICAL DISTRIBUTION REPAIRS</t>
  </si>
  <si>
    <t>EXTERIOR LIGHTING REPLACEMENT</t>
  </si>
  <si>
    <t>EXTERIOR LIGHTING UPGRADE</t>
  </si>
  <si>
    <t>FENCING AND ENTRY GATE REPLACEMENT</t>
  </si>
  <si>
    <t>FIRE AND DOMESTIC WATER LINE STABILIZATION</t>
  </si>
  <si>
    <t>FRAME REPLACEMENT</t>
  </si>
  <si>
    <t>HEADBOLT REPAIR</t>
  </si>
  <si>
    <t>HEADBOLT REPAIR-KARST REPAIR</t>
  </si>
  <si>
    <t>IN-FILL REPLACEMENT</t>
  </si>
  <si>
    <t>KOBUK AVE. WALKWAY CORRECT DEFICIENCIES/CONDITION/SUB GRADE/DRAINAGE</t>
  </si>
  <si>
    <t>KOBUK AVE. WALKWAY REPAIR SIDEWALK</t>
  </si>
  <si>
    <t>LIFT STATION REHABILITATE</t>
  </si>
  <si>
    <t>LIGHTING AND ELECTRICAL REPLACEMENT</t>
  </si>
  <si>
    <t>LIGHTING REPLACEMENT</t>
  </si>
  <si>
    <t>LOLA TRUNK LINE REPAIRS</t>
  </si>
  <si>
    <t>LOWER DORMS WALKWAY CORRECT DEFICIENCIES/CONDITION/ SUB GRADE/DRAINAGE</t>
  </si>
  <si>
    <t>PERMANENT HEADBOLTS INSTALLATION</t>
  </si>
  <si>
    <t>PERMIT</t>
  </si>
  <si>
    <t>REBUILD SIDEWALKS IN CORNERSTONE PLAZA</t>
  </si>
  <si>
    <t>REFRESH PARKING LOT, DM&amp;R LIGHTS AND CODE DEFICIENCES</t>
  </si>
  <si>
    <t>REHAB LIFT STATION AT PHYSICAL PLANT</t>
  </si>
  <si>
    <t>RESTORATION/DRAINAGE AND SURFACING/PARKING LOT REPLACEMENT</t>
  </si>
  <si>
    <t>RESURFACE/ASPHALT REPLACEMENT</t>
  </si>
  <si>
    <t>ROADWAY DRAINAGE/SUB GRADE REPAIR</t>
  </si>
  <si>
    <t>ROADWAY RESURFACE</t>
  </si>
  <si>
    <t>ROADWAY RESURFACE AND REPLACEMENT</t>
  </si>
  <si>
    <t>SEWER SYSTEM REPLACEMENT</t>
  </si>
  <si>
    <t>SHOULDER IMPROVEMENT</t>
  </si>
  <si>
    <t>SIDEWALK IMPROVEMENT</t>
  </si>
  <si>
    <t>SIDEWALK INSTALLMENT</t>
  </si>
  <si>
    <t>STORAGE STRUCTURES REPLACEMENT</t>
  </si>
  <si>
    <t>SURFACE REPLACEMENT</t>
  </si>
  <si>
    <t>SURFACING REPAIR</t>
  </si>
  <si>
    <t>SWITCH INSTALLMENT</t>
  </si>
  <si>
    <t>TAKU STORM DRAIN REPAIRS</t>
  </si>
  <si>
    <t>TANANA DRIVE/LOOP WALKWAY DEFICIENCIES/CONDITION/ SUB GRADE/DRAINAGE</t>
  </si>
  <si>
    <t>UPGRADE EXTERIOR LIGHTING AT MBS COMPLEX</t>
  </si>
  <si>
    <t>UPGRADE UTILITES SEWER YUKON TO PATTY CENTER</t>
  </si>
  <si>
    <t>UTILIDOR FIRE SEALS/BUILDING FIRE DOORS REPAIR</t>
  </si>
  <si>
    <t>UTILIDOR REFURBISHMENT</t>
  </si>
  <si>
    <t>UTILIDOR/SURFACE/GROUNDWATER LEAK WATERPROOFING</t>
  </si>
  <si>
    <t>UTILIDOR/SURFACE/GROUNDWATER LEAKS WATERPROOFING</t>
  </si>
  <si>
    <t>UTILITY EXTENSION INSTALLMENT</t>
  </si>
  <si>
    <t>VENTILATION INSTALLMENT</t>
  </si>
  <si>
    <t>WATER RESERVOIR REHAB</t>
  </si>
  <si>
    <t>WEST RIDGE DISTRICT CHILLED WATER</t>
  </si>
  <si>
    <t>YUKON RELINING: REICHARDT TO MBS</t>
  </si>
  <si>
    <t>Irving, Laurence Building for Bioscience I</t>
  </si>
  <si>
    <t>DATA/COMMUNICATIONS UPGRADES--HUB ROOMS AND DISTRIBUTION</t>
  </si>
  <si>
    <t xml:space="preserve">DETAILS THAT REQUIRE ATTENTION: (A) INSTALL CLOSER ON RESTROOM DOOR (B) MOVE MIRROR DOWNWARDS TO MEET THE HEIGHT REQUIREMENTS </t>
  </si>
  <si>
    <t>ELEVATOR MODERNIZATION (#40)</t>
  </si>
  <si>
    <t>EQUIPMENT AND STORAGE FACILITIES REVITALIZATION</t>
  </si>
  <si>
    <t xml:space="preserve">EXTERIOR BUILDING RENOVATIONS </t>
  </si>
  <si>
    <t>INSTALL HEAT RECOVERY SYSTEM HVAC UPGRADE</t>
  </si>
  <si>
    <t>ISOLATE ELEVATOR E1 FROM CORRIDORS</t>
  </si>
  <si>
    <t>ISOLATE/ ENCLOSE COOLERS AND FREEZERS FROM CORRIDORS</t>
  </si>
  <si>
    <t>REFURBISH LAB PLUMBING AND WASTE SYSTEM</t>
  </si>
  <si>
    <t>REFURBISH LABS TO CURRENT STANDARDS</t>
  </si>
  <si>
    <t>RENOVATE ELECTRICAL DISTRIBUTION SYSTEM</t>
  </si>
  <si>
    <t>RENOVATE THE EXISTING RESTROOMS TO CREATE AN ACCESSIBLE GENDER INCLUSIVE RESTROOM ON EACH FLOOR.</t>
  </si>
  <si>
    <t>REPAIR / REPLACE EXTERIOR CURBS, WALKS, WALLS</t>
  </si>
  <si>
    <t>REPAIR MODIFIED ROOF TRUSSES</t>
  </si>
  <si>
    <t>REPLACE AND  RELOCATE WATER FOUNTAINS.</t>
  </si>
  <si>
    <t>REPLACE INTERIOR AND EXTERIOR DOORS</t>
  </si>
  <si>
    <t>REPLACE OLD TOILET AND SHOWER ROOMS</t>
  </si>
  <si>
    <t>REPLACE WATER LINES AND EQUIPMENT</t>
  </si>
  <si>
    <t>REVITALIZE FINISHES BUILDING WIDE</t>
  </si>
  <si>
    <t>SEISMIC RESTRAIN EQUIPMENT AND SEISMIC REPAIRS</t>
  </si>
  <si>
    <t>STAIRWELL AND BUILDING EXIT RENOVATION</t>
  </si>
  <si>
    <t>Irving, Laurence Building for Bioscience II</t>
  </si>
  <si>
    <t>ABATE ACM TILE</t>
  </si>
  <si>
    <t>ADD ROOM LIGHTING CONTROLS IRVING II</t>
  </si>
  <si>
    <t>BUILDING CHILLED WATER FOR COOLING</t>
  </si>
  <si>
    <t>CHEMICAL STORAGE ROOM IRVING II</t>
  </si>
  <si>
    <t>EGRESS LIGHTING - IRVING II</t>
  </si>
  <si>
    <t>INSTALL 1ST FLOOR LAB FLOOR DRAINS</t>
  </si>
  <si>
    <t>INSTALL A RAMP.</t>
  </si>
  <si>
    <t>MODIFY THE EXISTING STAIR RAILING SYSTEM FOR DSAFETY AND ADA</t>
  </si>
  <si>
    <t>RELOCATE ROOF DRAIN OUTFALLS - IRVING I</t>
  </si>
  <si>
    <t>RENOVATE BUILDING REST ROOMS ON  THE THREE FLOORS TO MODERNIZE AND  IMPROVE ADA ACCESSIBLITY</t>
  </si>
  <si>
    <t>REPAIR STRUCTURAL TRUSS/CORRECT DEFLECTION PROBLEM/BRACE TRUSSES</t>
  </si>
  <si>
    <t>REPLACE AC UNITS</t>
  </si>
  <si>
    <t>REPLACE ACM COUNTER TOPS AND SINKS</t>
  </si>
  <si>
    <t>REPLACE DATA &amp; TELECOM SYSTEM</t>
  </si>
  <si>
    <t>REPLACE DOOR WITH AN ACCESSIBLE ONE.</t>
  </si>
  <si>
    <t>REPLACE DOORKNOBS WITH ACCESSIBLE DOOR HANDLES.</t>
  </si>
  <si>
    <t>REPLACE EMERGENCY EYEWASH</t>
  </si>
  <si>
    <t>REPLACE FLOORING IN RM 130 (POSSIBLE ABATEMENT)</t>
  </si>
  <si>
    <t>REPLACE HVAC SYSTEM</t>
  </si>
  <si>
    <t>REPLACE HYDRONIC HEAT SYSTEM</t>
  </si>
  <si>
    <t>REPLACE INTERIOR &amp; EXTERIOR DOORS</t>
  </si>
  <si>
    <t xml:space="preserve">REPLACE OUTDATED AND ADA NO WATER FOUNTAINS. </t>
  </si>
  <si>
    <t>REPLACE STAIR EGRESS LIGHTS</t>
  </si>
  <si>
    <t>REPLACE SWITCHES, GFCI RECEPTACLES, AND WIRING</t>
  </si>
  <si>
    <t>REPLACE WATER DISTRIBUTION SYSTEM</t>
  </si>
  <si>
    <t>REVITALIZE FINISHES--BUILDING WIDE</t>
  </si>
  <si>
    <t>REVITALIZE MAIN ENTRANCE-CANOPY REPLACEMENT</t>
  </si>
  <si>
    <t>SEISMIC BRACE CEILING AND EQUIP - IRVING II</t>
  </si>
  <si>
    <t>SITE RENOVATIONS AND REPAIRS</t>
  </si>
  <si>
    <t>UPGRADE LAB HOODS IRVING II</t>
  </si>
  <si>
    <t>Klein House</t>
  </si>
  <si>
    <t>PROVIDE STAIR RAILING TO SECOND FLOOR</t>
  </si>
  <si>
    <t>KUAC-TV Transmitter</t>
  </si>
  <si>
    <t>BUILDING  VENTILATION AND COOLING UPGRADE</t>
  </si>
  <si>
    <t>EXTERIOR LIGHTING INSTALLMENT</t>
  </si>
  <si>
    <t>EXTERIOR SIDING REPAINTING</t>
  </si>
  <si>
    <t>FENCING AND SWITCHGEAR INSTALLMENT</t>
  </si>
  <si>
    <t>GENERATOR, UPS &amp; SWITCHGEAR UPGRADE</t>
  </si>
  <si>
    <t>Lathrop, Austin E. Hall</t>
  </si>
  <si>
    <t>PROVIDE A GENDER INCLUSIVE RESTROOM.</t>
  </si>
  <si>
    <t>PROVIDE FRONT LOAD WASHING MACHINE.</t>
  </si>
  <si>
    <t>REPLACE EXTERIOR STOREFRONT</t>
  </si>
  <si>
    <t>Lidar Annex</t>
  </si>
  <si>
    <t>Lidar Observatory</t>
  </si>
  <si>
    <t>Machine Shop</t>
  </si>
  <si>
    <t>INSTALL HEATING SYSTEM</t>
  </si>
  <si>
    <t>LIGHTING / CEILING UPGRADE</t>
  </si>
  <si>
    <t>RENOVATE BATHROOMS</t>
  </si>
  <si>
    <t>REPLACE WINDOWS AND DOORS</t>
  </si>
  <si>
    <t>REVITALIZE EXTERIOR AND BUILDING ENVELOPE</t>
  </si>
  <si>
    <t>STRUCTURAL ANALYSIS OF MEZZANINE</t>
  </si>
  <si>
    <t>MacLean, Eileen Panigoe House, Building 777</t>
  </si>
  <si>
    <t>REPAIR RAMP AND HANDRAILS</t>
  </si>
  <si>
    <t>Marine Sciences Building</t>
  </si>
  <si>
    <t xml:space="preserve"> ASSESSMENT STUDY FOR STRUCTURAL REPAIRS</t>
  </si>
  <si>
    <t>MECHANICAL RENOVATION</t>
  </si>
  <si>
    <t>REMODEL OFFICES/CODE UPGRADE</t>
  </si>
  <si>
    <t>RE-SPRINKLER BUILDING</t>
  </si>
  <si>
    <t>RESTROOM REHABILITATION</t>
  </si>
  <si>
    <t>REVITALIZE EXTERIOR BUILDING AND BUILDING ENVELOPE</t>
  </si>
  <si>
    <t>McIntosh, John A. Hall</t>
  </si>
  <si>
    <t>EXTEND PORCH, ADD 22' SLOPED WALK TO RIGHT &amp; NEW STAIR ON LEFT HALF OF PORCH.</t>
  </si>
  <si>
    <t>PROVIDE A WHEELCHAIR LIFT.</t>
  </si>
  <si>
    <t>REMODEL GENDER INCLUSIVE LOUNGE RESTROOM TO BE ACCESSIBLE.</t>
  </si>
  <si>
    <t>REPLACE EXISTING PAIR OF 30" DOORS WITH ONE 42" WIDE DOOR.</t>
  </si>
  <si>
    <t>REPLACE EXTERIOR STOREFRONT INCLUDING CARD SWIPE</t>
  </si>
  <si>
    <t>REPLACE INTERIOR DOOR LOCKING SYSTEM WITH FULL CARD SWIPE SYSTEM</t>
  </si>
  <si>
    <t>RESTROOMS UPGRADE 4 @ $300K EA.</t>
  </si>
  <si>
    <t>Miller House</t>
  </si>
  <si>
    <t>ACM ABATEMENT AND DEMOLITION OF BUILING ESTIMATED AT 2, 043 SF @$30 PSF</t>
  </si>
  <si>
    <t>Moore, Terris Hall</t>
  </si>
  <si>
    <t>CARPET, PAINT AND RESTROOM REFURBISH</t>
  </si>
  <si>
    <t>CONVERT PNEUMATIC CONTROLS TO DIRECT DIGITAL CONTROLS</t>
  </si>
  <si>
    <t>PROVIDE FRONT LOAD WASHING MACHINE AT THIRD FLOOR LAUNDRY.</t>
  </si>
  <si>
    <t>REPLACE THE JANITOR'S SINK DRAINS</t>
  </si>
  <si>
    <t>SHOWER BASINS REPLACEMENT</t>
  </si>
  <si>
    <t>UPPER DORMITORY EMERGENCY EGRESS CODE CORRECTIONS</t>
  </si>
  <si>
    <t>MST Site Building</t>
  </si>
  <si>
    <t>MUS Demarcation</t>
  </si>
  <si>
    <t>Nerland, Andrew Hall</t>
  </si>
  <si>
    <t>CARPET, PAINT, WINDOWS, BATHROOM , MECH UPGRADE</t>
  </si>
  <si>
    <t>EXTEND PORCH, ADD NEW 22' RAMP TO RIGHT &amp; NEW STAIR ON LEFT HALF OF PORCH.</t>
  </si>
  <si>
    <t>STOREFRONT REPLACEMENT WITH FULL CARD SWIPE SYSTEM</t>
  </si>
  <si>
    <t>UPGRADE RESTROOMS AND SHOWERS INCLUDING VENTILATION</t>
  </si>
  <si>
    <t>North Chandalar Drive 714</t>
  </si>
  <si>
    <t>CORRECT SUB GRADE/DRAINAGE/ CONCRETE GUTTERS/SITE DRAINS</t>
  </si>
  <si>
    <t>GARBAGE  PAD AND FENCING</t>
  </si>
  <si>
    <t>INSTALL HRV'S  3 @$20K PER UNIT</t>
  </si>
  <si>
    <t>KITCHEN CABINET/APPLIANCES 3 KITCHEN @ $17K</t>
  </si>
  <si>
    <t>RENEW FIXTURES AND FINISHES IN BATHROOM 3@ $5K</t>
  </si>
  <si>
    <t>REPAIR, LEVEL TRANSITION TO GARAGE AND PAVE DRIVES  3 @ $8K PER DRIVEWAY</t>
  </si>
  <si>
    <t>REPLACE ENTRY STAIRS AND SIDEWALK</t>
  </si>
  <si>
    <t>REPLACE EXTERIOR DOOR</t>
  </si>
  <si>
    <t>REPLACE INTERIOR DOOR HARDWARE</t>
  </si>
  <si>
    <t>REPLACE RESIDENTIAL FIRE ALARM</t>
  </si>
  <si>
    <t xml:space="preserve">REPLACE ROOF FLASHING </t>
  </si>
  <si>
    <t>REPLACE WINDOWS 20 WINDOWS @ $7,000 EACH</t>
  </si>
  <si>
    <t>WATERPROOF FOUNDATIONS AND SITE DRAINS AT WINDOWS FOR EGRESS</t>
  </si>
  <si>
    <t>North Chandalar Drive 716</t>
  </si>
  <si>
    <t>INSTALL HRV'S  2 @$20K PER UNIT</t>
  </si>
  <si>
    <t>KITCHEN CABINET/APPLIANCES 2 KITCHEN @ $17K</t>
  </si>
  <si>
    <t>RENEW FIXTURES AND FINISHES IN BATHROOM 4@ $5K</t>
  </si>
  <si>
    <t>REPAIR, LEVEL TRANSITION TO GARAGE AND PAVE DRIVES @ $8K PER DRIVEWAY</t>
  </si>
  <si>
    <t>North Chandalar Drive 718</t>
  </si>
  <si>
    <t>North Chandalar Drive 720</t>
  </si>
  <si>
    <t>North Chandalar Drive 722</t>
  </si>
  <si>
    <t>North Chandalar Drive 724</t>
  </si>
  <si>
    <t>GARBAGE PAD AND FENCING</t>
  </si>
  <si>
    <t>North Chandalar Drive 726</t>
  </si>
  <si>
    <t>North Chandalar Drive 727</t>
  </si>
  <si>
    <t>CONCRETE VALLEY GUTTERS</t>
  </si>
  <si>
    <t>CORRECT DEFICIENCIES/ CONDITION/SUB GRADE/DRAINAGE</t>
  </si>
  <si>
    <t>GARBAGE FENCING</t>
  </si>
  <si>
    <t>INSTALL AIR-TO -AIR HEAT EXCHANGER</t>
  </si>
  <si>
    <t>PAVE DRIVES</t>
  </si>
  <si>
    <t>REPAIR HEAT EXCHANGER</t>
  </si>
  <si>
    <t>REPLACE CERAMIC/QUARTER. TILE</t>
  </si>
  <si>
    <t>REPLACE DOOR HARDWARE</t>
  </si>
  <si>
    <t>REPLACE ENTRY STAIRS</t>
  </si>
  <si>
    <t>WATERPROOF FOUNDATIONS AND SITE DRAINS</t>
  </si>
  <si>
    <t>North Chandalar Drive 728</t>
  </si>
  <si>
    <t>Octagon-Koyukuk (Ski Hut)</t>
  </si>
  <si>
    <t>REFINISH INTERIOR WALLS, FLOORS AND CEILINGS</t>
  </si>
  <si>
    <t>O'Neill Hazmat Building</t>
  </si>
  <si>
    <t>REPLACE HAZMAT UNIT</t>
  </si>
  <si>
    <t>O'Neill, William A. Resources Building</t>
  </si>
  <si>
    <t>ABATE ACM ACOUSTIC SPRAYED CLASSROOM CEILINGS</t>
  </si>
  <si>
    <t>ABATE BURIED FUEL TANK-O'NEILL</t>
  </si>
  <si>
    <t>CHEMICAL STORAGE ROOM</t>
  </si>
  <si>
    <t>CONSTRUCT FIRE WALLS AND SEPARATE RETURN AIR PATHS</t>
  </si>
  <si>
    <t>DOORS AND HARDWARE</t>
  </si>
  <si>
    <t>ENCLOSE/ADD AIR SHAFT PERMANENT FALL PROTECTION</t>
  </si>
  <si>
    <t>ENERGY CONSERVATION LIGHTING UPGRADES</t>
  </si>
  <si>
    <t>FLOOR TRUSS TO COLUMN SEISMIC CORRECTIONS</t>
  </si>
  <si>
    <t>INFILL OFFICE AND SUPPORT SPACE</t>
  </si>
  <si>
    <t>INSTALL A HEARING LOOP.</t>
  </si>
  <si>
    <t>INSTALL CONDENSATE VENT</t>
  </si>
  <si>
    <t>INSULATE / FINISH SERVICE TOWERS</t>
  </si>
  <si>
    <t>ISOLATE LABS FROM COMMON INTERSTITIAL SPACE AND ADJACENT OFFICES AND CORRIDORS FOR CODE AND AIR QUALITY COMPLIANCE.</t>
  </si>
  <si>
    <t>LAB ELECTRICAL CODE CORRECTIONS</t>
  </si>
  <si>
    <t>LAB PLUMBING UPGRADE</t>
  </si>
  <si>
    <t>O'NEILL ELEVATOR MODERNIZATION (#44)</t>
  </si>
  <si>
    <t>RENOVATE ELECTRICAL SERVICE</t>
  </si>
  <si>
    <t>RENOVATE LAB CASEWORK AND FINISHES</t>
  </si>
  <si>
    <t>RENOVATE ROOM FINISHES</t>
  </si>
  <si>
    <t>RENOVATE THE EXISING RESTOOM  TO MODERNIZE,  IMPROVE ADA  AND THE AVIAILBITY OF GENDER -INCLUSIVE RESTROOMS</t>
  </si>
  <si>
    <t>REPLACE ELECTRICAL SWITCHES AND OUTLETS; ADD GFCA</t>
  </si>
  <si>
    <t>REPLACE EXTERIOR EGRESS DOORS, INSULATED</t>
  </si>
  <si>
    <t>REPLACE HVAC SYSTEM-FANS, DUCTS, VAV'S</t>
  </si>
  <si>
    <t>REPLACE HYDRONIC HEATING SYSTEM AND ADD PERIMETER HEATING</t>
  </si>
  <si>
    <t>REPLACE ROOF AND INSTALL GUARDRAIL</t>
  </si>
  <si>
    <t>REPLACE UNBRACED OLD CEILING SYSTEM</t>
  </si>
  <si>
    <t>RETROFIT HVAC CONTROLS WITH DDC CONTROLS</t>
  </si>
  <si>
    <t>REVITALIZATION DESIGN</t>
  </si>
  <si>
    <t>SEISMIC UPGRADES AND BRACING</t>
  </si>
  <si>
    <t>SITE REMEDIATION</t>
  </si>
  <si>
    <t>STAIR REPLACMENT</t>
  </si>
  <si>
    <t>STAIRWELL AND BUILDING ENTRANCE RENOVATIONS</t>
  </si>
  <si>
    <t>SWITCHGEAR REPLACEMENT</t>
  </si>
  <si>
    <t>UPGRADE BUILDING COOLING SYSTEM</t>
  </si>
  <si>
    <t>UPGRADE DATA AND ELECTRICAL UTILITY ACCESS</t>
  </si>
  <si>
    <t>Orca Building</t>
  </si>
  <si>
    <t>DOWNSIZE THE EXHAUST FANS TO FIT THE PROGRAM</t>
  </si>
  <si>
    <t>PROVIDE VENTILATION MAKEUP AIR</t>
  </si>
  <si>
    <t>RE-COAT ABOVE GROUND FUEL TANKS</t>
  </si>
  <si>
    <t>Owen, Alfred A. Building</t>
  </si>
  <si>
    <t>ADD ADA VAN PARKING AT THE REAR OF THE BUILDING</t>
  </si>
  <si>
    <t>BUILDING MAIN ELECTRICAL SERVICE</t>
  </si>
  <si>
    <t>CONDITIONED POWER SUPPLY</t>
  </si>
  <si>
    <t>CONVERT LAB VENTILATION TO VAV</t>
  </si>
  <si>
    <t>CONVERT PNEUMATIC CONTROLS/UPGRADE DDC</t>
  </si>
  <si>
    <t>EMERGENCY GENERATOR UPGRADE</t>
  </si>
  <si>
    <t>KITCHEN RANGE UPGRADE</t>
  </si>
  <si>
    <t>MODIFY EMERGENCY EXIT DOOR LANDINGS &amp; PROVIDE PATH FROM BUILDING</t>
  </si>
  <si>
    <t>R&amp;R ROOF AND FASCIA</t>
  </si>
  <si>
    <t>REPAIR AND REPLACE EXTERIOR WINDOWS AND SIDING</t>
  </si>
  <si>
    <t>REPAIR AND REPLACE INTERIOR CARPET/PAINT</t>
  </si>
  <si>
    <t>REPAIR AND REPLACE MECHANICAL EQUIPMENT AND BOILER</t>
  </si>
  <si>
    <t>REPAIR AND REPLACE SIDING / VERTICAL SURFACES</t>
  </si>
  <si>
    <t>REPAIR COOLING FOR HUB ROOM</t>
  </si>
  <si>
    <t>REPAIR CORRODED STRUCTURAL ELEMENTS</t>
  </si>
  <si>
    <t>REPAIR MAIN SIDEWALK IN FRONT OF BUILDING TO BE ADA COMPLIANT</t>
  </si>
  <si>
    <t>REPLACE BUILDING ROOM &amp; WAYFINDING SIGNAGE TO BE ADA COMPLIANT</t>
  </si>
  <si>
    <t>REPLACE CHAMBER REFRIGERATION PLANT</t>
  </si>
  <si>
    <t>REPLACE CHILLER</t>
  </si>
  <si>
    <t>REPLACE FLUID COOLER</t>
  </si>
  <si>
    <t>UPGRADE BUILDING ELECTRICAL DISTRIBUTION</t>
  </si>
  <si>
    <t>UPGRADE BUILDING INTERIOR LIGHTING</t>
  </si>
  <si>
    <t>UPGRADE EXTERIOR LIGHTING INCLUDING PARKING LOT</t>
  </si>
  <si>
    <t>Pad Five</t>
  </si>
  <si>
    <t>Patty Ice Arena</t>
  </si>
  <si>
    <t>ADD AN ADA RESTROOM ON THE FIRST FLOOR</t>
  </si>
  <si>
    <t>INSTALL ALTHETIC FLOORING IN THE SECOND FLOOR SPIN ROOM, ROOM 203</t>
  </si>
  <si>
    <t xml:space="preserve">REPAIR SITE DRAINAGE ON THE NORTH EAST </t>
  </si>
  <si>
    <t>REPLACE ICE EQUIPMENT -COMPRESSORS, PIPING, CONTROLS</t>
  </si>
  <si>
    <t>REPLACE LOWER LEVEL DOOR AND ADD RELITES</t>
  </si>
  <si>
    <t>REVITALIZE INTERIOR FINISHES: PAINT AND FLOORING</t>
  </si>
  <si>
    <t>SPINKELER HEADS REPLACEMENT IN THE ICE ARENA</t>
  </si>
  <si>
    <t>TEAM ROOM REMODELING</t>
  </si>
  <si>
    <t>UPGRADE HVAC SYSTEMS  (EXPAND PENTHOUSE)</t>
  </si>
  <si>
    <t>Patty, Ernest N. Center</t>
  </si>
  <si>
    <t>ADD AN ELEVATOR OR WHEELCHAIR LIFT.</t>
  </si>
  <si>
    <t>BUILDING ENVELOPE IMPROVEMENT</t>
  </si>
  <si>
    <t>IMPROVE FIRE EGRESS FROM PATTY CENTER</t>
  </si>
  <si>
    <t>IMPROVE THE NORTH PARKING LOT FOR ADA</t>
  </si>
  <si>
    <t>INSTALL EXTERIOR LIGHTING</t>
  </si>
  <si>
    <t xml:space="preserve">MODIFY RAMP TO VESTIBULE 100V1 </t>
  </si>
  <si>
    <t>POOL REFURSHIMENT</t>
  </si>
  <si>
    <t>PROVIDE A CURB RAMP AND ACCESSIBLE PARKING WITH PLUG-IN.</t>
  </si>
  <si>
    <t>RENEW BUILDING HVAC AND HYDRONIC SYSTEM. SEPARATE THE BUILDING AND POOL MECHANICAL SYSTEM.</t>
  </si>
  <si>
    <t>RENOVATE ATHLETICS SCORE DISPLAYS</t>
  </si>
  <si>
    <t>RENOVATE EXTERIOR FINISH AND VAPOR BARRIER</t>
  </si>
  <si>
    <t>RENOVATE LOCKER ROOM SHOWERS</t>
  </si>
  <si>
    <t>RENOVATE NCAA DIV.1 RIFLE RANGE AND EQUIPMENT</t>
  </si>
  <si>
    <t>RENOVATE OLD PLUMBING</t>
  </si>
  <si>
    <t xml:space="preserve">REPAINT CONCRETE WALLS </t>
  </si>
  <si>
    <t>REPLACE GYM FLOOR</t>
  </si>
  <si>
    <t>REPLACE STOREFRONTS</t>
  </si>
  <si>
    <t>REPLACE SUSPENDED CEILINGS</t>
  </si>
  <si>
    <t xml:space="preserve">REVITALIZE INTERIOR FINISHES </t>
  </si>
  <si>
    <t>ROOF REPAIRS</t>
  </si>
  <si>
    <t>STORM WATER/ROOF RUN OFF SEPARATION FROM SEWER</t>
  </si>
  <si>
    <t>UPGRADE FIRE ALARM SYSTEM</t>
  </si>
  <si>
    <t>UPGRADE LOCKER ROOM 114 AND 110</t>
  </si>
  <si>
    <t>UPGRADE RESTROOMS AND ADA ACCESIBBLE STALLS</t>
  </si>
  <si>
    <t>UPGRADE SPRINKLER SYSTEM</t>
  </si>
  <si>
    <t>Physical Plant</t>
  </si>
  <si>
    <t>ARCHITECTURAL REPAIRS: INTERIOR FINISHES REFURB</t>
  </si>
  <si>
    <t>ELECTRICAL SYSTEM REPLACEMENT</t>
  </si>
  <si>
    <t>FIRE EGRESS CORRECTIONS/STAIRWELL REPLACEMENT</t>
  </si>
  <si>
    <t>HAZARDOUS MATERIALS ABATEMENT</t>
  </si>
  <si>
    <t>INSTALL EMERGENCY POWER</t>
  </si>
  <si>
    <t>MECHANICAL SYSTEM REPLACEMENT IN NORTHWEST OF BUILDING</t>
  </si>
  <si>
    <t>NW QUADRANT LIGHTING REPLACEMENT</t>
  </si>
  <si>
    <t>PHYSICAL PLANT PARKING LOT: RESURFACE/ASPHALT</t>
  </si>
  <si>
    <t>REPLACE APPROX.2478 SF OF BUR. ROOF APPROX. 48 YEARS OLD</t>
  </si>
  <si>
    <t>REPLACE LIFT STATION IN UTILIDOR</t>
  </si>
  <si>
    <t>STRUCTURAL IMPROVEMENTS</t>
  </si>
  <si>
    <t>Rae, K. M. Marine Education Center</t>
  </si>
  <si>
    <t>MODERNIZE FIRE ALARM SYSTEM</t>
  </si>
  <si>
    <t>NEW INSULATED SIDING</t>
  </si>
  <si>
    <t>Rainey-Skarland Cabin</t>
  </si>
  <si>
    <t>DOOR AND WINDOW REPLACEMENT</t>
  </si>
  <si>
    <t>KITCHEN REMODEL (TO PERIOD CONDITION)</t>
  </si>
  <si>
    <t>LOWER COURSE LOG REPLACEMENT</t>
  </si>
  <si>
    <t>UTILIDOR TIE-IN HYDRONIC HEAT</t>
  </si>
  <si>
    <t>Range Administration Center</t>
  </si>
  <si>
    <t>Rasmuson, Elmer E. Library</t>
  </si>
  <si>
    <t>AIR HANDLING UNIT REPLACEMENT</t>
  </si>
  <si>
    <t>CARPET/FLOORING REPLACEMENT ALL 6 FLOORS 178,686 GSF</t>
  </si>
  <si>
    <t xml:space="preserve">CORRECT DRAINAGE ON ADA ACCESSIBLE RAMP. </t>
  </si>
  <si>
    <t>RARE BOOK COOLER REPAIRS</t>
  </si>
  <si>
    <t>RASMUSON STUDENT SUCCESS CENTER</t>
  </si>
  <si>
    <t>RESTROOM UPGRADETO  MODERNIZE ,  TO  GENDER INCLUSIVE RESTROOMS TO SIGNGLE ROOM RESTROOMS  AND IMPROVE ADA ACCESSIBLITY</t>
  </si>
  <si>
    <t>ROOF REPLACEMENT</t>
  </si>
  <si>
    <t>UPGRADE THE STUDY CARRES</t>
  </si>
  <si>
    <t>Red Facility Garage</t>
  </si>
  <si>
    <t>Redstone Antenna Support Building</t>
  </si>
  <si>
    <t>Reichardt, Paul B. Building</t>
  </si>
  <si>
    <t>ADD A GENDER INCLUSIVE RESTROOM.</t>
  </si>
  <si>
    <t>FACILITY CONDITION ASSESSMENT</t>
  </si>
  <si>
    <t>FLOORING REPLACEMENT IN ALL PUBLIC SPACES WITH 2'X2' TILES.</t>
  </si>
  <si>
    <t>MODIFY RESTROOM TO  IMPROVE ADA ACCESSIBLITY</t>
  </si>
  <si>
    <t>NEW DIVIDER WALL</t>
  </si>
  <si>
    <t>RE-FINISH WOOD CASEWORK IN THE PUBLIC AREA</t>
  </si>
  <si>
    <t>RESTROOM FIXTURES AND FINISHES REPLACEMENT</t>
  </si>
  <si>
    <t>Signers' Hall</t>
  </si>
  <si>
    <t>ADD A SECURITY DOOR ON THE SIGNERS' SIDE OF THE ELEVATOR &amp; UNLOCK THE EIELSON DOOR.</t>
  </si>
  <si>
    <t>BUILDING ENVELOPE UPGRADE</t>
  </si>
  <si>
    <t xml:space="preserve">CARPET REPLACEMENT </t>
  </si>
  <si>
    <t>CLERESTORY GLARE CONTROL INSTALLMENT</t>
  </si>
  <si>
    <t>ELECTRICAL CODE WORK</t>
  </si>
  <si>
    <t>EXTERIOR STAIR REPLACEMENT</t>
  </si>
  <si>
    <t>FA SYSTEM REPLACEMENT</t>
  </si>
  <si>
    <t>HVAC SYSTEMS AND HEAT EXCHANGE UPGRADES</t>
  </si>
  <si>
    <t>LIGHTING SYSTEMS UPGRADES</t>
  </si>
  <si>
    <t>PLUMBING SYSTEMS UPGRADES</t>
  </si>
  <si>
    <t>REBUILD THE RAMPS &amp; INSTALL HANDRAILS.</t>
  </si>
  <si>
    <t>SECURITY SYSTEM UPGRADE</t>
  </si>
  <si>
    <t>SPRINKLER SYSTEM UPGRADE &amp; BACKFLOW PREVENTER INSTALLATION</t>
  </si>
  <si>
    <t>WINDOW, STOREFRONT, AND  DOOR REPLACEMENT</t>
  </si>
  <si>
    <t>Skarland, Ivar Hall</t>
  </si>
  <si>
    <t xml:space="preserve">ADA MODIDIFICATION FOR   ROOM 105, 107 AND 109 </t>
  </si>
  <si>
    <t>Stevens, Morton Hall</t>
  </si>
  <si>
    <t>FAN ROOM UPGRADE</t>
  </si>
  <si>
    <t>FLOORING AND FINISHES UPGRADE</t>
  </si>
  <si>
    <t>RENOVATE RESTROOM 200R1  TO  IMPROVE ACCESSIBLITY</t>
  </si>
  <si>
    <t>STEAM PIPING UPGRADE</t>
  </si>
  <si>
    <t>Stuart, Walter T. Hall</t>
  </si>
  <si>
    <t>ENTRY STAIRS REPAIRS</t>
  </si>
  <si>
    <t>HANDRAIL REPAIRS</t>
  </si>
  <si>
    <t>KITCHEN EXHAUST FANS REPAIRS</t>
  </si>
  <si>
    <t>MECHANICAL ROOM VENTILATION</t>
  </si>
  <si>
    <t>REPLACE BASE MOLDING</t>
  </si>
  <si>
    <t>REPLACE BASEBOARD HEATER COVER</t>
  </si>
  <si>
    <t>REPLACE FLOOR HEATERS</t>
  </si>
  <si>
    <t>REPLACE LIGHTS</t>
  </si>
  <si>
    <t>REPLACE SHOWER STALLS</t>
  </si>
  <si>
    <t>REPLACE TOILET FIXTURE</t>
  </si>
  <si>
    <t>REPLACE TRIM</t>
  </si>
  <si>
    <t>Student Recreation Center</t>
  </si>
  <si>
    <t>CONSTRUCT PAVED ROAD FOR FIRE LANE FROM GATE TO WEST OF BLDG.</t>
  </si>
  <si>
    <t>INSTALL WATER FOUNTAIN SKIRTS ONTO WATER FOUNTAINS.</t>
  </si>
  <si>
    <t>REPAIR HEATING SYSTEM</t>
  </si>
  <si>
    <t>RESTROOM/SHOWER/LOCKER RENOVATION STUDY</t>
  </si>
  <si>
    <t>Sustainable Student Housing Village 1</t>
  </si>
  <si>
    <t>Sustainable Student Housing Village 2</t>
  </si>
  <si>
    <t>Sustainable Student Housing Village 3</t>
  </si>
  <si>
    <t>Sustainable Student Housing Village 4</t>
  </si>
  <si>
    <t>Swine Facility</t>
  </si>
  <si>
    <t>HEATING EQUIPMENT REMOVAL</t>
  </si>
  <si>
    <t>STUCTURAL DEFECIENCIES</t>
  </si>
  <si>
    <t>Tanana Loop 701</t>
  </si>
  <si>
    <t>PLUMBING REPLACEMENT</t>
  </si>
  <si>
    <t>REPAIR ACOUSTIC CEILING</t>
  </si>
  <si>
    <t>REPAIR SPALLING SIDEWALK</t>
  </si>
  <si>
    <t xml:space="preserve">REPLACE CARPET </t>
  </si>
  <si>
    <t>REPLACE ROOF FLASHING</t>
  </si>
  <si>
    <t>REPLACE WINDOW</t>
  </si>
  <si>
    <t>Tanana Loop 702</t>
  </si>
  <si>
    <t>Tanana Loop 705</t>
  </si>
  <si>
    <t>Telemetry Administration Building</t>
  </si>
  <si>
    <t>Tilly, Lola Commons</t>
  </si>
  <si>
    <t>ADA BUILDING ACCESS/ NEW ELEVATOR. EXISTING SERVICE ELEVATOR NOT RATED FOR OCCUPANT USE.</t>
  </si>
  <si>
    <t xml:space="preserve">EXPAND SPRINKLER SYSTEM COVERAGE </t>
  </si>
  <si>
    <t>RENEW ABANDONED BASEMENT ROOMS FOR FUTURE USE</t>
  </si>
  <si>
    <t>RENOVATE THE EXISTING RESTROOM TO  MODERNIZE , IMPROVE ACCESSINBLITY AND  FIXTURE COUNTS</t>
  </si>
  <si>
    <t xml:space="preserve">REPAIR EXTERIOR BRIDGE RAILINGS </t>
  </si>
  <si>
    <t xml:space="preserve">REPAIR PLUMBING SYSTEMS </t>
  </si>
  <si>
    <t>REPAIR SITE DRAINAGE AT EXTERIOR FOUNDATION ON THE NORTH EAST CORNER</t>
  </si>
  <si>
    <t>REPAIR THE BRIDGE</t>
  </si>
  <si>
    <t xml:space="preserve">REPLACE EAST SIDE ENTRANCE DOORS </t>
  </si>
  <si>
    <t>REPLACE ELECTRICAL PANEL</t>
  </si>
  <si>
    <t xml:space="preserve">REPLACE UNRATED SHAFT DOOR </t>
  </si>
  <si>
    <t>THE WEST ENTRY NEEDS TO BE REBUILT TO BECOME ACCESSIBLE, FROM THE CURB TO THE DOOR.</t>
  </si>
  <si>
    <t>UPGRADE, REPLACE HVAC SYSTEMS</t>
  </si>
  <si>
    <t>Tool Crib, A-Rab</t>
  </si>
  <si>
    <t>UAF Community and Technical College Center</t>
  </si>
  <si>
    <t>FIRE ALARM UPGRADE ALL FLOORS</t>
  </si>
  <si>
    <t xml:space="preserve">REMAINING FIRST AND SECOND FLOOR RENOVATION. </t>
  </si>
  <si>
    <t>UPGRADE THE EAST BUILDING STAIRWELL</t>
  </si>
  <si>
    <t>University of Alaska Museum of The North</t>
  </si>
  <si>
    <t>MUSEUM ORIGINAL EXHIBIT SPACE REFURBISH AND RENOVATION</t>
  </si>
  <si>
    <t>REPAINT THE OUTSIDE EMEGENCY STAIRWELL</t>
  </si>
  <si>
    <t>REPLACE WALKOFF CARPET ON THE EAST ENTRANCE</t>
  </si>
  <si>
    <t>WEST RIDGE MUSEUM STORAGE</t>
  </si>
  <si>
    <t>University Park Building</t>
  </si>
  <si>
    <t>ADD CABLE TRAY SOUTH WING</t>
  </si>
  <si>
    <t>ELECTRICAL CODE COMPLIANCE WORK</t>
  </si>
  <si>
    <t>HVAC CODE COMPLIANCE</t>
  </si>
  <si>
    <t>MECHANICAL ROOM UPGRADE AND FOUNDATION WALL WATER INSTRUSION REPAIR</t>
  </si>
  <si>
    <t>REFURBSH ENTRY CANOPIES</t>
  </si>
  <si>
    <t>RENOVATE SCHOOL GYM FOR UAF PROGRAMS</t>
  </si>
  <si>
    <t>RENOVATE THE MEN'S 100M2 AND WOMEN'S RESTROOM 1100W2 TO BE ADA COMPLIANT</t>
  </si>
  <si>
    <t>REPLACE INTERIOR FINISHES REFURBSHIMENT</t>
  </si>
  <si>
    <t>REPLACE SOUTH SIDE WINDOWS</t>
  </si>
  <si>
    <t>REPURPOSE SPACE TO STORAGE USE</t>
  </si>
  <si>
    <t>RESURFACE PARKING LOTS</t>
  </si>
  <si>
    <t>SEISMIC STRUCTURAL REVIEW</t>
  </si>
  <si>
    <t>SOUTH WING HYDRONIC HEATING SYSTEM</t>
  </si>
  <si>
    <t>STUDENT LOUNGE UPGRADE</t>
  </si>
  <si>
    <t>Visitor Center</t>
  </si>
  <si>
    <t>FLOORING REPLACEMENT .</t>
  </si>
  <si>
    <t>RE-LEVEL FOUNDATION</t>
  </si>
  <si>
    <t>REPAINT BUILDING EXTERIOR</t>
  </si>
  <si>
    <t>REPAIR CRACKS IN THE BATHROOM 100R1</t>
  </si>
  <si>
    <t>REPAIR RAMP TO  DECK FOR ADA</t>
  </si>
  <si>
    <t>REPLACE SECOND EXIT STAIR</t>
  </si>
  <si>
    <t>SITE IMPROVEMENTS UPGRADE</t>
  </si>
  <si>
    <t>Walsh Hall</t>
  </si>
  <si>
    <t>REPLACE SIDEWALKS</t>
  </si>
  <si>
    <t>Warm Storage Building</t>
  </si>
  <si>
    <t>Wash House</t>
  </si>
  <si>
    <t>IMPROVE SITE DRAINAGE NORTH OF BUILDING</t>
  </si>
  <si>
    <t>West Ridge Research Building</t>
  </si>
  <si>
    <t>GENERAL CLASSROOM 004 FURNITURE REPLACEMENT</t>
  </si>
  <si>
    <t>Whitaker, Willard Building</t>
  </si>
  <si>
    <t>ABATE OLD ACM UTILITY PIPE INSULATION</t>
  </si>
  <si>
    <t>CODE REPAIRS FOR SEWER SYSTEM TO PREVENT BACKUPS</t>
  </si>
  <si>
    <t>EXPAND DATA NETWORK@ FS</t>
  </si>
  <si>
    <t>HVAC CODE CORRECTIONS</t>
  </si>
  <si>
    <t>INSTALL FIRE STATION APPARATUS BAY OWS</t>
  </si>
  <si>
    <t>RELOCATE AIR COMPRESSOR WB</t>
  </si>
  <si>
    <t>RENOVATE  RESTROOM  TO  IMPROVE ADA   ACCESSIBLITY</t>
  </si>
  <si>
    <t xml:space="preserve">REPAIR EMERGENCY GENERATOR/UPS SYSTEM PER NFPA1221  FOR  DISPATCH AND EMERGENCY COMMAND CENTER REQUIREMENTS </t>
  </si>
  <si>
    <t>REPLACE ACM PIPING INSULATION</t>
  </si>
  <si>
    <t>REPLACE BUILDING DOOR HARDWARE</t>
  </si>
  <si>
    <t>REPLACE FIRE STATION PA SYSTEM</t>
  </si>
  <si>
    <t>REPLACE FS SECURITY SYSTEM</t>
  </si>
  <si>
    <t>REPLACE WOOD WINDOWS</t>
  </si>
  <si>
    <t>REVITALIZE EXTERIOR FINISHES</t>
  </si>
  <si>
    <t>SEISMIC REPAIRS OF CRITICAL FACILITY</t>
  </si>
  <si>
    <t>UPDATE FS DORM ROOMS TO UAF STANDARDS</t>
  </si>
  <si>
    <t>UPGRADE FA SYSTEM FS</t>
  </si>
  <si>
    <t>UPGRADE HYDRONIC HEATING</t>
  </si>
  <si>
    <t>UPGRADE SITE IMPROVEMENTS</t>
  </si>
  <si>
    <t>Wickersham, Judge James A. and Grace Hall</t>
  </si>
  <si>
    <t>NEW DRINKING FOUNTAINS</t>
  </si>
  <si>
    <t>RENEW KITCHEN</t>
  </si>
  <si>
    <t>RENOVATE ENTIRE ELECTRICAL SYSTEM</t>
  </si>
  <si>
    <t>REPLACE FLOORING</t>
  </si>
  <si>
    <t>REPLACE THE BUILDING SEWER SYSTEM</t>
  </si>
  <si>
    <t>REPLACE WINDOWS AND STOREFRONT ENTRIES</t>
  </si>
  <si>
    <t xml:space="preserve">SEPARATE ROOF DRAINS  FROM THE SANITARY  SEWER </t>
  </si>
  <si>
    <t>UPGRADE CABINET HEATERS IN EACH  SUITE</t>
  </si>
  <si>
    <t>Wood, William R. Center</t>
  </si>
  <si>
    <t>ADD ADA PUSH BUTTONS FOR LOWER EAST SIDE EXTERIOR DOORS</t>
  </si>
  <si>
    <t>ADD GENDER INCLUSIVE SHOWERS AND RESTROOMS</t>
  </si>
  <si>
    <t>CHANGE HID LIGHTS W/ LED LIGHTS WITH DAY SENSOR</t>
  </si>
  <si>
    <t>EAST ENTRY STORE FRONT UPGRADE</t>
  </si>
  <si>
    <t xml:space="preserve">FOOD SERVICE BACK UP POWER </t>
  </si>
  <si>
    <t>INSTALL ADA COMPLIANT PA SYSTEM - A,B,C,D AND 1ST FLOOR</t>
  </si>
  <si>
    <t>REBUILD RESTROOM ENTRANCE, PROVIDE ACCESSIBLE FACILITIES AND OTHER FIXTURES.</t>
  </si>
  <si>
    <t>RENOVATE SITE DRAINAGE AT PUB ENTRANCE</t>
  </si>
  <si>
    <t>REPLACE DOORS AND WINDOWS - 20 PUNCHED WINDOW ON 1ST AND 2ND FLOOR</t>
  </si>
  <si>
    <t>REPLACE EXTERIOR DOORS ON THE NORTH AND EAST SIDE  AND INCLUDE CARD SWIPES</t>
  </si>
  <si>
    <t>REROOF OVER THE BALLROOM AND PENTHOUSE</t>
  </si>
  <si>
    <t>STAIRWAY CODE: HANDRAILS</t>
  </si>
  <si>
    <t>UPGRADE BALLROOM FINISHES AND LIGHTS</t>
  </si>
  <si>
    <t>UPGRADE THE PUB -RESTROOM</t>
  </si>
  <si>
    <t>WOOD CENTER ELEVATOR #27 REQUIRES MODERNIZATION.</t>
  </si>
  <si>
    <t>Yellow Lab</t>
  </si>
  <si>
    <t>100% REPLACEMENT OF VENTILATION SYSTEM</t>
  </si>
  <si>
    <t>BUILDING ENVELOPE AND EXTERIOR RENOVATIONS</t>
  </si>
  <si>
    <t>Rural and Community Campus Renewal</t>
  </si>
  <si>
    <t>Admin/Classroom Building</t>
  </si>
  <si>
    <t>EXTERIOR REHABILITATION</t>
  </si>
  <si>
    <t>Kotzebue</t>
  </si>
  <si>
    <t>REFURBISH MECHANICAL SYSTEM</t>
  </si>
  <si>
    <t>RENOVATE RESTROOM</t>
  </si>
  <si>
    <t>REPAIR FRONT ENTRY DECK</t>
  </si>
  <si>
    <t>REPLACE FLOORING AND INTERIOR FINISHES</t>
  </si>
  <si>
    <t>Brooks Memorial Mines Building</t>
  </si>
  <si>
    <t>EXTERIOR INSULATION BLUE BOARD AND FLASHING MAINTENANCE</t>
  </si>
  <si>
    <t>RELOCATE AND INSTALL NEW WATER FOUNTAINS.</t>
  </si>
  <si>
    <t>RENOVATE RESTOOM TO MODERNIZE AND  IMPROVE ADA ACCESSIBLITY</t>
  </si>
  <si>
    <t>Cooperative Extension Building</t>
  </si>
  <si>
    <t>REPLACE APPROX. 2307SF  METAL ROOF</t>
  </si>
  <si>
    <t>REPLACE BALLASTS W/ ELECT. BALLASTS</t>
  </si>
  <si>
    <t>Fort Yukon Rural Education Center</t>
  </si>
  <si>
    <t>CODE CORRECTION POWER AND PHONE LINES</t>
  </si>
  <si>
    <t>Fort Yukon</t>
  </si>
  <si>
    <t>REPAIR AND ADD HEADBOLT OUTLETS</t>
  </si>
  <si>
    <t>Harper Building</t>
  </si>
  <si>
    <t>A POST EARTHQUAKE EVALUATION IS NEED IN HARPER BUILDING. THERE ARE VISIBLE CRACKS  THAT ARE REPORTED TO HAVE BEEN NOTICED AFTER THE  ANCHORANGE NOVEMBER 30, 2018 EARTHQUAKE</t>
  </si>
  <si>
    <t>ELECTRICAL REPAIR??</t>
  </si>
  <si>
    <t>INTERIOR FINISHES UPGRADE, CARPET AND PAINTING</t>
  </si>
  <si>
    <t>SEWER MAIN UPGRADE</t>
  </si>
  <si>
    <t>Lind, Maggie Building</t>
  </si>
  <si>
    <t>AIR HANDLER MAINTENANCE AND RENOVATION</t>
  </si>
  <si>
    <t>ELECTRICAL REPLACEMENT AND RENEWAL</t>
  </si>
  <si>
    <t>EMERGENCY EGRESS LANDING LIGHTING INSTALLATION</t>
  </si>
  <si>
    <t>HVAC SYSTEM REFURBISHMENT</t>
  </si>
  <si>
    <t>HVAC SYSTEM UPGRADE</t>
  </si>
  <si>
    <t>MECHANICAL SYSTEM REROUT</t>
  </si>
  <si>
    <t>PLUMBING REFURBISHMENT</t>
  </si>
  <si>
    <t>STRAPS OR SEISMIC BRACING INSTALLATION</t>
  </si>
  <si>
    <t>Nagozruk, Arthur Sr. Building</t>
  </si>
  <si>
    <t>REMOVE ABANDONED CAT3 TELEPHONE WIRING AND RECEPTACLES TO COMPLY WITH CODE.</t>
  </si>
  <si>
    <t>REPLACE DOORS AND  PROVIDE ADA COMPLIANT HARDWARE</t>
  </si>
  <si>
    <t>REPLACE PANELS NL-002 AND NL-005.</t>
  </si>
  <si>
    <t>Northwest Campus Education Center</t>
  </si>
  <si>
    <t xml:space="preserve">INSTALL 6 GALVANIZED PIPE BOLLARDS ON SOUTH WEST SIDE OF SOUTH PARKING AREA.  </t>
  </si>
  <si>
    <t>REGRADE SITE TO CREATE E/W DRAINAGE SWALE WITH A SOUTH FLOWING SWALES TO FRONT STREET ON BOTH EADGES OF THE SITE.</t>
  </si>
  <si>
    <t>Phase 1 Building</t>
  </si>
  <si>
    <t xml:space="preserve"> ELECTRICAL REFURBISHMENT</t>
  </si>
  <si>
    <t>FENCE ENCLOSURE INSTALLATION</t>
  </si>
  <si>
    <t>FRAMED ENCLOSURE RENOVATION</t>
  </si>
  <si>
    <t>GLAZING REPLACEMENT AND RENOVATION</t>
  </si>
  <si>
    <t>INTERIOR FINISHES RENOVATIONS</t>
  </si>
  <si>
    <t>IP DOME CAMERA INSTALLATION</t>
  </si>
  <si>
    <t>KNOB HARDWARE REPLACEMENT</t>
  </si>
  <si>
    <t>MECHANICAL SYSTEM RENOVATION</t>
  </si>
  <si>
    <t>Sackett, John C. Hall</t>
  </si>
  <si>
    <t>DECK CONSTRUCTION</t>
  </si>
  <si>
    <t>ELECTRICAL RENOVATION</t>
  </si>
  <si>
    <t>EMERGENCY EGRESS LIGHTING INSTALLATION</t>
  </si>
  <si>
    <t>EXTERIOR ENVELOPE UPGRADE</t>
  </si>
  <si>
    <t>FLOOR FINISHES REPLACEMENT</t>
  </si>
  <si>
    <t>GROUND INSULATION REPAIR AND GRAVEL BALLAST INSTALLATION</t>
  </si>
  <si>
    <t>LIFT STATION REPLACEMENT</t>
  </si>
  <si>
    <t>PANEL RELOCATION</t>
  </si>
  <si>
    <t>PERIMETER FENCE INSTALLATION</t>
  </si>
  <si>
    <t>PIPE BOLLARDS INSTALLATION</t>
  </si>
  <si>
    <t>PLUMBING RENOVATION</t>
  </si>
  <si>
    <t>ROOM EXPANSION AND RENOVATION</t>
  </si>
  <si>
    <t>ROOM RENOVATION</t>
  </si>
  <si>
    <t>SITE RENEWAL AND UPGRADE</t>
  </si>
  <si>
    <t>Tok Center Garage</t>
  </si>
  <si>
    <t>Tok Rural Education Center</t>
  </si>
  <si>
    <t>CONVERT EXTERIOR LIGHTS FROM INCANDESCENT TO LED</t>
  </si>
  <si>
    <t>ELECTRICAL AND PHONE REWIRING</t>
  </si>
  <si>
    <t>INSTALL AN NEW CENTER SIGN THAT IS CONSISTENT WITH NEW UAF SIGNS AND BRANDING</t>
  </si>
  <si>
    <t>INSTALL BUILDING SECURITY ALARM SYSTEM</t>
  </si>
  <si>
    <t>INTERIOR FINISHES UPGRADE</t>
  </si>
  <si>
    <t xml:space="preserve">LANDSCAPING IMPROVEMENT </t>
  </si>
  <si>
    <t>PROVIDE 1 HOUR SEPARATION AT STORAGE ROOM AND LAUNDRY ROOM</t>
  </si>
  <si>
    <t>PROVIDE CRAWL SPACE VENTILATION</t>
  </si>
  <si>
    <t>REPAIR AND ADD HEADBOLT OUTLETS &amp; ADA COMPLIANT HB'S</t>
  </si>
  <si>
    <t>REPLACE SEPTIC TANK AND SYSTEM TO LARGER APPROPRIATE SIZE</t>
  </si>
  <si>
    <t>REPLACE STAIR TO MECHANICAL ROOM W/ METAL GALVANIZED STAIR</t>
  </si>
  <si>
    <t>Voc-Tech Building</t>
  </si>
  <si>
    <t>COMBUSTION AIR OPENING REPAIR</t>
  </si>
  <si>
    <t>CONDUIT REPAIR AND GFCI OUTLET INSTALLATION</t>
  </si>
  <si>
    <t>DIGITAL CONTROLS INSTALLMENT</t>
  </si>
  <si>
    <t>ELECTRICAL DISTRIBUTION CENTER REPLACEMENT</t>
  </si>
  <si>
    <t>OVERHEAD PIPING REROUTE</t>
  </si>
  <si>
    <t>SITE WORK RENOVATION</t>
  </si>
  <si>
    <t>Wood, Margaret Building</t>
  </si>
  <si>
    <t>INTERIOR LIGHTING UPGRADE</t>
  </si>
  <si>
    <t>ROOM ADDITION</t>
  </si>
  <si>
    <t>SIGNAGE INSTALLMENT</t>
  </si>
  <si>
    <t>SIGNAGE REFURBISHMENT</t>
  </si>
  <si>
    <t>Yup'ik Language Center</t>
  </si>
  <si>
    <t>ADJUST WALKWAY CONNECTING TO KU105, ENCLOSE CRAWL SPACE.</t>
  </si>
  <si>
    <t>BURIED CIRCUIT, RISER, AND GROUNDING INSTALLATION</t>
  </si>
  <si>
    <t>ELECTRICAL RENOVATION AND RENEWAL</t>
  </si>
  <si>
    <t>EXIT SIGNS REPLACEMENT, EMERGENCY AND EGRESS LANDING LIGHTS INSTALLATION</t>
  </si>
  <si>
    <t>FIRE ALARM REPLACEMENT AND RENEWAL</t>
  </si>
  <si>
    <t>INSULATION REPLACEMENT AND RENEWAL</t>
  </si>
  <si>
    <t>LIGHTING AND SWITCHING REPLACEMENT</t>
  </si>
  <si>
    <t>REAR DOOR LANDING RENOVATION</t>
  </si>
  <si>
    <t>RENOVATION AND RENEWAL OF FACILTY</t>
  </si>
  <si>
    <t>STRUCTURAL CONNECTION INSTALLATION</t>
  </si>
  <si>
    <t>Yup'ik Museum, Library &amp; Cultural Ctr</t>
  </si>
  <si>
    <t>ABS CONDUIT DEMOLITION AND CABLE TRAY INSTALLMENT</t>
  </si>
  <si>
    <t>CHILLER, CHILLED WATER PIPING, AND PUMPING SYSTEM DEMOLITION</t>
  </si>
  <si>
    <t>ELECTRICAL SYSTEM RENOVATION</t>
  </si>
  <si>
    <t>EXTERIOR RENEWAL AND ENERGY UPGRADE</t>
  </si>
  <si>
    <t>EXTERIOR SIDING REPLACEMENT AND REPAINT</t>
  </si>
  <si>
    <t>HPS FIXTURE REPLACEMENT</t>
  </si>
  <si>
    <t>HVAC SYSTEMS RENOVATION</t>
  </si>
  <si>
    <t>INTERIOR REFINISH AND REPAINT</t>
  </si>
  <si>
    <t>LIGHTING CONTROL REPLACEMENT</t>
  </si>
  <si>
    <t>LOAD STUDY</t>
  </si>
  <si>
    <t>MUSEUM STORAGE AND DISPLAY CASEWORK</t>
  </si>
  <si>
    <t>PANEL REPLACEMENT</t>
  </si>
  <si>
    <t>PIPE INSULATION REPLACEMENT</t>
  </si>
  <si>
    <t>PLUMBING REPAIR</t>
  </si>
  <si>
    <t>SIDING AND RAILING REFINISH</t>
  </si>
  <si>
    <t>WALL AND CEILING REPAIR</t>
  </si>
  <si>
    <t>WATER CLOSET REPLACEMENT</t>
  </si>
  <si>
    <t>WATER CLOSET ROOM REPAIR</t>
  </si>
  <si>
    <t>University of Alaska Southeast</t>
  </si>
  <si>
    <t>Safety &amp; Regulatory Compliance</t>
  </si>
  <si>
    <t>Building Envelope &amp; Roof Systems</t>
  </si>
  <si>
    <t>Exterior Infrastructure</t>
  </si>
  <si>
    <t>Interior Systems</t>
  </si>
  <si>
    <t>Anderson, Clarence L. Building</t>
  </si>
  <si>
    <t>Anderson Scuba Locker / Lab Repurpose; The laboratory currently located in the NSRL building will be moving over to the Anderson building to consolidate space and programs and subsequently sale or lease the NSRL building.  This project will renovate the Scuba Locker in the Anderson building to accommodate this lab</t>
  </si>
  <si>
    <t>Anderson Window replacement; Aging windows are inefficient, and difficult to open and close.  Replacing windows will reduce heating costs  through more efficient design, and by making windows easier to close and latch.  Some windows are also showing a metallic colored patina.</t>
  </si>
  <si>
    <t>Banfield, Mildred Hall</t>
  </si>
  <si>
    <t>Install Back-up Power; Ketchikan currently does not have a back-up power system.  This project will install a generator and switching for temporary back-up power to the Ziegler and Paul Buildings.  Electrical Engineer based estimate on a 200 KW generator installed in parking lot.</t>
  </si>
  <si>
    <t>Install Electronic Key Card System; Electronic Door Locking systems similar to what hotels use are becoming more flexible and affordable.  This project will install card lock system on the front door and the bedroom doors.</t>
  </si>
  <si>
    <t>Replace Corridor Lighting with LED; Lights in the corridors are dim and to not create an inviting atmosphere.  This project will replace the existing lights with LED lights that are more energy efficient with a lighting design more appropriate for a residence hall</t>
  </si>
  <si>
    <t>Replace Elevator; The existing elevator rocks and rattles and makes riders feel uncomfortable. This project will replace the elevator.   The Elevator technician recommend in 2017 the elevator be replaced soon</t>
  </si>
  <si>
    <t>Replace Roofing System; Hendrickson Roof was replaced in 1999 and is due to be replaced in ?? Years.</t>
  </si>
  <si>
    <t>Egan, William A. Library and Classroom Wing</t>
  </si>
  <si>
    <t>Emergency Power Improvements; Upgrade emergency power so Egan can act as a back-up IT base,  Also some additional power for mechanical pumps</t>
  </si>
  <si>
    <t xml:space="preserve">Fire Alarm Replacement; The Existing fire alarm panel is not supported by any local contractors/distributors.  This requires flying someone from Seattle or Anchorage when any work is performed on the panel.  The system also is sending "trouble alarms" every day and manufacture technicians have not been able to solve the problem.
</t>
  </si>
  <si>
    <t>Renovate HVAC controls; Eliminate Pneumatic Controls, upgrade HVAC controls, investigate energy recovery upgrades</t>
  </si>
  <si>
    <t>Replace carpet; The carpet in the Egan Library was installed  when the building was constructed.   The carpet is now more than 20 years old, fading and showing its age with holes being covered up with throw rugs in high traffic areas.  This project will replace carpet in the main building</t>
  </si>
  <si>
    <t>Replace the Screening Room seating; The existing seating is not comfortable for the modern American student and needs to be replaced with wider seats.</t>
  </si>
  <si>
    <t>Siding Repair &amp; Paint Phase I (North Side); Egan Library exterior siding has started to deteriorate in some places.  Project will evaluate siding and determine if can be repaired and re-painted,  North Wall is the most damaged.  This project may be phased to accommodate funding.  Estimate for North Wall is $60,200.  Estimate is left at $100,000 to allow for painting of additional parts of the Egan exterior.</t>
  </si>
  <si>
    <t>Hangar 332</t>
  </si>
  <si>
    <t>Elevator replacement; The elevator in the Paul building is 47 years old, the manufacturer no longer makes replacement parts and needs to be replaced.  The elevator has been out of service for extended periods over the past few years.  This creates a hardship on students, staff and faculty that have mobility challenges.  This project will replace the existing elevator.  This project can be designed, bid and encumbered in the current fiscal year and construction would take 18 months</t>
  </si>
  <si>
    <t>Install exterior door into fire sprinkler riser room; The sprinkler riser room is currently only accessible through a faculty office.  An exterior door should be installed to improve safety to the facility in the event of a facility fire.</t>
  </si>
  <si>
    <t>Install roof snow stops.; The high roof on the hangar accumulates snow, and snow falling from the height causes damage on the lower walls, and creates a life-safety hazard for people entering and leaving doors that do not have protective canopies. Coordinate w/SIT inspect/repair shed roof over campus offices</t>
  </si>
  <si>
    <t>Relocate Kiln propane tanks; Propane tanks are located adjacent to the entry to the Kiln area and should be located away from the entry for safety reasons.</t>
  </si>
  <si>
    <t>SIT Canopy between hangar entrance and Kiln shed entrance; Canopy over this doorway will improve maintenance and extend the life of the entry by protecting the doorway from snow and rain.</t>
  </si>
  <si>
    <t>SIT Canopy over welding shop exterior door; Canopy over this doorway will improve maintenance and extend the life of the entry by protecting the doorway from snow and rain.</t>
  </si>
  <si>
    <t>SIT inspect/repair shed roof over campus offices; The shed roof over the office portion of the campus facilities leaks periodically.  This project will inspect and recommend repair alternatives and costs to fix this issue.</t>
  </si>
  <si>
    <t>SIT Remove exterior chiller; The exterior chiller is non-functional, and requires an active circulating pump to keep water from freezing.  Removal of the chiller will allow the decommissioning of the chiller circulating pump which will save money.</t>
  </si>
  <si>
    <t>SIT replace office wing windows; Windows are aging and do not provide adequate insulating capacity.  Windows need to be replaced in order to decrease building heating costs.</t>
  </si>
  <si>
    <t>Sitka Atrium Skylight Replace/Repair; Sitka Campus main entry overhead skylight is showing evidence of leaks; maintenance has caulked leaky areas as a temporary solution. This project will provide a more permanent water seal around the skylight.</t>
  </si>
  <si>
    <t>Sitka Campus Emergency Power; Sitka Campus does not currently have a back up generator for power failure.  The campus houses important research material in deep freeze freezers; a prolonged power failure could cause irreplaceable damage to research materials.  This project will install an emergency generator that can accommodate the whole campus, thus protecting the research materials and improving the resiliency of the campus</t>
  </si>
  <si>
    <t>Hendrickson Annex</t>
  </si>
  <si>
    <t xml:space="preserve">Demolish &amp; Repurpose Hendrickson Annex; The Hendrickson Annex is more than 36 years old and half of the building was a "temporary" addition that was not built to standard permanent construction standards.   The construction quality of the addition is one small step above an ATCO trailer, it is not an efficient use of energy, accommodations or work space.  With the proposed UA reductions this building will no longer be needed. </t>
  </si>
  <si>
    <t xml:space="preserve">Replace exterior deck and ramp access; The Exterior Deck going around the Hendrickson Annex building is exposed to Juneau's rainy  weather and is starting to rot.   This project will replace the deck and ramp access. </t>
  </si>
  <si>
    <t>Replace metal roof and skylights; The metal roofing system is xx years old and reaching the end of it's useful life.  This project will replace the roofing system.</t>
  </si>
  <si>
    <t>Hendrickson, Waino Building</t>
  </si>
  <si>
    <t>Replace mansard; Replace mansard</t>
  </si>
  <si>
    <t xml:space="preserve">Banfield Hall Fuel Tank Replacement; Banfield Hall fuel tank is xx years old and reached the end of their useful life and need to be replaced before they start leaking.   </t>
  </si>
  <si>
    <t xml:space="preserve">Campus Back Up Power System; UAS has several back up power systems that provide power to a few systems that have been deemed critical to campus.  However, much of campus is not able to work during a power outage because  there are many electrical systems that are not connected to a back-up power system.   This project will install additional back-up power systems that can accommodate all of the electrical demands on the main Juneau campus.  </t>
  </si>
  <si>
    <t xml:space="preserve">Covered Stairway Mourant; The pedestrian route from the courtyard to the lower levels classrooms in Novatney &amp; Whitehead buildings is not intuitive, which causes students and staff to take a shortcut down the steep grass slope between the Mourant and Novatney buildings.  This is not a formal sidewalk or stairway and is unsafe, especially during the winter when the slope is covered in ice or snow.  This project will install a covered stairway from the courtyard down to the lower sidewalk level.  </t>
  </si>
  <si>
    <t xml:space="preserve">Covered Stairway Soboleff; The pedestrian route from the courtyard to the lower levels classrooms in Novatney &amp; Whitehead buildings is not intuitive, which causes students and staff to take a shortcut down the steep grass slope between the Whitehead and Soboleff buildings.  This is not a formal sidewalk or stairway and is unsafe, especially during the winter when the slope is covered in ice or snow.  This project will install a covered stairway from the courtyard down to the lower sidewalk level.  </t>
  </si>
  <si>
    <t>Grounds Green House; UAS grounds does a lot with plants on campus and having a greenhouse would greatly improve the diversity, dependability and efficiencies of plantings on campus.  This project would install a 30x50 green house somewhere close to campus</t>
  </si>
  <si>
    <t xml:space="preserve">Grounds materials storage shelter; Grounds has several pieces of equipment and materials that is not covered and protected from the elements.  The lifespan of this equipment is significantly reduced by this exposure to the elements. This project will extend the existing grounds storage area gravel pad out to the edge of the facilities driveway to make room to install another canvas shelter to store materials and equipment. </t>
  </si>
  <si>
    <t>Housing Apartments Fuel Tank Replacement; Housing Apartment Unit fuel tanks are 35 years old and reached the end of their useful life and need to be replaced before they start leaking.   This project will replace the 9 existing fuel tanks with new double walled tanks with leak detection monitoring systems.  Phase 1 will replace 5 tanks and Phase 2 will replace the remaining 4 tanks.</t>
  </si>
  <si>
    <t xml:space="preserve">Install more Security Cameras; UAS currently has security cameras at the entrances of our main buildings and parking lots. However, there are many staff and faculty  on campus that campus safety will be improved with more cameras on campus to capture all building entrances and major hallways. This project will install more security cameras around campus in these areas. </t>
  </si>
  <si>
    <t xml:space="preserve">Jones House driveway; Connect Jones House to Auke Lake Way with driveway.  </t>
  </si>
  <si>
    <t>Juneau Campus parking lot and sidewalk repairs; Constructed in the mid-1980’s, many of the paved sidewalks and parking lots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20% of the pavement in the 3-10 year category identified in the Engineers pavement report</t>
  </si>
  <si>
    <t>Juneau Campus Pavement Replacement Phase 2; Constructed in the mid-1980’s, many of the paved surfaces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one half of the pavement in the 3-10 year category identified in the Engineers pavement report</t>
  </si>
  <si>
    <t>Juneau Campus Pavement Replacement Phase 3; Constructed in the mid-1980’s, many of the paved surfaces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one half of the pavement in the 3-10 year category identified in the Engineers pavement report</t>
  </si>
  <si>
    <t>Landscaping Around Apartment Units; The landscaping around the Housing Apartment Units has died over the years and has not been replaced.  This project will replace and improve the landscaping around the Housing Apartment Units.  This project can be phased over several years as funding becomes available.</t>
  </si>
  <si>
    <t>Pedestrian Guardrail Replacement – Phase 2; Existing pedestrian guardrails along the outside second story walkways fronting Auke Lake are made from wood, is expensive to paint, has a large flat top that is always covered in bird droppings and the openings do not meet current building codes.  This project will install new railing designed to meet current safety codes to improve the safety of UAS students, staff and faculty.  They will be constructed of stainless steel requiring much lower maintenance costs.  Phase 1 replaced about half of the existing railings in 2018.  The design of Phase II is using the same design details and can be bid and constructed as soon as funding becomes available.</t>
  </si>
  <si>
    <t>Replace dumpster &amp; recycle facility #2; Existing facility is dated and does not fit current housing look.  
New structure would be similar to facility constructed in 2012.</t>
  </si>
  <si>
    <t>Replace LG ASHP with Diken ASHP; The LG air source heat pumps have required substantial maintenance repairs to keep running.  Local mechanical engineer recommends switching brands to Diken which has been more reliable here in Juneau</t>
  </si>
  <si>
    <t>Sidewalks Repair; Many of the sidewalks around housing are deteriorating making an un-even walking surface.  This leads to the buildup of ice on the sidewalk that can’t be scraped off and creates a slipping and tripping safety hazard.  This project will remove and replace damaged sidewalks.  It will also install a sidewalk/stairway to the North parking lot where students have worn a path in the landscaping while going to the parking lot.  This project can be designed, bid and encumbered in the current fiscal year and construction lasting for 18 months</t>
  </si>
  <si>
    <t>Stairway Covers; The exterior stairways frequently experience a buildup of snow and ice on the steps.   Grounds crews spend an inordinate amount of time removing snow and ice. However, it is often not enough to keep up with the Juneau freeze thaw cycles.  This project will install covers over the stairways to prevent snow buildup and reduce the risk of students slipping.</t>
  </si>
  <si>
    <t>Student Housing Courtyard Resurfacing; Housing courtyard is surfaced with grass create pavers that have not functioned as advertised.  The housing courtyard has an un-finished muddy look.  This project will install new concrete pavers and landscaping</t>
  </si>
  <si>
    <t>TEC Overpass - Paint and DOT Maintenance List; Inspections performed by DOT&amp;PF bridge section recommend the over pass be repainted.   This project will repaint the overpass with  a composite paint system that is expected to last more than 50 years.</t>
  </si>
  <si>
    <t>Mourant, Rob Building</t>
  </si>
  <si>
    <t>Replace Lighting in Cafeteria; The lighting fixtures in the Cafeteria are a vintage 1970's and makes the room look retro-outdated.   This project will replace the lighting with LED lights and fixtures that are more generic so they do not go out of style in 10 years</t>
  </si>
  <si>
    <t>Window Replacement Phase 3; The existing windows are narrow and do not provide a good view of the outside scenic views.  Also, many of them have broken seals allowing dust and moisture to obstruct the window.   Phase 3 will replace the remaining windows that were not replace in phase 1 or 2</t>
  </si>
  <si>
    <t>Natural Sciences Research Lab</t>
  </si>
  <si>
    <t>Replace fire alarm &amp; detection system; Natural Science Research Lab (NSRL) fire alarm and detection system will not be supported by the manufacturer in the near future and needs to be replaced</t>
  </si>
  <si>
    <t>Novatney, Dorothy Building</t>
  </si>
  <si>
    <t>Replace Elevator; Elevator equipment is……....xxx years old.  The existing elevator rocks and rattles and makes riders feel uncomfortable. This project will replace the elevator.   The Elevator technician recommend in 2017 the elevator be replaced soon</t>
  </si>
  <si>
    <t xml:space="preserve">Roof replacement; The Novatney building roofing system has reached the end of its useful life and needs to be replaced.  This project will replace the existing roof system with a new EPDM roof system with a 40-year life.  If the roof is replaced before it substantially fails, the work can be completed without disrupting the programs in the building.
UAS Admissions, Registrar, Financial Aid, Student Accounts, Vice Chancellor of Enrollment Management and Student Affairs are all housed in the Novatney Building.  All of these UAS programs would be adversely impacted if the roof system fails and the building could experience substantial damage to the interior if the roofing system fails.  Design for this project is complete and can be bid and constructed during this fiscal year.  UAS has already received $200,000 from FY20 DM appropriation.  $300,000 is required to complete funding and bid the project
</t>
  </si>
  <si>
    <t>Paul Building</t>
  </si>
  <si>
    <t>Replace 5th level access; This is a platform lift.</t>
  </si>
  <si>
    <t>Pugh, John R. Residence Hall</t>
  </si>
  <si>
    <t>Soboleff, Walter Building</t>
  </si>
  <si>
    <t>Southeast Alaska Maritime Training Center</t>
  </si>
  <si>
    <t>Replace metal roof (formerly Robertson); This roof is more than 40 years old, essentially uninsulated and has exceeded its useful life.   This project will replace the roof system with a new one that has a 40 year warranty.  The new roof system will also increases the insulation value resulting in lower heating costs.</t>
  </si>
  <si>
    <t>Siding &amp; add insulation (formerly Hamilton); Replace existing 35 year old damaged siding. Add insulation under.</t>
  </si>
  <si>
    <t xml:space="preserve">Siding &amp; add insulation (formerly Robertson); This building was constructed using tilt-up concrete slabs with no added insulation.  This project will install a layer of insulation on exterior concrete walls and then an enameled steel siding layer.  This will improve the building appearance, heating efficiency and lower the heating costs.  </t>
  </si>
  <si>
    <t>Stover House</t>
  </si>
  <si>
    <t>Accessible toilet rooms; Facilities Services does not have a accessible restroom.  This project will remodel one restroom to be accessible</t>
  </si>
  <si>
    <t>Add accessibility entry; Facilities Services building does not have an accessible access to the second floor.  This project will install an elevator or similar</t>
  </si>
  <si>
    <t xml:space="preserve">Facilities fuel shed &amp; tank replacement; The facilities tool shed and fuel tanks were set up as a temporary facility more than 25 years ago.  The sheds are now rotting and the tanks are rusting.   This project will replace the shed and tanks with new facilities that are intended to be permanent including fuel dispensers that collect purchase data that can be uploaded to the Facilities Services accounting system.  This will reduce the cost of manual tracking of fuel purchases.  This project can be designed and constructed in the current fiscal year.  </t>
  </si>
  <si>
    <t>Pave Parking Lot - Phase 2; One half of the Facilities parking lot is gravel, causing dust, mud and increased maintenance costs.  This project will Pave the second half of the gravel parking lot and extend lighting up the driveway.</t>
  </si>
  <si>
    <t>Student Housing Unit A</t>
  </si>
  <si>
    <t xml:space="preserve">Replace Boilers in the Housing Units; The Boilers in the housing units were installed in early 1980s and are reaching the end of their useful life.   This project will replace the boilers and install current heating components associated with boilers.  They can be replaced one at a time as funding becomes available.  </t>
  </si>
  <si>
    <t>Replace D&amp;S valves in showers; The D&amp;S valves in the shower are failing and leaking which is leading to mold and wood rot.  UAS crews have replaced several D&amp;S valves after finding mold and wood rot on the surface.    This project will replace the remaining valves with the hope to catch them before the high cost of replacing rotten wood structure.</t>
  </si>
  <si>
    <t>Student Lodge</t>
  </si>
  <si>
    <t>Install elevator; There is no ADA access to the top meeting room in the lodge.  
However, this space is currently used as storage and no student programs use this space</t>
  </si>
  <si>
    <t>Paint interior of Lodge; Paint is old and dark and detracts from a nice livable space.  This project will paint the room with standard UAS color selection</t>
  </si>
  <si>
    <t>Replace lighting in main rooms with LED; Existing lighting is harsh and does not give the space a welcoming atmosphere.  This project will hire a consultant to design a slighting system that is more appropriate for a loge atmosphere</t>
  </si>
  <si>
    <t>Upgrade Generator Controls; The housing lodge generator is still running off mechanical controls.  This project will upgrade the controls to electronic that provide more control to operators.</t>
  </si>
  <si>
    <t>Technical Education Center</t>
  </si>
  <si>
    <t xml:space="preserve">Boiler Replacement; Marine Core (TEC) building boilers date from the 1983 construction of the Technical Education Center and have reached the end of their service lives.  This project will conduct a system heating analysis looking at options for replacing the boilers with oil, electric, or heat pump systems.  Then the most long term economical heating system will be designed and installed.   </t>
  </si>
  <si>
    <t>Classroom Wall Partition; The existing classroom in the Technical Education Center can accommodate 75 students.  While this is appropriate for a few classes, most of the classes held in this room have fewer than 40 students.  Adding a folding wall to this classroom will improve the teaching environment for the smaller classes sizes and make it possible to schedule more classes in the same space.</t>
  </si>
  <si>
    <t>Exterior Wall Panel Replacement - Phase 1; The Marine Core Technical Education Center building is exposed to severe weather off the channel.  The finish on 3100 sq. ft... of siding is failing and the panels beneath are rusting after 35 years of exposure. Increase insulation value from R-10 to R-30. This project will repair or replace the siding on the second floor down Channel side only.</t>
  </si>
  <si>
    <t>Exterior Wall Panel Replacement - Phase Il; The Marine Core Technical Education Center building is exposed to severe weather off the channel.  The finish on 3100 sq. ft... of siding is failing and the panels beneath are rusting after 35 years of exposure. Increase insulation value from R-10 to R-30. This project will repair or replace the siding of the East, West, North sides of the building.</t>
  </si>
  <si>
    <t>Exterior Wall Panel Replacement - Phase Ill; The Marine Core Technical Education Center building is exposed to severe weather off the channel.  The finish siding is failing and the panels beneath are rusting after 35 years of exposure.  This project will repair or replace the siding of the penthouse.</t>
  </si>
  <si>
    <t>Replace Roof System; The TEC roof is xx years old and the warranty was xx years.   The roof has reached it's life expectancy, pavers are crumbling and the roof system should be replaced.  This project will replace roof on the Technical Education Center (TEC) in Juneau. 
These project would remove and replace existing roofing systems and add insulation to meet current design standards.</t>
  </si>
  <si>
    <t>Ziegler Building</t>
  </si>
  <si>
    <t>Add vestibules/window and curtain wall replacement; This building was constructed in early 1970s and did not include no vestibules on entry doors. The seals on the glass curtain wall have failed creating fogging in-between the window panes.  This project will install vestibules on the doorways and replace the glass curtain walls.  These improvements will improve the comfort of the building interior and reduce heating cost.</t>
  </si>
  <si>
    <t>TOTAL DHSS Not PH:</t>
  </si>
  <si>
    <t>TOTAL DHSS PH:</t>
  </si>
  <si>
    <t>TOTAL DHSS</t>
  </si>
  <si>
    <t>TOTAL FACILITIES</t>
  </si>
  <si>
    <t>TOTAL MARINE HIGHWAY</t>
  </si>
  <si>
    <t>TOTAL AVIATION</t>
  </si>
  <si>
    <t>TOTAL HARBORS</t>
  </si>
  <si>
    <t>TOTAL HIGHWAY</t>
  </si>
  <si>
    <t>TOTAL DOT&amp;PF</t>
  </si>
  <si>
    <t>02-DOA Department of Administration</t>
  </si>
  <si>
    <t>Alaska Office Building - AOB Roof Replacement</t>
  </si>
  <si>
    <t>Juneau State Office Building - Final Phase of SOB Fan Wall Project</t>
  </si>
  <si>
    <t xml:space="preserve">The Juneau State Office building needs to finalize the last phase of the fan wall repair/replacement. </t>
  </si>
  <si>
    <t>Atwood Building - Replacement of Exterior Window Gaskets</t>
  </si>
  <si>
    <t>Juneau State Office Building - Willoughby Entrance Repairs</t>
  </si>
  <si>
    <t>The Willoughby Avenue entrance of the Juneau State Office Building is the main entry to Juneau’s largest State-owned office building and serves as a thoroughfare between several Juneau Core Area parking lots and several other State-owned buildings. It is heavily trafficked by State employees, its customers, and the general public. If funding is not received to complete the necessary renovations, safety hazards will continue to worsen, and increased maintenance costs will be necessary to keep the entry operational.
This project encompasses the complete replacement of the curtainwall entry, concrete slabs, stairs and ramps, and installation of in-stair snow melt system. The original steel and single pane glass entry is past its useful life and is deteriorating at an increased rate due to water intrusion.  The glazing leaks in several areas which leads to rusting support columns and concrete cracking and buckling in numerous places creating tripping hazards. Maintenance cost for this entry continue to accumulate as attempts are made to fill concrete cracks, mark tripping hazards, and adjust entry doors to keep them operating correctly. During the winter season, this entry is the highest priority for maintenance staff for snow removal and grounds care.  
Replacement of the cracked concrete and installation of in-stair heating would greatly reduce maintenance costs during snow season, while greatly improving the safety of the area by reducing the slips and falls associated with winter weather. Replacement of the curtainwall entry using thermal glass panels will provide greater energy efficiency and climate control in the foyer.</t>
  </si>
  <si>
    <t xml:space="preserve">Juneau </t>
  </si>
  <si>
    <t>NSOB - Crawlspace Ventilation</t>
  </si>
  <si>
    <t xml:space="preserve">The Nome State Office Building is a two-story office building housing several State agencies. The Building has suffered two oil spills in recent history that have impacted the building, especially in its crawlspace. Odors from the crawlspace are evident in the first and second floors of the building.  There is currently no exterior venting of the crawlspace. Granular activated carbon filter equipped air purifiers are currently being operated in the crawlspace and office areas to mitigate the odors.   Installation of a mechanical ventilation system would isolate the crawlspace air movement from the occupied areas providing improved air quality to tenants.  </t>
  </si>
  <si>
    <t>Nome State Office Building - Concrete Wall Repairs</t>
  </si>
  <si>
    <t>The location of the Nome State Office Building on the Bering Sea indicates the need for special treatment of the concreate walls. The epoxy coating that was originally applied on the waterside of the first-floor walls to make the concrete waterproof has developed hairline cracks. These cracks compromise the waterproof coating which results in water intrusion from wind driven rain and sea spray.  
Repairs are needed immediately to stop the water intrusion and limit damage to the steel support structures within the concrete wall. This project will investigate the extent of the cracks and conclude with the proposal and implementation of a cost-effective repair solution.</t>
  </si>
  <si>
    <t>Palmer State Office Building- Upgrade Sprinkler Main</t>
  </si>
  <si>
    <t xml:space="preserve">The sprinkler main in the Palmer State Office Building was originally constructed in an area that does not maintain enough heat in the winter. Given regular periods of prolonged extreme cold, the sprinkler main has been found to regularly freeze and leak. Applying additional heat to the room would provide some assurance of proper function under normal conditions but does not guarantee performance under extreme cold conditions.
This project seeks to correct the issue of freezing and water leakage by upgrading the sprinkler main. This would not only stop constant repairs to the system, but it would also ensure that the sprinklers will work as required in the event of a fire in the building. </t>
  </si>
  <si>
    <t>Palmer State Office Building - Roofing repairs</t>
  </si>
  <si>
    <t>The Palmer State Office Building (PSOB) completed a partial roof replacement project in 2012. There was a small section of the flat roof that was not included in the scope of the project. During the winter months last year that small section of roof started to leak during heavy rainstorms and during winter break-up. 
The PSOB has had damage caused by water leaks which required maintenance and clean up, so it has been determine that the roof section needs to be replaced. Completing the full roof replacement will ensure that the small unrepair section of the flat roof area will no longer leak and will have the same protection as the rest of the building.</t>
  </si>
  <si>
    <t xml:space="preserve">Community Building-Replace Boiler Stack </t>
  </si>
  <si>
    <t xml:space="preserve">The Community Building (CB) boiler stack has been a concern for several years. Several years ago, there was a stainless-steel sleeve installed inside the boiler stack which allowed the CB time before a full replacement was needed. Loss of this unit would be detrimental to day-to-day operations as it would impact the ability to control temperatures inside the facility. 
The boiler stack at the CB is completely degraded and at the end of its useful life, it is past the point of repair. Due to the inability to repair the current boiler stack anymore replacement of the stack is needed immediately. Failure of the boiler stack would likely create an office closure as we would be unable to heat the building until the unit replacement was completed. The project will also include the addition of damper controls which will increase boiler efficiency and improve the ability to control building air pressure. </t>
  </si>
  <si>
    <t>At the Atwood Building the natural settling and shifting of the concrete inside the building over time has caused cracks and breaks on the surface. If these cracks worsen or continue the concrete will continue to crack and shift.
This can be repaired and corrected to alleviate the problem and stop the damage from getting worse. The repair and replacement would come from a combination of demo and installation of spacers in the concrete. If the problem is not corrected, the damage will continue to progress along with the cost to repair it.</t>
  </si>
  <si>
    <t>Douglas Island Building - Roof Safety Tie Downs</t>
  </si>
  <si>
    <t xml:space="preserve">Regularly scheduled roof inspections are an important part of preventative maintenance. Typical outcomes of these inspections include clearing the roof of vegetation, drain maintenance, and assessment of wear and tear. Currently at the Douglas Island Building, there is no economically feasible way to conduct these inspections as often as they should occur. Ladders and temporary fall protection must be set up each time maintenance personnel need to access the roof.
Federal regulations require employers to protect their workers from falls if the work threshold height is 6 feet and greater. Tie down points are required for a worker to anchor their fall arrest equipment when working on roofs. A hatch leading to the roof and safety tie downs installed would allow maintenance personnel to conduct inspections on a regular basis. This project will provide cost-effective and long-term preventative maintenance that will increase the useful life of the roof component. </t>
  </si>
  <si>
    <t>Juneau State Office Building - North Garage Replacement</t>
  </si>
  <si>
    <t>Demolition and replacement of current North Garage structure to be replaced with larger parking structure to provide additional parking in Juneau Core Area for State employees and customers</t>
  </si>
  <si>
    <t>Juneau State Office Building - North Garage Renovation</t>
  </si>
  <si>
    <t>Perform architecture/engineering, renovations to all levels and stairwells to include needed electrical, mechanical, sprinkler and structural work. Recently performed inspection and waiting on fee proposal for phased upgrades.  Not needed if S205 is accomplished</t>
  </si>
  <si>
    <t>SUBTOTAL PBF ALLOCATED</t>
  </si>
  <si>
    <t>TOTAL UGF APPROPRIATION</t>
  </si>
  <si>
    <t>Dimond Courthouse -  Replace Generator</t>
  </si>
  <si>
    <t>The Dimond Courthouse (DC) currently utilizes the original generator for backup during a power outage. The original generator does not have enough capacity to handle the full building load that is needed to accommodate additional security needs of the Court System. Currently during a power outage, the generator does not have the capacity to keep all the courtroom equipment running. The DC has 5 courtrooms, courtrooms A, B, C, &amp; D in-court computers and servers are being powered by the backup generator. That leaves out enough capacity to add courtroom F and the communication closets. During a power outage the communication closets power down which in turn prevents the servers from communicating with the in-court courtroom computers.
With the lack of capacity to power all the DC needs it has been determined that a full generator replacement would be needed. A full generator replacement would give the Dimond Courthouse enough capacity to keep the in-court computers, servers, and communication closets up and running. The generator replacement would also include replacement of associated controls and breaker panels.</t>
  </si>
  <si>
    <t>Nome State Office Building - Install A/C</t>
  </si>
  <si>
    <t xml:space="preserve">The Nome State Office building’s (NSOB) HVAC system draws on outside air to cool the building. Over the last several years as temperatures increase in the summer months it has become very difficult to regulate inside temperatures. At times it has become nearly impossible to adequately cool the building to acceptable working temperatures which has created an uncomfortable work environment. On days when the outside air temperature rises, we are currently unable to maintain acceptable working conditions.  
Due to the inability to properly cool the building as the average outside temperatures in the summer increase it was determined that the HVAC system should be upgraded. A few years back during the NSOB remodel the windows were replaced and no longer open. The reason for that was because windows that do not open help building owners regulate inside temperatures. The installation of a cooling coil will allow cooling of the building which improve the climate control. </t>
  </si>
  <si>
    <t>Douglas Island Building - Generator Mounts/Enclosure Repair</t>
  </si>
  <si>
    <t>Dimond Courthouse - Cooling Tower Installation</t>
  </si>
  <si>
    <t>The Dimond Courthouse is currently cooled by a chiller that utilizes water from the City and Borough of Juneau (CBJ) water system. Once this water is used by the chiller, it drains into the city sewer. As can be seen in the table below, our usage of CBJ water drastically rises during the summer months.  If weather trends in Juneau continue to become warmer and drier, CBJ may start to limit the amount of water available for the purpose of cooling a building. 
With the installation of a cooling tower, water will be recirculated to remove heat from the system and eject it into the atmosphere through evaporation. The project provides a more efficient method to cool the building and avoids our inability to facilitate a comfortable work environment should water resources be limited in the future. 
                                                                                                                                                            FY19 Dimond Courthouse Water Usage in Gallons
Jul-18             2,660.0
Aug-18            1,310.0
Sep-18           1,320.0
Oct-18                135.0
Nov-18                 26.0
Dec-18                 22.0
Jan-19                  25.0
Feb-19                 30.0
Mar-19              289.0
Apr-19               291.0
May-19         1,470.0
Jun-19          1,659.0
'19 Total :    9,237.0</t>
  </si>
  <si>
    <t>Palmer State Office Building -  UST Removal</t>
  </si>
  <si>
    <t xml:space="preserve">The Palmer State Office Building (PSOB) current underground fuel tank was installed prior to the state’s purchase of the property.  The PSOB’s underground fuel tank is a 10,000-gallon tank that was meant to supply generator fuel to the hospital, which was the building’s use at the time of the purchase. The possibility of the tank leaking into the ground, along with the environmental impact of such an event, increases the desire to remove the tank even more. A long-term cost savings can also be recognized since the DEC requirements to maintain, monitor, and secure an underground storage tank would no longer be incurred.  
It is our recommendation to remove the tank from the ground and replace with a smaller above-ground tank. The PSOB does not have a need for a tank that size with the current use of the building. Removing and replacing this tank will allow the PSOB to maintain emergency power for the occupying offices during a power outage.  </t>
  </si>
  <si>
    <t xml:space="preserve">Juneau State Office Building -Replace Atrium Windows </t>
  </si>
  <si>
    <t>Replace as needed atrium windows and seals, replace gutters an add flashing (3 sets)</t>
  </si>
  <si>
    <t>Linny Pacillo Office/Parking Garage-Repair Cracks</t>
  </si>
  <si>
    <t>Repair expansion joint and crack leaks on levels 9 &amp; 10</t>
  </si>
  <si>
    <t>Linny Pacillo Office/Parking Garage-Reseal Parking Garage</t>
  </si>
  <si>
    <t xml:space="preserve">Reseal parking levels </t>
  </si>
  <si>
    <t>Palmer State Office Building- Upgrade Mechanical System</t>
  </si>
  <si>
    <t>Tie High Efficiency (90%) water heaters in Area B to entire building, which is currently on old hot water makers (60%) in area A.</t>
  </si>
  <si>
    <t>Community Building-Replace Path between DCH and CB</t>
  </si>
  <si>
    <t>Replace path between DCH and CB and reseal basement wall. Pathway deteriorating  and water leaking into building basement.</t>
  </si>
  <si>
    <t>Palmer State Office Building- Extend North Parking Lot</t>
  </si>
  <si>
    <t>Extend North parking lot to grass/helipad.  Current parking is insufficient when DOC Academy in session</t>
  </si>
  <si>
    <t xml:space="preserve">Juneau State Office Building -Asbestos Abatement </t>
  </si>
  <si>
    <t>Abate asbestos in workshop storage area and pipe corridor</t>
  </si>
  <si>
    <t>Juneau State Office Building -Vertical Plumbing Abatement</t>
  </si>
  <si>
    <t xml:space="preserve">Abate vertical plumbing chase (P1-P4).  Chase is 10x12 and contains piping for waste, water, heating </t>
  </si>
  <si>
    <t>Alaska Office Building-Replace Windows</t>
  </si>
  <si>
    <t>Replace exterior windows</t>
  </si>
  <si>
    <t>Alaska Office Building-Restroom Upgrade: Fixtures</t>
  </si>
  <si>
    <t>Upgrade restroom counters and cubicles. Old fixtures dated.</t>
  </si>
  <si>
    <t>Atwood Building-Install Exhaust Fans</t>
  </si>
  <si>
    <t>Install exhaust fans in 1st floor restrooms</t>
  </si>
  <si>
    <t>Atwood Building - Generator Replacement</t>
  </si>
  <si>
    <t>Remove current emergency generator, and replace with 1000Kwh unit to add building data centers</t>
  </si>
  <si>
    <t xml:space="preserve">Atwood Building - Repair Stucco </t>
  </si>
  <si>
    <t>Repair stucco at building exterior entrance</t>
  </si>
  <si>
    <t>Atwood Building - Upgrade restroom fixtures</t>
  </si>
  <si>
    <t>Replace restroom counters and sinks</t>
  </si>
  <si>
    <t>Atwood Building - Fire Suppression Upgrade</t>
  </si>
  <si>
    <t>Install fire suppression in 13th and 14th elevator machine rooms</t>
  </si>
  <si>
    <t>Atwood Building - Window blinds replacement</t>
  </si>
  <si>
    <t>Replace all vertical exterior window blinds and add shades</t>
  </si>
  <si>
    <t>Atwood Building - Building control upgrade</t>
  </si>
  <si>
    <t>Replace all old pneumatic controls with Siemens digital controls and upgrade to new insight software</t>
  </si>
  <si>
    <t>Community Building- Replace Print Shop Doghouse</t>
  </si>
  <si>
    <t xml:space="preserve">Palmer State Office Building- Renovate entry near DOC </t>
  </si>
  <si>
    <t>Design and provide arctic entry at probation entrance, weather elements affecting interior mechanical systems</t>
  </si>
  <si>
    <t>Dimond Courthouse -  Renovate satellite restrooms (20)</t>
  </si>
  <si>
    <t>Renovate satellite restrooms in Judges offices</t>
  </si>
  <si>
    <t xml:space="preserve">Nome State Office Building- Install Standby Generator </t>
  </si>
  <si>
    <t>Install standby generator for NSOB</t>
  </si>
  <si>
    <t>Court Plaza Building- Replace VAV Boxes</t>
  </si>
  <si>
    <t>Replace pneumatic actuators with electronic and new VAV boxes.  (energy perf project)</t>
  </si>
  <si>
    <t xml:space="preserve">Court Plaza Building- Construct Stairs </t>
  </si>
  <si>
    <t>Construct stairs from parking lot to lower sidewalk. Stairs would bypass Telephone Hill providing safer pedestrian travel from parking lot</t>
  </si>
  <si>
    <t>Court Plaza Building- New Sky bride between AOB &amp; CPB</t>
  </si>
  <si>
    <t>Linny Pacillo Office/Parking Garage-Halon System Upgrade</t>
  </si>
  <si>
    <t>Upgrade to halon suppression system</t>
  </si>
  <si>
    <t>Dimond Courthouse-Upgrade Ceiling</t>
  </si>
  <si>
    <t>Upgrade ceiling at ground level to match new ceilings on main floor</t>
  </si>
  <si>
    <t>Dimond Courthouse-Replace VAV Boxes</t>
  </si>
  <si>
    <t>Replace 214 VAV boxes. Existing VAV boxes unreliable and becoming a constant maintenance repair item.</t>
  </si>
  <si>
    <t>Nome State Office Building-Replace Roof</t>
  </si>
  <si>
    <t xml:space="preserve">Roof replacement </t>
  </si>
  <si>
    <t xml:space="preserve">Dimond Courthouse-Replace Exterior Cement Panels </t>
  </si>
  <si>
    <t>Replace exterior asbestos cement panels. Some panels beginning to crack and could fall to public areas.</t>
  </si>
  <si>
    <t>Dimond Courthouse-Replace Plaza Doors</t>
  </si>
  <si>
    <t>Replace ground floor plaza entry doors. Hinges becoming a heavy maintenance item.</t>
  </si>
  <si>
    <t>Fairbanks Regional Office Building -Replace Carpet &amp; Stair Treads</t>
  </si>
  <si>
    <t>Replace worn carpeted stair treads with metal treads</t>
  </si>
  <si>
    <t xml:space="preserve">Fairbanks Regional Office Building -Replace Windows </t>
  </si>
  <si>
    <t>Replace all exterior windows</t>
  </si>
  <si>
    <t xml:space="preserve">Juneau State Office Building -Install Chairs for ADA </t>
  </si>
  <si>
    <t>Install emergency evacuation chairs in stairwells</t>
  </si>
  <si>
    <t>Dimond Courthouse - Replace Transformers</t>
  </si>
  <si>
    <t>Replace original electrical transformers inside of building and relocate to outside</t>
  </si>
  <si>
    <t>Fairbanks Regional Office Building -Repair Loading Dock</t>
  </si>
  <si>
    <t>Repair loading dock</t>
  </si>
  <si>
    <t>Nome State Office Building-Install Floor Drain to DFG Lab</t>
  </si>
  <si>
    <t xml:space="preserve">Add floor drains to DFG lab for bone boiler </t>
  </si>
  <si>
    <t xml:space="preserve">Nome </t>
  </si>
  <si>
    <t>Juneau State Office Building -Replace Directory Signs</t>
  </si>
  <si>
    <t>Replace/upgrade main lobby directory and all signs</t>
  </si>
  <si>
    <t>Full bldg. asbestos abatement, f/a system, sprinkler system, remove abandon cable from temp leases</t>
  </si>
  <si>
    <t>Juneau State Office Building -Replace Ceiling Tiles</t>
  </si>
  <si>
    <t>Replace all ceiling tiles in the main corridors, floor 5.</t>
  </si>
  <si>
    <t>Juneau State Office Building -Replace Doors to Sky bridge</t>
  </si>
  <si>
    <t>Juneau State Office Building -Upgrade Bathrooms on the 8th Floor</t>
  </si>
  <si>
    <t>Renovate existing men's and women's restrooms on 8th floor to shower &amp; r/r for use by bldg. employees</t>
  </si>
  <si>
    <t>Juneau State Office Building -Elevator Safety Upgrade</t>
  </si>
  <si>
    <t>Replace elevator fire curtains on all floors. Existing curtains do not roll up correctly after a fire alarm event.</t>
  </si>
  <si>
    <t>Juneau State Office Building -Replace Building Windows</t>
  </si>
  <si>
    <t>Replace building windows with double pane. Energy savings from solar gain and heat loss.</t>
  </si>
  <si>
    <t xml:space="preserve">Asbestos abate 2 elevator machine rooms and 6 hoist ways. Potential environmental issue of asbestos entering passenger car. </t>
  </si>
  <si>
    <t xml:space="preserve">Asbestos abate 3 planters on the southeast deck. Replant with new soil and perennials. </t>
  </si>
  <si>
    <t xml:space="preserve">Dimond Courthouse- Replace Missing Insulation </t>
  </si>
  <si>
    <t>Add and replace missing insulation on the perimeter loop heating pipes, all floors, add rock wall insulation  - RELOCATE ALL FURNITURE</t>
  </si>
  <si>
    <t xml:space="preserve">Palmer State Office Building- Close Openings in Boiler Room </t>
  </si>
  <si>
    <t>Close openings at the base of the stacks south of boiler room- Energy Savings</t>
  </si>
  <si>
    <t xml:space="preserve">Palmer State Office Building- Repaint Exterior </t>
  </si>
  <si>
    <t xml:space="preserve">Repaint exterior of building </t>
  </si>
  <si>
    <t>Palmer State Office Building- Replace Air Handler Unit</t>
  </si>
  <si>
    <t>Remove failing AHU #3 and install new AHU.  Unit is currently operated manually.</t>
  </si>
  <si>
    <t>Palmer State Office Building- Upgrade Parking Lot</t>
  </si>
  <si>
    <t>Palmer State Office Building- Upgrade Exterior to Keep Water away from the Building</t>
  </si>
  <si>
    <t>Need snow retention above building doors, a couple of gutters to keep water away from building windows and heat trace for those gutters.</t>
  </si>
  <si>
    <t xml:space="preserve">Palmer State Office Building- Upgrade Basement Vapor Barrier </t>
  </si>
  <si>
    <t>Investigate and address water intrusion in basement Area E during very heavy rains and spring thaw.</t>
  </si>
  <si>
    <t xml:space="preserve">Palmer State Office Building- Upgrade Ventilation </t>
  </si>
  <si>
    <t>Improve ventilation to remove heat from boiler room which causes hot areas in PD suite during summer months.</t>
  </si>
  <si>
    <t>Palmer State Office Building- Replace Fencing</t>
  </si>
  <si>
    <t>Fence bordering the rear of the building, requires repair or replacement.</t>
  </si>
  <si>
    <t xml:space="preserve">Palmer State Office Building- Upgrade Mechanical System </t>
  </si>
  <si>
    <t>Palmer State Office Building- Replace Boilers</t>
  </si>
  <si>
    <t>Replace old low efficiency (70-80%)  boilers in area A, with High efficiency units, building original.</t>
  </si>
  <si>
    <t xml:space="preserve">Palmer State Office Building- Replace Garage Doors </t>
  </si>
  <si>
    <t>Replace Garage Doors</t>
  </si>
  <si>
    <t>Nome State Office Building-Finish Interior Stair Threads</t>
  </si>
  <si>
    <t xml:space="preserve">Finish Interior Stair Treads </t>
  </si>
  <si>
    <t>Linny Pacillo Office/Parking Garage- Motion Sensors</t>
  </si>
  <si>
    <t>Add motion sensors to each parking level to increase electrical usage efficiency</t>
  </si>
  <si>
    <t>Linny Pacillo Office/Parking Garage-Install Radar &amp; Speed Indicators</t>
  </si>
  <si>
    <t>Radar and speed indicator for drivers</t>
  </si>
  <si>
    <t xml:space="preserve">Atwood- HW Heater Replacement </t>
  </si>
  <si>
    <t>Replace hot water heater. Outdated and energy inefficient.</t>
  </si>
  <si>
    <t xml:space="preserve">Atwood- Lighting Controls </t>
  </si>
  <si>
    <t>Re-program after hours lighting controls for energy efficiency.  Upgrade all floors &amp; modify zones.</t>
  </si>
  <si>
    <t>Atwood- Clean/paint  Underground Walls &amp; Ceiling</t>
  </si>
  <si>
    <t>Clean up areas left from plaza upgrade; paint walls and ceiling</t>
  </si>
  <si>
    <t>Palmer SOB- Complete Roof Replacement</t>
  </si>
  <si>
    <t>Complete areas deferred during last roof replacement</t>
  </si>
  <si>
    <t xml:space="preserve">Palmer </t>
  </si>
  <si>
    <t>Dimond Courthouse</t>
  </si>
  <si>
    <t>Replace exterior window gaskets for floors 4-19</t>
  </si>
  <si>
    <t>16-32</t>
  </si>
  <si>
    <t>Atwood Building</t>
  </si>
  <si>
    <t xml:space="preserve">Replace lot #102 fence and chains </t>
  </si>
  <si>
    <t>Replace emergency evacuation chairs in stairwells</t>
  </si>
  <si>
    <t>Paint stairwells and landings (x2) floors 1-20. Remove doors done as earthquake remediation</t>
  </si>
  <si>
    <t>Court Plaza</t>
  </si>
  <si>
    <t>Replace stairwell doors and add relights, closers and hardware.</t>
  </si>
  <si>
    <t>3-4</t>
  </si>
  <si>
    <t>Add access controls to 2nd and Gold parking</t>
  </si>
  <si>
    <t>Replace upper parking deck at 2nd and Gold</t>
  </si>
  <si>
    <t>Install electric heaters in all restrooms</t>
  </si>
  <si>
    <t xml:space="preserve">Replace building original generator and all associated controls, electrical, and breaker panels. </t>
  </si>
  <si>
    <t>Replace roof that has reached its useful life and is at risk of leaks/damage to the building</t>
  </si>
  <si>
    <t>Fairbanks Regional Office Building</t>
  </si>
  <si>
    <t>Replace original carpeting throughout</t>
  </si>
  <si>
    <t>Improve security - additional controlled key card access system and new surveillance cameras</t>
  </si>
  <si>
    <t>7-11</t>
  </si>
  <si>
    <t>Juneau State Office Building</t>
  </si>
  <si>
    <t xml:space="preserve">Replace all cast iron waste piping throughout, cracking, abate as needed.   </t>
  </si>
  <si>
    <t>Complete replacement of all remaining galvanized piping.</t>
  </si>
  <si>
    <t>All Buildings</t>
  </si>
  <si>
    <t>Environmental Management Plan</t>
  </si>
  <si>
    <t>All Juneau Buildings - ADA Upgrades</t>
  </si>
  <si>
    <t>Palmer State Office Building</t>
  </si>
  <si>
    <t>E. parking lot upgrade-remove existing surface, regrade, pave and stripe. Replace underground storage tank with new above ground tank &amp; install drainage for gutters.</t>
  </si>
  <si>
    <t>13-16</t>
  </si>
  <si>
    <t>Upgrade sprinkler main in basement "E" - subject to freezing</t>
  </si>
  <si>
    <t>Complete TI's in vacant and kitchen, etc.</t>
  </si>
  <si>
    <t xml:space="preserve">Service flat roof system over Public defenders </t>
  </si>
  <si>
    <t>SUBTOTAL PBF UNALLOCATED (DEFERRED)</t>
  </si>
  <si>
    <t xml:space="preserve">Viking Drive - Replace fire alarm system in both warehouses. See attached quote from May 2013 from Alcan. </t>
  </si>
  <si>
    <t xml:space="preserve">Replace fire alarm system in both warehouses. See attached quote from May 2013 from Alcan. </t>
  </si>
  <si>
    <t xml:space="preserve">Governor's House- Fence replacement including soil remediation </t>
  </si>
  <si>
    <t xml:space="preserve">Fence needs to be replaced and soil remediation needed due to lead contamination. Updated Site Characterization plan of soil recently completed. Awaiting results. Projected cost is estimated and can be updated once results are received. </t>
  </si>
  <si>
    <t>Viking Drive - Parking Lot upgrades to include installation of draining system to avoid deterioration of asphalt</t>
  </si>
  <si>
    <t>Parking Lot upgrades to include installation of draining system to avoid deterioration of asphalt</t>
  </si>
  <si>
    <t xml:space="preserve">Governor's House -Upgrade Mechanical Systems </t>
  </si>
  <si>
    <t>Modify mechanical and install cooling</t>
  </si>
  <si>
    <t xml:space="preserve">Governor's House - Repaint 2nd Floor </t>
  </si>
  <si>
    <t>Repaint Interior</t>
  </si>
  <si>
    <t>Geological Materials Center -Security Upgrades</t>
  </si>
  <si>
    <t>Install additional security surveillance cameras and access control.</t>
  </si>
  <si>
    <t xml:space="preserve">Facilities Center -Upgrade Elevator </t>
  </si>
  <si>
    <t>Modernize elevator equipment</t>
  </si>
  <si>
    <t>Facilities Center - Upgrade Sprinkler Pipes &amp; Conduit</t>
  </si>
  <si>
    <t>Address sprinkler pipes and conduit breaking due to building movement</t>
  </si>
  <si>
    <t>Replace water main and building plumbing</t>
  </si>
  <si>
    <t xml:space="preserve">Viking Drive - Investigate and Repair building cracks </t>
  </si>
  <si>
    <t xml:space="preserve">Investigate and Repair building cracks </t>
  </si>
  <si>
    <t>Geological Materials Center -Parking Lot Upgrade</t>
  </si>
  <si>
    <t xml:space="preserve">Crack seal, seal coat, stripe parking lot </t>
  </si>
  <si>
    <t xml:space="preserve">Facilities Center- Update Exterior of the Building </t>
  </si>
  <si>
    <t>Remove rock debris and install metal siding. Large rock leaning on exterior wall could be a hazard. Adding siding will provide moisture protection.</t>
  </si>
  <si>
    <t>Facilities Center - Reseal Windows</t>
  </si>
  <si>
    <t xml:space="preserve">Reseal windows </t>
  </si>
  <si>
    <t xml:space="preserve">Geological Materials Center -Upgrade Cold Room </t>
  </si>
  <si>
    <t>Complete cold room mechanical upgrades and commissioning</t>
  </si>
  <si>
    <t>Governor's House -Replace Light Fixtures</t>
  </si>
  <si>
    <t xml:space="preserve">Replace various interior lighting with historical fixtures </t>
  </si>
  <si>
    <t>Geological Materials Center -Landscaping Upgrade</t>
  </si>
  <si>
    <t xml:space="preserve">Complete Landscaping Upgrades </t>
  </si>
  <si>
    <t xml:space="preserve">Viking Drive - Repair/Replace perimeter fence and clear vegetation </t>
  </si>
  <si>
    <t xml:space="preserve">Repair/Replace perimeter fence and clear vegetation </t>
  </si>
  <si>
    <t>Governor's House - Replace Railing</t>
  </si>
  <si>
    <t>Replace veranda railing, and third floor balcony railings</t>
  </si>
  <si>
    <t>33</t>
  </si>
  <si>
    <t>Governor's House - Entry Repairs</t>
  </si>
  <si>
    <t>Steps, porch, Handicap ramp/railing replacement due to cracking/staining</t>
  </si>
  <si>
    <t>Governor's House - Repair Side Entry</t>
  </si>
  <si>
    <t>Repair rot or replace side entry</t>
  </si>
  <si>
    <t>Governor's House - Reseal Generator Room Leakage</t>
  </si>
  <si>
    <t>Reseal generator room wall due to leakage</t>
  </si>
  <si>
    <t>Governor's House -  Replace Rock Wall and Fence</t>
  </si>
  <si>
    <t>Replace rock wall and fence around west yard</t>
  </si>
  <si>
    <t>Governor's House -  Replace UST</t>
  </si>
  <si>
    <t>Replace UST w/above ground tank</t>
  </si>
  <si>
    <t>SUBTOTAL NON PBF UGF UNALLOCATED (DEFERRED)</t>
  </si>
  <si>
    <t>FY24 TOTAL:</t>
  </si>
  <si>
    <t>FY21 TOTAL</t>
  </si>
  <si>
    <t>FY22 TOTAL</t>
  </si>
  <si>
    <t>FY23 TOTAL</t>
  </si>
  <si>
    <t>FY24 TOTAL</t>
  </si>
  <si>
    <t>UAA Main</t>
  </si>
  <si>
    <t>UAA Community</t>
  </si>
  <si>
    <t>UAF - Main</t>
  </si>
  <si>
    <t>UA - Statewide</t>
  </si>
  <si>
    <t>TOTAL University</t>
  </si>
  <si>
    <r>
      <t>Administration</t>
    </r>
    <r>
      <rPr>
        <sz val="10"/>
        <color rgb="FFFF0000"/>
        <rFont val="Arial"/>
        <family val="2"/>
      </rPr>
      <t>*</t>
    </r>
  </si>
  <si>
    <r>
      <t>Military</t>
    </r>
    <r>
      <rPr>
        <sz val="10"/>
        <color rgb="FFFF0000"/>
        <rFont val="Arial"/>
        <family val="2"/>
      </rPr>
      <t>*</t>
    </r>
  </si>
  <si>
    <r>
      <rPr>
        <b/>
        <sz val="10"/>
        <color rgb="FFFF0000"/>
        <rFont val="Arial"/>
        <family val="2"/>
      </rPr>
      <t>*Note</t>
    </r>
    <r>
      <rPr>
        <b/>
        <sz val="10"/>
        <rFont val="Arial"/>
        <family val="2"/>
      </rPr>
      <t xml:space="preserve"> </t>
    </r>
    <r>
      <rPr>
        <sz val="10"/>
        <rFont val="Arial"/>
        <family val="2"/>
      </rPr>
      <t>decrease due to transfer of ALMR DM to DMVA from DOA</t>
    </r>
  </si>
  <si>
    <r>
      <t>Transportation</t>
    </r>
    <r>
      <rPr>
        <b/>
        <sz val="10"/>
        <color rgb="FFFF0000"/>
        <rFont val="Arial"/>
        <family val="2"/>
      </rPr>
      <t>**</t>
    </r>
  </si>
  <si>
    <r>
      <rPr>
        <b/>
        <sz val="10"/>
        <color rgb="FFFF0000"/>
        <rFont val="Arial"/>
        <family val="2"/>
      </rPr>
      <t>**Note</t>
    </r>
    <r>
      <rPr>
        <sz val="10"/>
        <rFont val="Arial"/>
        <family val="2"/>
      </rPr>
      <t xml:space="preserve"> decrease reason: 1) Capital project investment reduced the highway and aviation backlog for DM, 2) using older DM pots provided to DOT&amp;PF, 3) Annual update provides more accurate totals, and 4)	 Items have been removed from the list if able to be incorporated into a future capital project</t>
    </r>
  </si>
  <si>
    <t>Allocation</t>
  </si>
  <si>
    <t xml:space="preserve">Existing casework is non-ergonomic, damaged, deteriorating, inefficient, does not have the necessary security features, and is not compatible with existing technology and court practices.  As constructed, the existing casework workstations are very difficult to use, cramped, and are not friendly to the modern technology necessary for conducting day to day business.  The court will use security funding to upgrade the casework to provide protection for the staff, but additional funding is necessary for replacement of the old casework. </t>
  </si>
  <si>
    <t xml:space="preserve">The existing fin tube (baseboard heaters), unit heaters, cabinet unit heaters, and heat distribution piping are original to the building, with some components over 40 year old.  The existing equipment is degrading, with increasing maintenance costs and potential for damage from leaks and equipment failure. Some of the piping is not insulated, and poorly supported.  Where there is insulation, it is assumed, given the age of the building that asbestos abatement will be required.  </t>
  </si>
  <si>
    <t>Redesign and provide new perimeter heating and air systems including VAV boxes, DDC Controls, branch ductwork, new coils, new piping, insulation, fin tube and valves to allow proper control for occupant comfort. DOT/PF has advised that the heating deficiencies at the 5th floor have become more severe and were not remedied during the 2011 renovations.  This estimate was provided by RSA Engineering in a 2019 Deferred Maintenance Survey Report.</t>
  </si>
  <si>
    <t>The existing deck coating has failed allowing leakage from the top to the lower level and causing deterioration of the structural concrete below the coating.</t>
  </si>
  <si>
    <t>The existing two natural gas boilers were refurbished in 1996, and are in poor condition.  These boilers and their accompanying pumps are leaking, vibrating, and deteriorating from age.  The new boilers and pumps would be smaller, more efficient, and provide better maintenance.</t>
  </si>
  <si>
    <t>The Alaska Office Building needs to have the roof replaced. The roof has reached is useful life expectancy and is at risk of causing damage to the interior of the building due to leaks and damage.</t>
  </si>
  <si>
    <t>The exterior window gaskets at the Atwood Building are all original construction from 1982, and they have shown signs of degrading and separating from the corners of the windows, especially in areas with a lot of sun exposure.  As these gaskets recede, they allow both air from inside to escape and water from outside to get in.  If the gaskets completely fail, it can potentially cause a window to become loose and fall to the ground below, which is a life safety concern. The other concern is that the interior air that is heated in the winter and cooled in the summer at high utility costs leaks out of those degraded areas. Replacing these gaskets will not only ensure that the windows are no longer in danger of falling off of the building, but it will also help reduce utility costs by sealing them to prevent loss of heating and cooling from inside the building. This would ultimately demonstrate electric and natural gas utility savings that could also show substantial long term payback once this is finally completed.</t>
  </si>
  <si>
    <t>Atwood Building - Plaza Repairs</t>
  </si>
  <si>
    <t xml:space="preserve">The generator enclosure for the Douglas Island Building (DIB) standby generator have become badly corroded. The enclosure not only protects the generator and its parts, but it also reduces generator noise to a safe and acceptable level. The enclosure needs replacement to allow continued use of the generator. This project will restore the generator enclosure. </t>
  </si>
  <si>
    <t>Replace print shop doghouse. Wood frame, walls, and stucco are rotted.</t>
  </si>
  <si>
    <t xml:space="preserve">Sky bridge between AOB and CPB will provide better access for pedestrians and wheelchair users during inclement weather. </t>
  </si>
  <si>
    <t xml:space="preserve">Re-caulk all windows to seal structure from water/heat loss </t>
  </si>
  <si>
    <t xml:space="preserve">Fairbanks Regional Office Building - Re-caulk Windows </t>
  </si>
  <si>
    <t>Replace all sky bridge doors and install controlled key card access x6.  Doors do not seal and create static pressure problems in the building.</t>
  </si>
  <si>
    <t>Reseal and stripe North, West, and South parking lots</t>
  </si>
  <si>
    <t>Utilizing manual or automatic transfer switches the building could become fully backed up on generator power.  Generator has the capacity to run most if not the  entire building during power outages.  We currently are only using 10-15 % of its designed capacity</t>
  </si>
  <si>
    <t xml:space="preserve">This project will completely renovate the dining hall and kitchen, and provide some realignment of the dining hall in order to increase seating capacity of the dining hall.  The project will replace and upgrade aging kitchen equipment including major appliances.  The building interior has not had major work since 1985, the dining hall is too small to adequately allow all of the students to assemble during mealtimes, and some of the kitchen equipment is aging and is beginning to fail. </t>
  </si>
  <si>
    <t xml:space="preserve">This project will renovate space freed up by the classrooms vacated with the construction of the academic wing expansion project and convert them into dorm space in order to decrease the density of existing dorm rooms in the boys' and girls' dorms (Buildings 292 and 293).  The dorm rooms of concern are currently housing six or more students in violation of Alaska DHSS occupancy regulations. Dorm space will be constructed in the dining hall building (Building 290), and the second floor of Kuspuk Hall (Building 299). </t>
  </si>
  <si>
    <t xml:space="preserve">This project includes the replacement of dormitory furniture (wardrobes, bunk beds, student desks) in Heritage Hall (Building 295) and the Main Girls' Dorm (Building 293). The bunk beds, desks, and wardrobes in Heritage Hall were installed in 1992 and have exceeded their useful life.  In the Main Girls' Dorm approximately one-fourth of the bunk beds date back to the 1980s and have exceed their useful life.  </t>
  </si>
  <si>
    <t>Replacement of Boys' Dorm (Building 292) and Main Girls' Dorm (Building 293) Windows</t>
  </si>
  <si>
    <t xml:space="preserve">This project will replace all of the windows in the Boys' Dorm and Main Girls' Dorm (buildings 292 and 293) with single-hung, energy efficient vinyl windows.  The windows in these dormitories are worn out and the warranty period has expired.  Replacement parts are becoming difficult to procure due to reoccurring changes in manufacturer's ownership. </t>
  </si>
  <si>
    <t>Install a protection canopy over the icy and slippery walkway between buildings. The concrete walkway between the Annex &amp; Treatment building is uneven and should be replaced with a new walking surface.</t>
  </si>
  <si>
    <t>Deterioration of Intake Dampers requires replacement because of rust and corrosion of louvers, attachments, motors, and mechanisms.</t>
  </si>
  <si>
    <t>The inner and outer entry door system requires replacement.</t>
  </si>
  <si>
    <t>Stone-and-mortar rock walls require repair.</t>
  </si>
  <si>
    <t>Sidewalks require resurfacing as they are heavily pitted and damaged, uneven walking &amp; gurney rolling surfaces. This is third floor fire escape route.</t>
  </si>
  <si>
    <t>Ceiling tile, paint and wainscot require  upgrades at the second floor hall.</t>
  </si>
  <si>
    <t>The existing electrical main distribution panels require replacement.</t>
  </si>
  <si>
    <t>The kitchen ovens require replacement.</t>
  </si>
  <si>
    <t>Sanitary waste lines throughout the facility require scoping and cleaning</t>
  </si>
  <si>
    <t>The degraded hardwood floors require refinishing to restore their overall condition.</t>
  </si>
  <si>
    <t>35 Toilets and 12 Resident Showers require replacement. Toilet upgrades would comply with ADA minimum standards for seat height. Showers require lighting and have small fiberglass stalls with floor pans and trip hazards that do not meet recommended floor space.</t>
  </si>
  <si>
    <t>The brick retaining walls around the South building have missing sections and require cleaning and repair.</t>
  </si>
  <si>
    <t>Interior resident room doors and frames in the north and south buildings require replacement.</t>
  </si>
  <si>
    <t>The ceiling in the common areas of the south building require paint.</t>
  </si>
  <si>
    <t>The parking area surface is exhibiting cracking and uneven surface issues. The paving requires replacement.</t>
  </si>
  <si>
    <t>Casework in resident rooms facility wide requires replacement.</t>
  </si>
  <si>
    <t>The exterior paint is showing signs of age and requires repainting.</t>
  </si>
  <si>
    <t>The damaged hardwood flooring requires refinishing to restore its condition.</t>
  </si>
  <si>
    <t>Hardwood flooring installed on the Chapel stage requires refinishing</t>
  </si>
  <si>
    <t>The garage roof requires repair or replacement.  Install gutters.</t>
  </si>
  <si>
    <t>The metal roof flashing facility wide is showing evidence of leaking and requires replacement.</t>
  </si>
  <si>
    <t>The existing telephone patch panel requires replacement.</t>
  </si>
  <si>
    <t>The interior doors are showing signs of wear, tear, and aging. The doors should be replaced as funding allows.</t>
  </si>
  <si>
    <t>The second and third floors of the North Wing need existing fabric wall covering removed, patched, and painted.</t>
  </si>
  <si>
    <t>Repair roof drains, modify drain slopes, and install a new roof membrane on roof top patio. Existing membrane is aged and prone to leaking into resident areas.</t>
  </si>
  <si>
    <t>Elevator has reached its thirty year life span and is beyond its serviceable life. Elevator is due for retrofit.</t>
  </si>
  <si>
    <t>Remove old deteriorated fabric at the nurses' station, patch and re-paint.</t>
  </si>
  <si>
    <t>Washroom Reconfiguration</t>
  </si>
  <si>
    <t>The physical therapy bathroom/washroom would function better if the room was converted to residential laundry and wheelchair washing station.</t>
  </si>
  <si>
    <t>Both the exterior siding and the trim work need to be cleaned and painted to protect the siding from the chronic Southeast damp and wet weather conditions.</t>
  </si>
  <si>
    <t>Replace exterior pole lights around back of building. Old incandescent 10' pole lights are erratically spaced and provide very poor lighting in the wintertime. Install new LED type fixtures.</t>
  </si>
  <si>
    <t>Security fencing is needed in some areas of the property because traffic is damaging grounds from the transient population from the low-cost housing residence and from the city park nearby.</t>
  </si>
  <si>
    <t>Install a protection canopy over the icy and slippery walkway between buildings The concrete walkway between The Annex &amp; Treatment building is pitted and uneven in places. It should be replaced with a new walking surface.</t>
  </si>
  <si>
    <t>The main entry Doors are at the end of their life cycle and require replacement.  Project includes addition of proxy card reader to the system.</t>
  </si>
  <si>
    <t>The concrete stairs at the west and south entrances require replacement</t>
  </si>
  <si>
    <t>The Main and South door as well as an office window require replacement.  All are drafty and contribute to heat loss. Front door needs threshold work to stop draft. If ADA door assist is activated, door will not lock.</t>
  </si>
  <si>
    <t>Fuel tank and metal gable access door are showing major signs of rust and require painting to provide rust prevention. Also needs metal cap flashing over facility signage.</t>
  </si>
  <si>
    <t>The windows in the Resident Cells require replacement due to age.</t>
  </si>
  <si>
    <t>Interior door frames with electronic controls throughout the facility require replacement to ensure the safety and security of residents and staff.</t>
  </si>
  <si>
    <t>The Heat Coil Units are showing signs of degradation and require replacement.</t>
  </si>
  <si>
    <t>The casework in examination rooms requires replacement to maintain functionality.</t>
  </si>
  <si>
    <t>The locker room requires modernization.</t>
  </si>
  <si>
    <t>The kitchen grease separator requires replacement.</t>
  </si>
  <si>
    <t>Kitchen casework requires replacement.</t>
  </si>
  <si>
    <t>School Timekeeper System</t>
  </si>
  <si>
    <t>Repair cracks, seal, and re-stripe parking lot</t>
  </si>
  <si>
    <t>Replace aged and damaged casework and countertops throughout the facility.</t>
  </si>
  <si>
    <t>Replace vinyl composite floor tile in the probation areas of the facility.  Areas include the intake, kitchen, and the school.</t>
  </si>
  <si>
    <t>Maintaining proper temperature is crucial in the health lab and medical examiner's refrigerators and freezers.  Refurbish the faulty Air Cooled Rooftop Chiller.</t>
  </si>
  <si>
    <t>Wing "A" on the left side of treatment requires bathroom repair and remodeling because of deterioration into an unusable state.</t>
  </si>
  <si>
    <t>Emergency Lighting System: Light fixtures that come on during a power outage, have complete fixtures failures and needs replacement.</t>
  </si>
  <si>
    <t>To ensure the safety and security of residents and staff, replace exterior entry doors at Probation, Administration, Old School, and kitchen entrance.  Add electronic security controls to kitchen entrance.</t>
  </si>
  <si>
    <t>The nurses' suite requires professional design to expand the outdated and cramped space.</t>
  </si>
  <si>
    <t>Nurses' Suite Expansion</t>
  </si>
  <si>
    <t>Replace in its entirety, the hot water heating distribution piping.</t>
  </si>
  <si>
    <t>AVTEC's campus requires a number of repairs to its curbs, sidewalks, and access roadways to ensure a safe learning environment for AVTEC students. Repair needs include replacing/resurfacing broken, damaged and deteriorating curbs, sidewalks, and access roadways. ADA compliant cuts need to be made at various curbsides. Multiple facilities require moderate system modernizations and facility repairs.</t>
  </si>
  <si>
    <t xml:space="preserve">Palmer Courthouse </t>
  </si>
  <si>
    <t xml:space="preserve">Replace HVAC Chiller &amp; Boiler Piping Upgrade: </t>
  </si>
  <si>
    <t xml:space="preserve">Replace problematic and leaking 40 ton chiller and old 10 ton AC unit with energy efficient 60 ton chiller. Make HAVC piping corrections in boiler room and replace HVAC pumps and drives. The existing chiller has a multitude of issues and repairs are no longer effective. Due to its age and condition our engineers have recommended that we replace it. This project would correct HVAC piping size issues that have caused pump and valve damage in the past. The equipment is past the end of its useful service life.  The equipment is at high risk of failure due to age and condition. Replacement parts for the equipment would be difficult to obtain quickly if any components fail. Most of the parts are no longer available. Failure of the chiller equipment would lead to an extended shutdown of the Courthouse Building. The equipment provides ventilation, and supplemental cooling to the building. If the equipment was to fail, then the building would not have any ventilation or cooling. A complete failure may result in a disruption of court proceedings for weeks.  </t>
  </si>
  <si>
    <t>Ellamar, Jack Peak includes helicopter, contract labor, new support structures, panels, and controllers $55K per site</t>
  </si>
  <si>
    <t>15 sites @ $40K per site. Includes contractor installation.</t>
  </si>
  <si>
    <t xml:space="preserve">The foundation/shelter continues to settle after several temporary repairs. This project would obtain an engineering study to determine a permanent fix and includes funds for the estimated fix.  </t>
  </si>
  <si>
    <t>Enterprise replacement of SOA end of life/end of support subscriber radios.  A centralized funded purchase will result in significant savings over the cost of individual purchases.  That savings estimated in the $10-20 million range, includes the actual cost of the subscriber as well as the significant staff time required to procure, prepare, and provision the subscribers.</t>
  </si>
  <si>
    <t>The restaurant building at Big Delta State Historical Park is in need of major repairs in the kitchen and bathroom. Mechanical systems (hot water heaters, furnace, etc.) are failing. Architectural elements consist of patchwork and have resulted in hazards to its occupants. The roof and foundation have failed in several locations. The restaurant component of the park is big draw for concessionaires and the ability to attract park users and visitors. This project will repair the roof and foundation; replace the mechanical systems that are failing and/or do not meet code; repair floor, walls, and the ceiling in conformance with building codes and standards. The anticipated timeline consists of design work in 2020/2021 and construction in 2022/2023. If unfunded, the kitchen and bathroom will continue to deteriorate, and the poor working conditions will remain.</t>
  </si>
  <si>
    <t>In Spring 2020, the property (180 acres) due East of the PMC complex has been sold and is currently being developed into a new residential community. Securing the east property line with galvanized fencing will deter the new resident of the neighbor from enter and active farm, seed processing facility reducing the risk and liability of the State from accidental injuries or death. In addition, the fencing will greatly enhance current security measures and better protect State assets.</t>
  </si>
  <si>
    <t>Re-shingle roof on shop building.</t>
  </si>
  <si>
    <t>Improve trails along riverbank to improve public sport fishing access to river and stabilize/decrease erosion - incorporate light penetrating grating.</t>
  </si>
  <si>
    <t>Repair/replace freshwater catchment systems.</t>
  </si>
  <si>
    <t>Install 30 barrier rocks and replace 30 parking bumpers.</t>
  </si>
  <si>
    <t>Replace SST toilets with 2 single concrete vaulted toilets.</t>
  </si>
  <si>
    <t xml:space="preserve">Improve group campsite at Honeymoon Meadow.  </t>
  </si>
  <si>
    <t>Repair trails to division standards, clear brush, and grade.</t>
  </si>
  <si>
    <t>Expand trailhead parking area; grade, level, and fill access road at MP
31.4.</t>
  </si>
  <si>
    <t>Replace 10 fire pits, 20 picnic tables, 50 signposts, and 5 benches.</t>
  </si>
  <si>
    <t>Recondition access road by widening, surfacing, and grading.</t>
  </si>
  <si>
    <t>Rehabilitate ball field, volleyball, and horseshoe pits.</t>
  </si>
  <si>
    <t>Outdoor Raceway Replacement and Effluent Line Repair</t>
  </si>
  <si>
    <t>29 yr. old boiler has far exceeded its useful life and should be replaced. Quote is for purchase and installation of a Weil McLain CGA#6-PIDN Natural Gas Fired Hot Water Boiler.</t>
  </si>
  <si>
    <t>Modern LED lighting operates at lower cost with an increase in lighted surface area.  Quote includes the upgrade to LED fixtures with similar wattage as the old sodium fixtures.  Last winter the yard was broken into, but the current lighting was not bright enough to identify thieves.  Improved lighting is needed to improve security.</t>
  </si>
  <si>
    <t>Remove concrete block privy installed in 1987, replace with CXT double vault waterless ADA accessible restrooms. CXT $80,000</t>
  </si>
  <si>
    <t>Float house storage and workspace replacement</t>
  </si>
  <si>
    <t xml:space="preserve">The SF float house in Wrangell was built sometime around 1960 and has never been replaced. The building is very deteriorated, and is a necessary storage and workspace for the Stikine River Chinook salmon projects. </t>
  </si>
  <si>
    <t>70 hp jet motor failed catastrophically, needs replacing</t>
  </si>
  <si>
    <t>225 hp jet motor failed catastrophically, needs replacing</t>
  </si>
  <si>
    <t>30 yr. old boat needs welding repair for hairline cracks that are leaking in original welds due to normal deterioration and  keel rail needs to be extended up to 2 feet.</t>
  </si>
  <si>
    <t xml:space="preserve">Boat shed has long outlived its life expectancy and upper deck floors are rotten and are a  safety hazard. This project is a repair and not a total replacement. </t>
  </si>
  <si>
    <t>The Piper Cub needs a rebuild which will likely take two off-seasons to complete. However, most materials will be purchased in the first year</t>
  </si>
  <si>
    <t>Paint has peeled off the HardiPlank siding installed in 2007. In 2018 DFG contracted surface preparation and repainting, but paint was shed in 1 year. Preliminary estimate to replace with durable siding.</t>
  </si>
  <si>
    <t>Replace/upgrade siding from HardiPlank to metal siding. Boat shed for skiffs and fish wheel baskets/ parts-  Storage shed for ocean crew and weir crew to store equipment- Current Storage is dilapidated and needs serious repairs and updates</t>
  </si>
  <si>
    <t>Several fish passes are in disrepair. This would be for survey and design, as well as actual repairs</t>
  </si>
  <si>
    <t xml:space="preserve">Region II R/V Maintenance </t>
  </si>
  <si>
    <t xml:space="preserve">R/V Solstice Maintenance - Vessel hull above water line sand sweep and paint; Hydraulics upgrade and maintenance / winch repairs - replacements; replace cape rails; rudder tube replacement; annual haul out and general bottom maintenance. R/V Pandalus Maintenance - Wheelhouse wiring and modification; annual haul out and general bottom maintenance </t>
  </si>
  <si>
    <r>
      <rPr>
        <u/>
        <sz val="9"/>
        <rFont val="Calibri"/>
        <family val="2"/>
        <scheme val="minor"/>
      </rPr>
      <t>Non-shipyard:</t>
    </r>
    <r>
      <rPr>
        <sz val="9"/>
        <rFont val="Calibri"/>
        <family val="2"/>
        <scheme val="minor"/>
      </rPr>
      <t xml:space="preserve"> vessel crane replacement, labor, shipping, installation -without maintenance risks may include crane failure, threatening safety and ability to perform mission critical operations.
main deck interior and lower deck interior refinishing to remove hazmat and to install new epoxy floor that will deter risks of asbestos exposure as floor wears</t>
    </r>
  </si>
  <si>
    <r>
      <rPr>
        <u/>
        <sz val="9"/>
        <rFont val="Calibri"/>
        <family val="2"/>
        <scheme val="minor"/>
      </rPr>
      <t xml:space="preserve">Facilities: </t>
    </r>
    <r>
      <rPr>
        <sz val="9"/>
        <rFont val="Calibri"/>
        <family val="2"/>
        <scheme val="minor"/>
      </rPr>
      <t>essential - Vessel Shop, replanked, painted - deferring will risk rot and potentially higher costs to repair later. 
Contract to install dock lumber: essential - deterring maintenance will risk continued warping of dock and eventual failure.
Streetlights replacement at dock - without creates a safety hazard for using dock in the dark to access the Medeia.</t>
    </r>
  </si>
  <si>
    <t>Salmon Bay Wannigan (houseboat)</t>
  </si>
  <si>
    <t xml:space="preserve">Repaint C-185 (N8717Q) - There is no hangar available to protect the plane. The effect of elements has resulted in the need for repainting. </t>
  </si>
  <si>
    <t>Install a heater package (Reiff, Tanis, etc.) for winter operations</t>
  </si>
  <si>
    <t>State risk management assessment, electrical upgrade, lead paint removal - No work on the Creamer's Refuge barn has been accomplished since this list was orginally developed. Maintenance and refurbishment of the Creamer's Refuge barn is a high profile topic, and of high interest to some publics. Total cost of maintenance for this barn cannot be estimated until a risk management assessment is completed.</t>
  </si>
  <si>
    <t xml:space="preserve">1,000 gallon tank for office to replace existing underground fuel tank with above ground fuel tank. </t>
  </si>
  <si>
    <t>Replace 25 year-old freezers in courthouse, complete bunkhouse work (labor), demo and replace courthouse bldg., retrofit old wildlife bunkhouse to sealing facility, demo and hazard abatement (asbestos and lead) of old ADF&amp;G garage facility across highway from office</t>
  </si>
  <si>
    <t>P/V Stimson Shipyard Maintenance</t>
  </si>
  <si>
    <t>The P/V Stimson shipyard is required to conduct depot-level maintenance. The Stimson will require a complete scaling superstructure (pilothouse), with primer and paint throughout. This vessel is 30 years old, which would normally be full life, however, the vessel has minimal corrosion for a vessel of its age. This shipyard will require a detailed proposal and pricing from legacy data, which suggests nearly 1.5 Million in required maintenance costs, replacement parts and upgrades. The P/V Stimson is an extremely complex vessel with many required systems including hydraulics, ship service generators, main diesel engines, refrigeration units, etc. These systems are all required for the vessel to operate in the dynamic atmosphere of Bristol bay, the Bering sea, and Alaska’s coastal regions. There are also many sub-systems that support the large main-systems, all of these requiring vigilant maintenance. If we fail to maintain certain systems, the results can be catastrophic.  It is imperative that we maintain the P/V Stimson as the primary response vessel for the State of Alaska for natural disasters and major events.</t>
  </si>
  <si>
    <t xml:space="preserve">P/V Cama’i haul out is required to conduct depot-level maintenance. The 69’ Cama’i will require a haul out with detailed inspection of the hull and all power systems. This vessel is currently at half-life and is in good condition. This shipyard will require a detailed proposal and pricing.  Legacy data suggests nearly $300,000.00 in required maintenance costs, replacement parts and upgrades. The P/V Cama’i is currently two-years overdue for major haul out and will be 3 years overdue if funds are not secured for the necessary haul out date. Although the corrosion issues are not as severe as the steel hulled vessels, corrosion still exists.  It must be hauled out to replace corrosion inhibitors, replace the bottom paint, inspect the propulsion shafts, and conduct below the waterline maintenance. If preventative maintenance is not done, the vessel should cease operations as it will be unsafe and cost prohibitive to operate. </t>
  </si>
  <si>
    <t>Medium and Small Class Patrol Vessel Engine, Electronics, general maintenance, and necessary upgrades</t>
  </si>
  <si>
    <t xml:space="preserve">Replacement of corrosion inhibitors, replace the bottom paint, replace outboard engines, and conduct below the waterline maintenance. If preventative maintenance is not done, the vessels should cease operations as they will be unsafe and cost prohibitive to operate.  There are two vessels that are at end of serviceable life and maintenance is imperative. 
In closing, the Department of Public Safety, Large and Medium Class Vessels serve as the primary water response platforms in the event of natural disaster or critical incident in Alaska’s coastal regions, as well as protecting Alaska’s multi-billion-dollar fish and game industry.  These vessels are critical in protecting life, health, and provide public safety in the State of Alaska.  To prevent these multi-million-dollar assets from possible failure, maintenance funds must be allocated so that required preventative maintenance can be scheduled and completed. </t>
  </si>
  <si>
    <r>
      <rPr>
        <u/>
        <sz val="9"/>
        <color theme="1"/>
        <rFont val="Calibri"/>
        <family val="2"/>
        <scheme val="minor"/>
      </rPr>
      <t>Radio Replacement:</t>
    </r>
    <r>
      <rPr>
        <sz val="9"/>
        <color theme="1"/>
        <rFont val="Calibri"/>
        <family val="2"/>
        <scheme val="minor"/>
      </rPr>
      <t xml:space="preserve">
Although supplemental funding for radio replacement was received last year, the amount was not sufficient to replace all radios. The current inventory of radios is rapidly reducing and is facing obsolescence due to the lack of spare parts and lack of technical support from Motorola. A methodical and multi-stage program must be implemented to ensure officer safety statewide. There are currently approximately 350 portable radios that require replacement for a total estimated expenditure of $1,750,000. Numerous mobile (vehicle) radios that need replacement for the same reasons. 32 radios are currently in need of replacement or purchase to support new vehicles. Those radios carry an estimated total cost of $499,999. 
</t>
    </r>
    <r>
      <rPr>
        <b/>
        <sz val="9"/>
        <color theme="1"/>
        <rFont val="Calibri"/>
        <family val="2"/>
        <scheme val="minor"/>
      </rPr>
      <t>Radio replacement will take priority for any funding approved, with the remainder going toward computer replacement.</t>
    </r>
    <r>
      <rPr>
        <sz val="9"/>
        <color theme="1"/>
        <rFont val="Calibri"/>
        <family val="2"/>
        <scheme val="minor"/>
      </rPr>
      <t xml:space="preserve">
</t>
    </r>
    <r>
      <rPr>
        <u/>
        <sz val="9"/>
        <color theme="1"/>
        <rFont val="Calibri"/>
        <family val="2"/>
        <scheme val="minor"/>
      </rPr>
      <t xml:space="preserve">Computer Replacement:
</t>
    </r>
    <r>
      <rPr>
        <sz val="9"/>
        <color theme="1"/>
        <rFont val="Calibri"/>
        <family val="2"/>
        <scheme val="minor"/>
      </rPr>
      <t>AST currently has 153 computers requiring Windows 10 upgrades; however, some of them cannot be upgraded and need to be replaced. Some computers need to be replaced due to age and/or malfunction. As computers are being replaced DPS will provide appropriate personnel with laptop computers so they can be nimbler in the pandemic workplace/telework environment. The cost of computer replacement is approximately $300,000. Additional computers will be needed annually in perpetuity. DPS will participate in a five-year replacement program to allow for the constant replacement of aged out law enforcement computers and to avoid a “break, fix, replace” program to reduce instances where highly trained and efficient personnel are without the means to perform necessary tasks.</t>
    </r>
  </si>
  <si>
    <t xml:space="preserve">The Division of Alaska Wildlife Troopers has two posts located in the Bristol Bay region. A Sergeant and one Trooper are assigned to King Salmon and one Trooper to the Dillingham Post.  Both Posts have numerous assets to include off road vehicles, aircraft, and vessels. The King Salmon Post houses one the State R-44 helicopters. It is critical mission critical to have access to these assets for emergency responses. Storage is required for safekeeping and maintenance.
AWT also routinely seizes and secures items that do not typically fit into a evidence room such as  commercial fishing gear or hunting equipment. The Dillingham and King Salmon facilities require repair and mainteance due to the age of the structures. The requested funding will allow for repair and replacement of existing structures in King Salmon and Dillingham, to include site preparation in areas where vegetation has encroached.  </t>
  </si>
  <si>
    <r>
      <t>Trooper Housing &amp; Post facility repairs &amp; maintenance</t>
    </r>
    <r>
      <rPr>
        <b/>
        <sz val="9"/>
        <rFont val="Calibri"/>
        <family val="2"/>
        <scheme val="minor"/>
      </rPr>
      <t xml:space="preserve"> -</t>
    </r>
    <r>
      <rPr>
        <sz val="9"/>
        <color theme="1"/>
        <rFont val="Calibri"/>
        <family val="2"/>
        <scheme val="minor"/>
      </rPr>
      <t xml:space="preserve">  DPS is requesting additional funds to continue the rehabilitation of Rural Trooper Housing and Rural Post Facilities.                                                                                                                         
Following the FY21 budget allocation to initiate the Rural Trooper Housing Rehabilitation Program (RTHRP), DPS launched Deficiency Correction Phase (DCP). The DCP is the first step to execute the RTHRP and has enabled us to identify pending and immediate need deficiencies in the Rural Trooper Housing (RTH) units across the state. The identified deficiencies are being corrected by contracting with DOT&amp;PF DFS and private contractors, as applicable. 
The next phase in RTHRP is the Home Energy Assessment (HEA). The energy consumption systems such as heating, electrical, and lighting are obsolete and causing reoccurring problems. The HEA will provide an assessment of these systems in each housing unit. These improvement recommendations will update systems and provide enhanced energy efficiency and comfort.                
                                                                                                                                                                                                                                                                                                                                                                                   DPS facilities can be broadly classified into Mission Facilities (MF) and Rural Trooper Housing (RTH). 70% of the state owned MF’s require an upgrade, functional reassessment, and rehabilitation. 100% of the state owned RTH facilities are at the stage of lifecycle, health, and safety rehabilitation.  </t>
    </r>
  </si>
  <si>
    <t>Additional funding needed to supplement existing funds to complete project.  Current regulations require an expensive inspection and repair or replace existing tank.  Project will demo existing fuel tank (as it is nearing end of life) and install two new 10k gallon tanks.</t>
  </si>
  <si>
    <t>The current main heating source is waste heat bought from the city power plant.  In the event that the waste heat supply is interrupted the current 30 year old boil cannot provide the full heat and hot water load.  A new waste heat line from YKCC to the property line was replaced by DOC in FY19.  A new boiler and a redundant boiler with associated mechanical upgrades are required to meet required heat loads for the whole facility.</t>
  </si>
  <si>
    <t>Replace failing VMS, replace existing analog cameras, and add new IP cameras, add additional workstations. This is for construction portion only, Facilities received 100% Design June 2020.</t>
  </si>
  <si>
    <t>WCC Bldg. 10 Roof Replacement Additional Funding</t>
  </si>
  <si>
    <t>Install fire sprinkler system in Maintenance Warehouse, as requested by Risk Management.</t>
  </si>
  <si>
    <t>Perimeter fence detection system - existing fence detection system is obsolete and parts are not available. Numerous system failures have cause major security concerns.</t>
  </si>
  <si>
    <t>Fairbanks-FCC Admin Security Enhancement</t>
  </si>
  <si>
    <t xml:space="preserve">Additional funding needed to supplement existing funds to complete project.   </t>
  </si>
  <si>
    <t>Digital Phone System Upgrade, new phones, and tele-directory</t>
  </si>
  <si>
    <t xml:space="preserve">Upgrade house 2 &amp; 3 antiquated analog door control and intercom system that DOC cannot get parts for,  </t>
  </si>
  <si>
    <t>WCC Bldg. 13 Gym Roof Replacement</t>
  </si>
  <si>
    <t>25-DOT&amp;PF Department of Transportation and Public Facilities</t>
  </si>
  <si>
    <t xml:space="preserve">Remove and replace existing trench drain and oil/water separator.  The existing concrete and steel have become extremely corroded and is unsafe to drive heavy equipment over.  It is failing structurally and will fail to support the heavy equipment that is maintained at this station.  Existing hazard for equipment operators and mechanic personnel. </t>
  </si>
  <si>
    <t>Asbestos mitigation throughout building areas including Records Storage Room, Repair Hoist, Locker Rooms, Stair wells/Offices.</t>
  </si>
  <si>
    <t>False Pass Siding Repair and Replacement</t>
  </si>
  <si>
    <t>Building has no back-up power in this mission essential facility.   Building has administrative areas as well as equipment areas.  Serves areas from Anchorage to Girdwood.  And areas from Anchorage to Palmer.</t>
  </si>
  <si>
    <t>Building holds Department of Law, Corrections and Administration.  Parking garage is in need of significant concrete repairs.  Concrete is spalling at different locations.  Overhead and walking surfaces need repairs.</t>
  </si>
  <si>
    <t xml:space="preserve">Replace existing generators and power distribution with larger updated units.
Current generators will not carry full camp load during wintertime demands without load shedding actions.  Existing power distribution is failing and inadequate. </t>
  </si>
  <si>
    <t>Existing roof and siding are very old and lack insulation, new energy efficient roofing and siding to improve building performance.</t>
  </si>
  <si>
    <t>Existing roof and siding are very old and lack insulation. Department will install a new energy efficient roof and siding to save costly heating fuel.</t>
  </si>
  <si>
    <t xml:space="preserve">Existing roof and siding are very old and lack insulation. Department will install a new energy efficient roof and siding to save costly heating fuel. </t>
  </si>
  <si>
    <t>Existing roof and siding is deteriorated and leaks, Doors are inefficient and allow tremendous heat loss. Upgrade to new insulated doors and insulated siding to save on utility costs</t>
  </si>
  <si>
    <t>Current cranes (2 each 7.5 ton) are over 30 years old, parts are no longer available.  Functionality and fine control are deteriorating.</t>
  </si>
  <si>
    <t xml:space="preserve">The backup power generator in Ernestine is a 1964 model diesel unit that is failing and nearly impossible to find parts for. During the winter of FY18 during a major winter event, the camp lost power due to the generator not operating correctly. The unit needs updated to something more modern that can be supported by a vendor. Neither Nelchina nor Tazlina camps have backup power, in order to ensure that road maintenance is possible during all winter events, both camps need back up power installed to support the road maintenance mission. </t>
  </si>
  <si>
    <t>Original construction electrical system in the Shop and Bunkhouse needs to be upgraded to current electrical code including the diesel generator backup.  Although compliant at date of original construction, upgrades will result in significant installation of safety features that will provide a higher level of safety for employees.</t>
  </si>
  <si>
    <t>Region Wide (South Coast) Lighting Upgrade</t>
  </si>
  <si>
    <t>Region Wide M&amp;O Maintenance Bldg. Office Floor Covering Replacement</t>
  </si>
  <si>
    <t xml:space="preserve"> Gate security will prevent loss due to theft of State Property.  </t>
  </si>
  <si>
    <t xml:space="preserve">HVAC systems controls needs upgrade to better heat and cool the facility.  Many critical communications systems depend on proper cooling in this facility.  </t>
  </si>
  <si>
    <t>Several Shops/Weigh Stations have non-potable water supply need new wells and/or filtration systems</t>
  </si>
  <si>
    <t>Many of the existing windows are single pane with storm panes and have very low R-values. They have high maintenance wood frames with worn out operating mechanisms. New windows will have much higher R-value and low maintenance plastic or fiberglass frames.  Maintenance building, Tech Services, Supply, Materials, and SEF.</t>
  </si>
  <si>
    <t>Existing siding is deteriorated and leaks, windows are inefficient and allow tremendous heat loss. Upgrade to new Thermopane windows and insulated siding to save on utility costs</t>
  </si>
  <si>
    <t xml:space="preserve">Existing roof and siding iare very old and have little insulation, new energy efficient roofing and siding will save in utility costs.   </t>
  </si>
  <si>
    <t>Parking lot has deteriorated and has potholes, cracks, and ruts.  Needs new asphalt and curbs to provide a safe surface for visitors and employees.</t>
  </si>
  <si>
    <t>Existing Parking lot has deteriorated (cracks and potholes, etc.)</t>
  </si>
  <si>
    <t xml:space="preserve">Existing pavement has deteriorated and become irreparable.  Hugh potholes, cracks, and crumble asphalt litter the complex.    </t>
  </si>
  <si>
    <t>Roofing has exceeded its life expectancy and needs replacing</t>
  </si>
  <si>
    <t xml:space="preserve">General Alarm and E-Lighting UPS needs replaced with a new in kind unit. It has exceeded its useful life (10 years). </t>
  </si>
  <si>
    <t>Painting and Structure/Car Deck/Structural Fire Protection/Main Deck, P&amp;S 5/19/2010 --</t>
  </si>
  <si>
    <t>In practice, the lower extent of the curtain plate insulation frequently becomes saturated by water.</t>
  </si>
  <si>
    <t>Side doors &amp; Deck Prep &amp; Paint</t>
  </si>
  <si>
    <t>Public Spaces /Purser/wheelchair lift</t>
  </si>
  <si>
    <t>Reverse Door on Wheelchair lift.</t>
  </si>
  <si>
    <t>Deck and Safety/Communication (lnter-ship)/lJV Circuit Between Wheelhouse &amp; BT</t>
  </si>
  <si>
    <t>The vessels crew would like to have the engine monitoring system on the engineer's computer which is located in the Engineers Workshop. Currently this monitoring system is only on the bridge. This monitoring system is manufactured and installed by Prime Mover Controls of British Columbia.</t>
  </si>
  <si>
    <t>Bow Mooring Protection Box</t>
  </si>
  <si>
    <t>Design and install a linehandler protection box similar to the Aurora</t>
  </si>
  <si>
    <t>Steel gratings which enclose the bulkhead openings where line chocks penetrate are exposed to severest weather require constant maintenance to prevent rust bleeding onto foredeck. Due to location and route exposure to nature, crew is unable to maintain these items while on the run. Bleeding rust is an eyesore on the foredeck. Bow lookout platform is also problematic, and replacing grating would ease deck maintenance burden.</t>
  </si>
  <si>
    <t>Gulkana airport electrical service install</t>
  </si>
  <si>
    <t>Install electrical power to tie down spaces on ski strip tie down area</t>
  </si>
  <si>
    <t>Region-wide Airport Fence &amp; Gate Repair</t>
  </si>
  <si>
    <t>Airport Visual Aids - Plan, purchase and install materials to include cones, markers, beacons, wind cones and segmented circles.</t>
  </si>
  <si>
    <t>Repair, replace damaged areas of fence; add fencing to increase security and to prevent wildlife incursions; remove, replace, or add gates.</t>
  </si>
  <si>
    <t>Grade and compact runways as needed throughout the district</t>
  </si>
  <si>
    <t>Cut brush around the airport to reduce wildlife habitat</t>
  </si>
  <si>
    <t>Cut brush in and around the RSA at airports throughout the region</t>
  </si>
  <si>
    <t>Ketchikan Airport aggregate</t>
  </si>
  <si>
    <t xml:space="preserve">Remove damaged float plane access dock </t>
  </si>
  <si>
    <t xml:space="preserve">Replace local road signs in the District to maintain standard compliance. </t>
  </si>
  <si>
    <t>Purchase and install snow poles for Thompson Pass</t>
  </si>
  <si>
    <t>Repair damaged guard rail throughout district</t>
  </si>
  <si>
    <t>Tok District Asphalt Repairs</t>
  </si>
  <si>
    <t>Seasonal movement has left many bike paths in the District in serious need of repair to ensure public safety. Drainage needs to be addressed in numerous locations to help stabilize the subbase as well as address ATV damage. Yearly request to be able to maintain at current LOS</t>
  </si>
  <si>
    <t>Replace 6 culverts &amp; raise grade on road for ice &amp; flooding problems.  Resurface with modified C-1 or use FAHR crusher MP 43-56</t>
  </si>
  <si>
    <t>Replace 30 damaged culverts at various locations throughout the Tok District. These are shallow, small diameter culverts that will be replaced by State workers. Primary use of the Deferred Maintenance funding would be to rent an excavator. Hi-Float will be applied for the finished surface at these culvert installation sites.</t>
  </si>
  <si>
    <t>Regrade, conduct surface repairs, and place crushed aggregate on various Nome Area Roads</t>
  </si>
  <si>
    <t xml:space="preserve">This project would support beautification mowing in the core of the City of Fairbanks as well as supplement our GF brush cutting efforts on outlying roads that are not able to be cut regularly due to budget constraints. Without this funding beautification mowing will cease. </t>
  </si>
  <si>
    <t>R&amp;R damaged and aged High Float from mile 5-15 Nabesna road</t>
  </si>
  <si>
    <t>Clear vegetative growth 24-62 Richardson Hwy.</t>
  </si>
  <si>
    <t>Clear vegetative growth 172-202 Richardson Hwy.</t>
  </si>
  <si>
    <t>Dalton Hwy  High Float</t>
  </si>
  <si>
    <t>Dalton Hwy High Float</t>
  </si>
  <si>
    <t xml:space="preserve">This will get a maintainable surface on this road.  With a new surface it will hold up better after rainstorms. The surface gets very rough and potholed after a small amount of rain.  Hoping to resurface worst portions of roadway (approx. 7 miles) from MP 70-103. </t>
  </si>
  <si>
    <t xml:space="preserve">This will get a maintainable surface on this road. It is all cobles and rock now. With a new surface it will hold up better after rainstorms. The surface gets very rough and potholed after a small amount of rain. We will need the material trucked out on the road. The estimate for trucking is $12,272  MP 137-152. This will  help keep the fines on the new surface and control dust. This will make the road safer and help it hold up longer with less maintenance MP 137-152. </t>
  </si>
  <si>
    <t>Stampede Rd.</t>
  </si>
  <si>
    <t>Provide Crushed Surface Course at stampede pit, for Stampede rd. (5000 yards)</t>
  </si>
  <si>
    <t>Due to years of manpower and equipment shortages and major fires that caused sediment to fill ditches along this section, major cleaning is needed to keep the road from added washouts during spring runoff. Some new culvert installs included as needed.  MP 122 - 149</t>
  </si>
  <si>
    <t>Clear vegetative growth 130-157 Richardson Hwy.</t>
  </si>
  <si>
    <t>clear vegetative growth 0-12 Old Edgerton</t>
  </si>
  <si>
    <t>Perform cultural and land survey of Old Edgerton for road improvements</t>
  </si>
  <si>
    <t>Ringling Pit Survey</t>
  </si>
  <si>
    <t>Armor Copper River Highway MP 7.5-8 Mile Due to river erosion</t>
  </si>
  <si>
    <t>Replace approximately 20 - 24" culverts along this section due to road settlement and damage. Reestablish ditches</t>
  </si>
  <si>
    <t>Band &amp; Chip Seal coat this road to extend its life.  Some ditch cleaning included.</t>
  </si>
  <si>
    <t>Reclaim and Pave.  Existing pavement is uneven, aged, and breaking up.</t>
  </si>
  <si>
    <t>McCarthy Road Brushing</t>
  </si>
  <si>
    <t>Clear vegetative growth mile 0-60 McCarthy Road</t>
  </si>
  <si>
    <t xml:space="preserve">Clear vegetative growth mile 0-19 </t>
  </si>
  <si>
    <t>Denali Highway Brushing</t>
  </si>
  <si>
    <t>Clear vegetative growth mile 0-60 Denali Highway</t>
  </si>
  <si>
    <t>Lake Louise Road Brushing</t>
  </si>
  <si>
    <t>Denali Highway Gravel Stockpile</t>
  </si>
  <si>
    <t>McCarthy Road Gravel Stockpile</t>
  </si>
  <si>
    <t>Build 5000yd stockpile of HFSA at mile 17 McCarthy Road for surface repair</t>
  </si>
  <si>
    <t>Build 5000yd stockpile of HFSA at mile 55 Denali for surface repair</t>
  </si>
  <si>
    <t>Build 5000yd stockpile of HFSA at mile 42 Denali for surface repair</t>
  </si>
  <si>
    <t>Build 5000yd stockpile of HFSA at mile 17 Denali for surface repair</t>
  </si>
  <si>
    <t>High Float mile 15-18 of the Nebesna Road to reduce annual maintenance blading costs.</t>
  </si>
  <si>
    <t>Tazlina Maintenance Station Access Road Resurface</t>
  </si>
  <si>
    <t>Southfork, O'Brien Creek, Eagle</t>
  </si>
  <si>
    <t>Sidewalk Replacement on Lake Ave.</t>
  </si>
  <si>
    <t>Replace detreating sidewalks on Lake Ave in Cordova and bring them into ADA compliance.</t>
  </si>
  <si>
    <t>Valdez Sidewalk Replacement</t>
  </si>
  <si>
    <t>Replenish Culvert Stockpile in Cordova</t>
  </si>
  <si>
    <t>Repair/replace existing signs, delineators, and culvert markers. MP 28- 99.6</t>
  </si>
  <si>
    <t>Reclaim existing asphalt surface, reconstruct, and widen shoulder for the purpose of improving pedestrian access and safety.</t>
  </si>
  <si>
    <t>McCarthy road resurface</t>
  </si>
  <si>
    <t>McCarthy road surface repair</t>
  </si>
  <si>
    <t>Resurface portions of the McCarthy road with E-1 from mile 17-60</t>
  </si>
  <si>
    <t>R&amp;R damaged and aged High Float from mile 4-14 McCarthy road</t>
  </si>
  <si>
    <t>Purchase and install culverts. Clean and establish ditches along the McCarthy road to give needed drainage to help preserve the road surfacing that was recently applied while environmental permits are still in place.</t>
  </si>
  <si>
    <t xml:space="preserve">Place calcium chloride on the McCarthy Hwy and local roads throughout the District to reduce dust and reduce the loss of fines on the road surfaces. </t>
  </si>
  <si>
    <t xml:space="preserve">This project would survey and record the unstable slopes on the Taylor Hwy from MP 67 to 160. Scouring or other mitigation would occur at a later date. </t>
  </si>
  <si>
    <t>Mile 0.0 to 3.6: Grind and pave both lanes. Center Line Miles 3.6  - Width 24'</t>
  </si>
  <si>
    <t>Repair hightowers throughout region</t>
  </si>
  <si>
    <t xml:space="preserve"> 3.2Mile 0.0 to 5.0:  Both lanes, grind, and pave. Center Line Miles  3.2  - Width 24'</t>
  </si>
  <si>
    <t>Add shoulders, grind, and repave. Center Line Miles  5.4 - Width 24'6"</t>
  </si>
  <si>
    <t>Mile 3.3 to 8.4:  Both lanes, grind, and pave.  Center Line Miles 5.1  - Width 24'</t>
  </si>
  <si>
    <t>Mile 0.0 to 2.4:  Both lanes, grind, and pave at minimum, could use storm drain, curb drain, and guardrail replacement. Center Line Miles 2.2 - Width 24'</t>
  </si>
  <si>
    <t>Grade shoulders on Egan Drive from 10th St. to Auke Bay Roundabout. Cut high shoulders back to grade to allow for proper drainage from the road surface reducing areas of potential hydroplaning</t>
  </si>
  <si>
    <t>Repair asphalt on South Franklin St.</t>
  </si>
  <si>
    <t>Replace or repair damaged/worn signals and streetlights</t>
  </si>
  <si>
    <t>Ketchikan Area wide vegetation management</t>
  </si>
  <si>
    <t>Area wide brush cutting along highway</t>
  </si>
  <si>
    <t>Cut brush with an excavator on highway in Skagway</t>
  </si>
  <si>
    <t>Remove build up on shoulders of highways to allow for water to drain off the driving surface throughout Juneau.</t>
  </si>
  <si>
    <t>Cut brush, vegetation and repair or replace the security fence along Egan Drive.</t>
  </si>
  <si>
    <t>Replace all wire and electrical components on the dock. Install tip down light poles with LED fixtures Replace the windsock and pole with tip down. Replace matts on dock with a slip resistant material.</t>
  </si>
  <si>
    <t>Install a roof over the Tazlina S.E.F. steel storage rack.  The rack is uncovered and leads to problems with rusty metal, causing project time to run longer because extensive cleaning is necessary. The roof would reduce unnecessarily ineffecient labor time, ease inventory location, and reduce inventory loss.</t>
  </si>
  <si>
    <r>
      <t xml:space="preserve">UAA requires significant and ongoing investment in existing buildings to maintain them for safe occupancy in compliance with regulation, code, and safety improvements.  
</t>
    </r>
    <r>
      <rPr>
        <u/>
        <sz val="9"/>
        <color theme="1"/>
        <rFont val="Calibri"/>
        <family val="2"/>
        <scheme val="minor"/>
      </rPr>
      <t>Arc Fault Requirements</t>
    </r>
    <r>
      <rPr>
        <sz val="9"/>
        <color theme="1"/>
        <rFont val="Calibri"/>
        <family val="2"/>
        <scheme val="minor"/>
      </rPr>
      <t xml:space="preserve">
This project addresses Occupational Safety and Health Administration (OSHA) National Fire Protection Association (NFPA) 70E requirements for standoff distances, electrical upgrades, safety placards and personal protective equipment requirements (PPE). Failure to meet Arc-Flash requirements places individuals operating an electrical panel at risk to severe injury or death. This project provides required Alaska Occupational Safety and Health (AKOSH) compliance and it remedies critical electrical safety concerns.
</t>
    </r>
    <r>
      <rPr>
        <u/>
        <sz val="9"/>
        <color theme="1"/>
        <rFont val="Calibri"/>
        <family val="2"/>
        <scheme val="minor"/>
      </rPr>
      <t>Expired Exit Sign Replacement</t>
    </r>
    <r>
      <rPr>
        <sz val="9"/>
        <color theme="1"/>
        <rFont val="Calibri"/>
        <family val="2"/>
        <scheme val="minor"/>
      </rPr>
      <t xml:space="preserve">
This project replaces and disposes of expired tritium exit signage across campus with Light Emitting Diode (LED) exit signage.
</t>
    </r>
    <r>
      <rPr>
        <u/>
        <sz val="9"/>
        <color theme="1"/>
        <rFont val="Calibri"/>
        <family val="2"/>
        <scheme val="minor"/>
      </rPr>
      <t>Accessibility Improvements</t>
    </r>
    <r>
      <rPr>
        <sz val="9"/>
        <color theme="1"/>
        <rFont val="Calibri"/>
        <family val="2"/>
        <scheme val="minor"/>
      </rPr>
      <t xml:space="preserve">
This project provides updates for Americans with Disabilities Act (ADA) accessibility including replacing door hardware, ADA compliant resolution, restroom upgrades for accessibility and ADA signage</t>
    </r>
  </si>
  <si>
    <r>
      <t xml:space="preserve">In the buildings constructed in the early- to mid-1970s replace failing piping, inadequate electrical systems, inefficient lighting, boilers, fans, deficient variable air volume (vav) boxes and upgrade the building automation system controls.
</t>
    </r>
    <r>
      <rPr>
        <u/>
        <sz val="9"/>
        <color theme="1"/>
        <rFont val="Calibri"/>
        <family val="2"/>
        <scheme val="minor"/>
      </rPr>
      <t>Consortium Library Old Core Mechanical Upgrades</t>
    </r>
    <r>
      <rPr>
        <sz val="9"/>
        <color theme="1"/>
        <rFont val="Calibri"/>
        <family val="2"/>
        <scheme val="minor"/>
      </rPr>
      <t xml:space="preserve">
The original HVAC systems consist, for the most part, of equipment over 46 years old located within the four central building cores. The boilers, main supply/exhaust fan units, heating/cooling coils, galvanized piping and humidification systems have all reached the end of their useful life. Major component parts are no longer available for these units. Heating system piping and coils are filled with sedimentation. Control systems are no longer able to properly regulate air flow resulting in irregular temperatures and conditions within the building. The 2004 library addition contains newer HVAC systems with different control and delivery systems that have resulted in incompatibilities between the two systems and has affected the efficiencies of both systems.
</t>
    </r>
    <r>
      <rPr>
        <u/>
        <sz val="9"/>
        <color theme="1"/>
        <rFont val="Calibri"/>
        <family val="2"/>
        <scheme val="minor"/>
      </rPr>
      <t>Eugene Short Hall (ESH) Infrastructure Upgrades</t>
    </r>
    <r>
      <rPr>
        <sz val="9"/>
        <color theme="1"/>
        <rFont val="Calibri"/>
        <family val="2"/>
        <scheme val="minor"/>
      </rPr>
      <t xml:space="preserve">
This project will complete building code and infrastructure replacements. New boilers, required exits elevator upgrades, updates to dispatch related to NFPA requirements. Eugene Short Hall houses the university policy department and is central emergency response center for UAA main campus. Additionally, ESH has 11 classrooms that support academic mission critical needs. These facilities are in a state of failure and these renovations are necessary to improve reliability for University Police Department (UPD) operations. If funded, this project would leverage a combination of capital investment and an Energy Service Company (ESCO) investment grade audit in order to maximize impact to reducing deferred maintenance liability and provide upgrades to optimize energy efficiencies and utility cost savings.
</t>
    </r>
    <r>
      <rPr>
        <u/>
        <sz val="9"/>
        <color theme="1"/>
        <rFont val="Calibri"/>
        <family val="2"/>
        <scheme val="minor"/>
      </rPr>
      <t>Professional Studies Building and Wendy Williamson Auditorium Infrastructure Upgrades</t>
    </r>
    <r>
      <rPr>
        <sz val="9"/>
        <color theme="1"/>
        <rFont val="Calibri"/>
        <family val="2"/>
        <scheme val="minor"/>
      </rPr>
      <t xml:space="preserve">
Leverage a recent re-commissioning report with potential support of an Energy Service Company (ESCO) in order to update building mechanical and electrical systems that are beyond their useful life and optimize the building systems that will remain. 
</t>
    </r>
    <r>
      <rPr>
        <u/>
        <sz val="9"/>
        <color theme="1"/>
        <rFont val="Calibri"/>
        <family val="2"/>
        <scheme val="minor"/>
      </rPr>
      <t>Rasmussen Hall Infrastructure Upgrades</t>
    </r>
    <r>
      <rPr>
        <sz val="9"/>
        <color theme="1"/>
        <rFont val="Calibri"/>
        <family val="2"/>
        <scheme val="minor"/>
      </rPr>
      <t xml:space="preserve">
This project will complete building code and infrastructure improvements. The elevators are consistently failing reducing operation, resulting in class cancellations, and restricting access to students with mobility concerns. Additionally, a number of mechanical systems throughout the facility require replacement.
</t>
    </r>
    <r>
      <rPr>
        <u/>
        <sz val="9"/>
        <color theme="1"/>
        <rFont val="Calibri"/>
        <family val="2"/>
        <scheme val="minor"/>
      </rPr>
      <t xml:space="preserve">Social Sciences Building (SSB) Infrastructure Upgrades
</t>
    </r>
    <r>
      <rPr>
        <sz val="9"/>
        <color theme="1"/>
        <rFont val="Calibri"/>
        <family val="2"/>
        <scheme val="minor"/>
      </rPr>
      <t>The Social Sciences Building was built in 1974 and used extensively for office, classroom, and lab space, as well as the central information systems control center (IT services). It was originally built with a relocatable wall system that is no longer functional. This building will require extensive renovations to meet current operational, energy efficiency, and code and safety requirements. If funded, this project would leverage a combination of capital investment and an Energy Service Company (ESCO) investment grade audit in order to maximize impact to reducing deferred maintenance liability and provide upgrades to optimize energy efficiencies and utility cost savings.</t>
    </r>
  </si>
  <si>
    <r>
      <t xml:space="preserve">This project will address campus-wide deferred maintenance and renewal and renovation requirements for building envelope and roof systems. It will include roof repair and replacement, doors, windows, vapor barriers, siding, weatherization, insulation, and other building envelope issues.
</t>
    </r>
    <r>
      <rPr>
        <u/>
        <sz val="9"/>
        <color theme="1"/>
        <rFont val="Calibri"/>
        <family val="2"/>
        <scheme val="minor"/>
      </rPr>
      <t>Lucy Cuddy (CUDY) Roof Replacement</t>
    </r>
    <r>
      <rPr>
        <sz val="9"/>
        <color theme="1"/>
        <rFont val="Calibri"/>
        <family val="2"/>
        <scheme val="minor"/>
      </rPr>
      <t xml:space="preserve">
This project will demolish the existing roof system, increase parapet cap height, upgrade structural components for seismic restraint, replace roof decking as required and install a new roofing system. The Cuddy building supports the culinary arts and hospitality programs, provides student services such as study space and dining, and acts as a community venue generating revenue for UAA.
These projects will demolish the existing roof system, increase parapet cap height, upgrade structural components for seismic restraint, replace roof decking as required and install a new roofing system. Furthermore, these projects will look to replace and upgrade the windows to increase R-Values and promote energy efficiency. The following buildings are the highest priority for this work:
-Arcade Bridge &amp; Lounge Roof and Window Improvements
-Seawolf Sports Complex (SSC) Roof Replacement
-Gordon Hartlieb Hall (GHH) Roof Replacement
-Student Union (SU) Roof Replacement
-Consortium Library Old Core Roof Replacement 
-Wendy Williamson Auditorium (WWA) Roof Replacement
-Aviation Technology Center (ATC) Roof Replacement</t>
    </r>
  </si>
  <si>
    <r>
      <t xml:space="preserve">The UAA campus is over 40 years old and many of the buried utilities, fire hydrants, waterlines, drainage infrastructure, roads, trails, sidewalks, parking areas, curbs and gutters are part of the original construction or have been impacted by construction, repair and renovation projects over the years. The buried piping is beyond its useful life which has resulted in increased failures primarily on west campus. This has resulted in water shutdowns, building closures, and sinkholes due to corrosion and piping failures. Additionally, the aged surfaces have resulted in uneven surfaces, lack of adequate sidewalks and other deficiencies that pose a safety hazard or are increasingly susceptible to additional damage. The safe, reliable, and continued business function dictates need to upgrade and repair the infrastructure and surfaces to maintain a safe and effective environment for students, staff, and the public. Additionally, this project improves the campus user experience by improving upon the wayfinding signage.
</t>
    </r>
    <r>
      <rPr>
        <u/>
        <sz val="9"/>
        <color theme="1"/>
        <rFont val="Calibri"/>
        <family val="2"/>
        <scheme val="minor"/>
      </rPr>
      <t>Storm Sewer Improvements</t>
    </r>
    <r>
      <rPr>
        <sz val="9"/>
        <color theme="1"/>
        <rFont val="Calibri"/>
        <family val="2"/>
        <scheme val="minor"/>
      </rPr>
      <t xml:space="preserve">
This is a multiple phase project that has been underway for the last 4 summers. This is the final phase to replace degraded and failing storm drains on the west Anchorage campus. The camera scope study revealed immediate needs including partially collapsed lines, bottom corrosion failures and offsets that are leading to an increase in pipe failure and eventually roadway collapse. This area of campus has experienced 4 significant sinkholes in the past 6-7 years due to drain system failure, erosion, and associated corrosion of (typically Corrugated Metal Pipe (CMP)) to complete failure. These have manifested as sink holes in turf near roadways, collapse of road surfaces, and failure of parking surfaces in the area of west campus. All of the situations expose our students, staff and campus visitors to a number of immediate dangers for both pedestrian and vehicular traffic. Current assessment in three test areas has revealed several failure points including drain line failure and collapse as well as offsets leading to increased erosion and drain line failure. A collapse of any of the lines under roadways and potentially in parking lots would cause a significant disruption to students and staff as well as presenting a significant hazard. The scope of work includes finalizing design, spot repair, slip lining, and/or outright replacement of failed CMP with a more durable CPEP (Corrugated PolyEthylene Pipe) plastic drain line.
</t>
    </r>
    <r>
      <rPr>
        <u/>
        <sz val="9"/>
        <color theme="1"/>
        <rFont val="Calibri"/>
        <family val="2"/>
        <scheme val="minor"/>
      </rPr>
      <t>Water Supply Improvements</t>
    </r>
    <r>
      <rPr>
        <sz val="9"/>
        <color theme="1"/>
        <rFont val="Calibri"/>
        <family val="2"/>
        <scheme val="minor"/>
      </rPr>
      <t xml:space="preserve">
This project addresses west campus water supply and aging infrastructure while simultaneously improving system reliability by installing water supply isolation valves. Currently, the system requires shut off of several west campus buildings when the system experiences critical failure.</t>
    </r>
  </si>
  <si>
    <r>
      <t xml:space="preserve">UA’s community campuses require significant and ongoing investment in existing buildings to maintain them for safe occupancy in compliance with regulation, code, and safety improvements.
</t>
    </r>
    <r>
      <rPr>
        <u/>
        <sz val="9"/>
        <color theme="1"/>
        <rFont val="Calibri"/>
        <family val="2"/>
        <scheme val="minor"/>
      </rPr>
      <t>Kodiak, Kenai Peninsula, Mat-Su, and Prince William Sound Campuses</t>
    </r>
    <r>
      <rPr>
        <sz val="9"/>
        <color theme="1"/>
        <rFont val="Calibri"/>
        <family val="2"/>
        <scheme val="minor"/>
      </rPr>
      <t xml:space="preserve">
This project will work to ensure the safe occupancy and compliance with regulation at each of UAA’s community campuses, and will prioritize fire systems, electrical arc-flash, exit signage, and ADA compliance. </t>
    </r>
  </si>
  <si>
    <t>Location</t>
  </si>
  <si>
    <r>
      <t xml:space="preserve">Providing a safe and compliant campus for everyone is the top priority at UAF. UAF works hard to maintain a healthy campus, reduce risk to our building occupants, and ensure students have the safest experience possible, yet the aging campus is requiring larger upgrades to reduce risk and prevent injury. There are many facilities constructed prior to code adoption in the State of Alaska that do not meet current requirements for ventilation, egress, ADA/Title IX, and fire protection. Remaining in compliance requires an on-going effort to modify and upgrade every component of campus from exterior hardscapes, elevators, building passageways, and restrooms to fire alarms, locker rooms, signage and security infrastructure.   
Safety and regulatory compliance projects provide updates to building features meant to protect the occupants and reduce risk to our students, staff, and faculty. Work includes updating ventilation to ensure sufficient fresh air is supplied to occupied rooms, replacing fire alarm systems, correcting emergency egress paths, and abating asbestos-containing material. Regulatory compliance also requires the University to replace aging fuel tanks at remote sites across the state.
</t>
    </r>
    <r>
      <rPr>
        <u/>
        <sz val="9"/>
        <color theme="1"/>
        <rFont val="Calibri"/>
        <family val="2"/>
        <scheme val="minor"/>
      </rPr>
      <t>Fairbanks Campus Doors, Hardware, and Security Renewal</t>
    </r>
    <r>
      <rPr>
        <sz val="9"/>
        <color theme="1"/>
        <rFont val="Calibri"/>
        <family val="2"/>
        <scheme val="minor"/>
      </rPr>
      <t xml:space="preserve">:  The Fairbanks Campus has over 9,000 doors secured with a keying system that is 20-years beyond its patented expiration date. The antiquated keying system severely compromises building security and leaves facilities vulnerable to break-ins, property theft, and vandalism. Nearly half of the campus doors have outdated and broken hardware, and oftentimes the door is also in need of replacement. Many of the exterior and emergency exit doors do not meet current fire codes or ADA regulations. Over a period of three years, UAF developed a multi-phased plan to complete a door hardware inventory, design and purchase a new keying system, establish a robust key issue policy, and begin replacing doors and door hardware. Electronic locks are installed on exterior doors to allow for fast lock-down of a building whether at the end of the normal business day or during a violent intruder event. The next phase of renewal will replace exterior doors and/or hardware at the Patty Center, Chapman Building, Lola Tilly Building, Elvey Building, and O’Neill Building. Interior work will focus on implementation of the keying system across all campus facilities as well as replacement of fire exit doors in Duckering, Gruening, and Bunnell.  
</t>
    </r>
    <r>
      <rPr>
        <u/>
        <sz val="9"/>
        <color theme="1"/>
        <rFont val="Calibri"/>
        <family val="2"/>
        <scheme val="minor"/>
      </rPr>
      <t>Campus Wide Fire Alarm Replacemen</t>
    </r>
    <r>
      <rPr>
        <sz val="9"/>
        <color theme="1"/>
        <rFont val="Calibri"/>
        <family val="2"/>
        <scheme val="minor"/>
      </rPr>
      <t>t:  Approx. 25 fire alarm panels on the Fairbanks Campus have reached their end of life and the manufacturer is no longer supporting them. Panel failures are causing buildings to be closed or post a fire watch. In the last year four panels failed and parts could not be located for several months. A comprehensive plan has been created to replace panels in small buildings, reserving those parts for older, larger buildings that have a higher cost to update. In FY20, funding completed replacement in Chapman, Brooks, Bunnell, Constitution, and West Ridge Research Building (WRRB). The next facilities to replace are Gruening, Duckering, Rasmuson, and Signers.</t>
    </r>
  </si>
  <si>
    <r>
      <t xml:space="preserve">The hallmark of a sustainable building is a solid foundation underfoot and a dry envelope overhead. Building envelope elements such as roofs, entry doors, windows, and exterior cladding for selected buildings at UAF are in poor to failing condition. Systematic building envelope replacement and improvement is needed to prevent leaks, failures, and other disruptive damage to building assets and occupants. Renewal projects help prevent programmatic function interruptions from emergency repairs, lower on-going maintenance cost, and increase energy-efficiency through improved thermal and moisture protection. The work preserves existing assets for the continuation of program and mission delivery.  
Projects within this category include roof repairs and replacements, doors, windows, vapor barriers, exterior painting, siding, weatherization, insulation, foundations, and other building envelope issues. High performance building envelopes are critical to protect a building’s interior finishes and structural integrity, and increase energy efficiency. The roofing projects are an ongoing replacement of roofs that have reached the end of their useful and protective life. Many windows and exterior entry storefronts are mostly original to the buildings on campus, with older construction technology and poor insulation values, or have deteriorated from constant high volume use. Exterior door replacement work improves the ability to lock down buildings, enhancing safety and security of faculty, staff and students, improving ADA access and emergency egress.
</t>
    </r>
    <r>
      <rPr>
        <u/>
        <sz val="9"/>
        <color theme="1"/>
        <rFont val="Calibri"/>
        <family val="2"/>
        <scheme val="minor"/>
      </rPr>
      <t xml:space="preserve">Constitution Hall Exterior Windows: </t>
    </r>
    <r>
      <rPr>
        <sz val="9"/>
        <color theme="1"/>
        <rFont val="Calibri"/>
        <family val="2"/>
        <scheme val="minor"/>
      </rPr>
      <t xml:space="preserve"> Constitution Hall is a highly visible historic facility located in the core of the campus, serving student support functions such as the post office, bookstore, Alumni Relations, and the Department of Equity and Compliance. Many features of the building, including the single pane windows, are original to the 1955 facility. The windows have very low insulation value, leak cold air, and are laden with lead paint and asbestos. Replacement windows will mimic the current look to maintain the historic perspective but provide tremendous improvements in performance. The degraded windows directly impact the University's ability to continue to preserve this asset not only for the historical context but, more importantly, to continue mission delivery to the students. Being a hub of support for students, the facility directly influences recruitment and retention of students. Replacing the windows will immediately improve the quality of life inside the facility, reduce energy usage, and remove potential hazards of asbestos and lead within the occupied spaces of the facility.  
</t>
    </r>
    <r>
      <rPr>
        <u/>
        <sz val="9"/>
        <color theme="1"/>
        <rFont val="Calibri"/>
        <family val="2"/>
        <scheme val="minor"/>
      </rPr>
      <t>Howard Cutler Apt. Roofing:</t>
    </r>
    <r>
      <rPr>
        <sz val="9"/>
        <color theme="1"/>
        <rFont val="Calibri"/>
        <family val="2"/>
        <scheme val="minor"/>
      </rPr>
      <t xml:space="preserve">  The Cutler Apartments are the largest and most popular apartment style housing offered on the Fairbanks Campus. Over multiple years, the roof systems have failed and relied on patches to continue to allow occupancy. Three phases have been completed since 2016 leaving three more blocks to complete. The project will remove the failed roofs and rotted substrate and rebuild the systems with additional insulation and vapor barrier and a roof that has a long warranty.</t>
    </r>
  </si>
  <si>
    <r>
      <t xml:space="preserve">Without robust and functioning infrastructure, program delivery is severely hampered and student health and welfare is adversely affected. Buildings and their occupants require basic infrastructure such as sanitary sewers, electrical power, drinking water, and connectivity via pedestrian pathways to be fully functional and serve the academic and research needs of campus. The severe Fairbanks climate and years of operation beyond the functional age of these systems have taken a toll on the campus support systems and now pose a significant hazard to the students, faculty, staff, and community. These projects will address infrastructures that are at risk of imminent failure and in urgent need of replacement in order to safely support the UAF campus.
The campus infrastructure request includes high priority sewer line replacements which are critical to maintaining healthy and sanitary student housing, classrooms, laboratories, and other campus facilities. The work will address major code deficiencies and reduce maintenance callouts for these existing aging systems. The request also includes critical district heat line repairs where piping has reached its useful life and recent damage is causing a reduction in system capacity. A final phase of electrical line replacement which improves reliability to several campus facilities is also included in this request. The improvements include repairs to pedestrian access paths by targeted replacement of failing walkways, ADA ramps, and stairs.  
</t>
    </r>
    <r>
      <rPr>
        <u/>
        <sz val="9"/>
        <color theme="1"/>
        <rFont val="Calibri"/>
        <family val="2"/>
        <scheme val="minor"/>
      </rPr>
      <t xml:space="preserve">Fairbanks Campus Wide Sanitary and Storm Sewer Upgrades Hess to North Chandalar, Whittaker (Fire Station) and Wickersham: </t>
    </r>
    <r>
      <rPr>
        <sz val="9"/>
        <color theme="1"/>
        <rFont val="Calibri"/>
        <family val="2"/>
        <scheme val="minor"/>
      </rPr>
      <t xml:space="preserve"> The existing sanitary sewer line between Hess Village family housing and the main sewer line on the east side of campus has severely degraded and failed multiple times in the last 3 years. The existing system consists of a large lift station that requires substantial annual repairs and multiple different types of pipe, including wood stave. The project will install a new gravity sewer main from the large housing complex to an existing main line on the east side of campus. In addition, construction work will also disconnect storm drains from the sanitary sewer at the Whittaker Building and Wickersham Hall to address code citations, reduce utility cost, and meet the requirements of the local utility. 
</t>
    </r>
    <r>
      <rPr>
        <u/>
        <sz val="9"/>
        <color theme="1"/>
        <rFont val="Calibri"/>
        <family val="2"/>
        <scheme val="minor"/>
      </rPr>
      <t>West Ridge District Chilled Water:</t>
    </r>
    <r>
      <rPr>
        <sz val="9"/>
        <color theme="1"/>
        <rFont val="Calibri"/>
        <family val="2"/>
        <scheme val="minor"/>
      </rPr>
      <t xml:space="preserve">  Five major research and teaching buildings and the University of Alaska Office of Information Technology Data Center (which serves all of UA’s IT needs as well as State of Alaska emergency response functions) utilize approximately 15% of campus power for conditioning spaces and data equipment rooms. Further, the chiller system at the UA Data Center has reached the end of its useful life and parts are no longer available to repair the chiller units, leaving the data center vulnerable to failure. To eliminate this exorbitant quantity of electrical use, reduce campus operating cost significantly, and ensure the continuity of critical data center operations, the buildings must be connected to an existing district chiller water loop fed from an existing steam absorption chiller at the Murie Life Sciences Center. FY22 funding will extend the loop to the most critical needs at the Butrovich Building and future phases will expand to the remaining facilities.</t>
    </r>
  </si>
  <si>
    <r>
      <t xml:space="preserve">UAF’s Community and Technical College provide high-demand work-force development degrees and training programs across the Interior of Alaska. Programs within the college such as emergency services training and aviation plant and frame mechanic certification quickly prepare students for immediate placement in skilled trades. The college’s facilities are mostly comprised of aged buildings given to the University and repurposed for these programs. Deferred Maintenance was transferred with most of these assets and the facilities suffer from functional obsolescence.  
</t>
    </r>
    <r>
      <rPr>
        <u/>
        <sz val="9"/>
        <color theme="1"/>
        <rFont val="Calibri"/>
        <family val="2"/>
        <scheme val="minor"/>
      </rPr>
      <t xml:space="preserve">University Park Restroom Renovation: </t>
    </r>
    <r>
      <rPr>
        <sz val="9"/>
        <color theme="1"/>
        <rFont val="Calibri"/>
        <family val="2"/>
        <scheme val="minor"/>
      </rPr>
      <t xml:space="preserve">The restrooms at the Old University Park facility are of 1957 vintage, installed when the building was an elementary school. The restrooms are in poor condition and do not provide proper sanitation facilities for the users. The project will completely gut and renovate the restrooms to bring them up to current standards and code and make them fully operational. The upgrade will replace plumbing, water closets, sinks, old convection heating terminal units, tiles, and restroom accessories and create ADA accessible stalls.  </t>
    </r>
  </si>
  <si>
    <r>
      <t xml:space="preserve">Many of the buildings at UAF were constructed in the 1960s and 1970s and the original building interiors and systems are in very poor to failing condition, no longer adequate for current enrollment demands, and require replacement or upgrading. The systems, including finishes, plumbing, ventilation, heating, lighting, and electrical, are expensive to operate due to their low efficiencies and lack of replacement parts and are no longer in compliance with current life safety codes. Failing systems are causing partial building closures across campus, increasing operating cost for temporary space or in some cases displacing students to off-campus housing. In some cases, these deteriorating systems have caused class and research cancellation and eroded UAF’s ability to obtain new grants and initiatives.  
The building interior and systems renewal projects address building finishes, plumbing, electrical and heating/ventilation systems to increase efficiency, reduce maintenance costs, and improve the living environment of highly used buildings. The projects also reduce building code deficiencies, a growing deferred renewal backlog, and address life safety items related to building interior finishes such as doors, hardware, flooring, and ceilings. Due to the age of UAF buildings, most projects have asbestos removal aspects and require upgrades to current codes and standards. The work performed within these projects preserves current facilities, extends the life of systems and reduces risk of failure that would impact program delivery.
</t>
    </r>
    <r>
      <rPr>
        <u/>
        <sz val="9"/>
        <color theme="1"/>
        <rFont val="Calibri"/>
        <family val="2"/>
        <scheme val="minor"/>
      </rPr>
      <t>Bartlett Hall and Moore Hall Plumbing Replacement:</t>
    </r>
    <r>
      <rPr>
        <sz val="9"/>
        <color theme="1"/>
        <rFont val="Calibri"/>
        <family val="2"/>
        <scheme val="minor"/>
      </rPr>
      <t xml:space="preserve">  Bartlett and Moore Hall are the largest dormitories, housing 650 UAF undergraduate and graduate students throughout the academic year. The sanitary sewer lines within the entire building are at risk of imminent total system failure, requiring UAF to close the halls with no notice should it fail. Over the last 4 years, plumbing supporting the restrooms has failed three to four times a year, leaving portions of the building without sanitation facilities. The pipe has degraded over the life of the 50-year old buildings, leaving large holes in branch and main lines. The damage has led to leaks of raw sewage into the occupied portions of the building. The project will also address major code citations, provide ADA compliant facilities, and reduce maintenance and custodial cost of the half-century old fixtures and finishes. Work will consist of demolition of the 8 floors of stacked restrooms back to structure, rebuilding the plumbing, electrical, and ventilation systems, and reconstructing compliant facilities on each floor. The project has been partially funded to begin the design and engineering phases with the goal of being ready for construction in FY22 thru FY23.
</t>
    </r>
    <r>
      <rPr>
        <u/>
        <sz val="9"/>
        <color theme="1"/>
        <rFont val="Calibri"/>
        <family val="2"/>
        <scheme val="minor"/>
      </rPr>
      <t>Bunnell Ground Level Refresh:</t>
    </r>
    <r>
      <rPr>
        <sz val="9"/>
        <color theme="1"/>
        <rFont val="Calibri"/>
        <family val="2"/>
        <scheme val="minor"/>
      </rPr>
      <t xml:space="preserve">  The 60-yeard old Bunnell Building is highly utilized for academic programs, classrooms, and UAF Office of Information Technology. The ground level corridor is well traveled and the finishes are showing their extended age. The project will perform a complete refresh of dated and worn finishes in the main corridor. It will also replace corridor doors, ceilings/lights, upgrade electric and information technology (IT) as needed. During the project, work will address two major code citations by renovating exit pathways of the two north stair towers to lead directly to outside and install fire doors at the elevator lobbies.
</t>
    </r>
    <r>
      <rPr>
        <u/>
        <sz val="9"/>
        <color theme="1"/>
        <rFont val="Calibri"/>
        <family val="2"/>
        <scheme val="minor"/>
      </rPr>
      <t>Skarland Hall Elevator Modernization:</t>
    </r>
    <r>
      <rPr>
        <sz val="9"/>
        <color theme="1"/>
        <rFont val="Calibri"/>
        <family val="2"/>
        <scheme val="minor"/>
      </rPr>
      <t xml:space="preserve">  Installed in 1963 the highly used elevator has noticeable issues with the car travelling vertically (shaft appears to be listing to one side) and has several code deficiencies. The top of hoist way at the penthouse entrance is built of combustible material. Modernization and upgrades will include a new elevator and associated appurtenances, new fire doors and renovation of the existing penthouse entrance for code compliant. The design was completed in 2020 and the project is bid ready for 2021.</t>
    </r>
  </si>
  <si>
    <r>
      <t xml:space="preserve">UAF’s College of Rural and Community Development (CRCD) campus sites span Alaska with facilities in Fairbanks, Nome, Bethel, Dillingham, and Kotzebue. These sites provide valuable educational and cultural resources to their local and surrounding communities. Major renewal of the buildings has been a consistent effort over the last several years utilizing capital, operating, and grant funding. Despite these efforts, deferred renewal and code correction work is still required to maintain the critically important campuses.  
The remote locations of the CRCD campuses requires UAF to prioritize regulatory compliance, distance education, energy efficiency and conservation projects. The priority projects for rural campuses are fire alarm upgrades and fuel tank compliance. Replacement of these systems supports building occupancy and program delivery continuity. Systematic, energy efficient building improvements use higher-grade, durable construction materials that reduce operational and maintenance costs. This also reduces the frequency of building system failures that are especially costly due to emergency shipping of both labor and material. 
</t>
    </r>
    <r>
      <rPr>
        <u/>
        <sz val="9"/>
        <color theme="1"/>
        <rFont val="Calibri"/>
        <family val="2"/>
        <scheme val="minor"/>
      </rPr>
      <t>CRCD Fire Alarm Replacement for End of Life:</t>
    </r>
    <r>
      <rPr>
        <sz val="9"/>
        <color theme="1"/>
        <rFont val="Calibri"/>
        <family val="2"/>
        <scheme val="minor"/>
      </rPr>
      <t xml:space="preserve">  Approx. 10 fire alarm panels at the rural campus sites have reached their end of life and the manufacturer is no longer supporting them. Maintaining alarm systems in full operation is required for building occupancy and mission delivery. The next facilities to replace are Margaret Wood Building, Sackett Hall, and the Yup’ik Museum, Library, and Cultural Center.
</t>
    </r>
    <r>
      <rPr>
        <u/>
        <sz val="9"/>
        <color theme="1"/>
        <rFont val="Calibri"/>
        <family val="2"/>
        <scheme val="minor"/>
      </rPr>
      <t>Kuskowkim Campus Vocational Education Center Electrical Code Compliance:</t>
    </r>
    <r>
      <rPr>
        <sz val="9"/>
        <color theme="1"/>
        <rFont val="Calibri"/>
        <family val="2"/>
        <scheme val="minor"/>
      </rPr>
      <t xml:space="preserve">  Replace the main power distribution panel in the Voc-Tech Center to remove a major code violation for working clearance.
</t>
    </r>
    <r>
      <rPr>
        <u/>
        <sz val="9"/>
        <color theme="1"/>
        <rFont val="Calibri"/>
        <family val="2"/>
        <scheme val="minor"/>
      </rPr>
      <t xml:space="preserve">CRCD Campus Wide Fuel Tank Compliance: </t>
    </r>
    <r>
      <rPr>
        <sz val="9"/>
        <color theme="1"/>
        <rFont val="Calibri"/>
        <family val="2"/>
        <scheme val="minor"/>
      </rPr>
      <t>Fix code deficiencies associated with the fuel tanks and piping for CRCD facilities statewide.</t>
    </r>
  </si>
  <si>
    <t>UAF University of Alaska Fairbanks Community Campuses</t>
  </si>
  <si>
    <t>UAF University of Alaska Fairbanks Main Campus</t>
  </si>
  <si>
    <t>UAA University of Alaska Anchorage Community Campuses</t>
  </si>
  <si>
    <t>UAA University of Alaska AnchorageMain Campus</t>
  </si>
  <si>
    <r>
      <t xml:space="preserve">Safety of our Students, Staff, and Faculty is of great importance to UAS and we strive to keep our facilities in compliance with current building codes, health mandates and safety standards. Regulatory agencies frequently update their requirements as investigations find safer ways to build buildings and as new technologies prove themselves to increase the health and safety of building occupants. Building owners are allowed to postpone implementing many of these regulatory changes until the next major building renovation. However, some of them are mandated to be implemented by a specified date. In addition, UAS is always looking for ways to improve campus safety regardless of regulatory mandates. Many of the fire alarm systems on campus are old and the manufacturer no longer makes replacement parts. Southeast Alaska communities are relatively safe compared to larger communities. However, theft from vehicles in parking lots, unauthorized access to campus and publicly aware community make for frequent requests for improving campus safety. 
UAS has approximately 25 individual projects under Safety Improvements and Regulatory Compliance. This includes projects such as replacing fire alarm panels, installing electronic door locks, improving accessibility, adding snow coverings over exterior stairways and installing more security cameras. Four specific projects in this category include:
</t>
    </r>
    <r>
      <rPr>
        <u/>
        <sz val="9"/>
        <color theme="1"/>
        <rFont val="Calibri"/>
        <family val="2"/>
        <scheme val="minor"/>
      </rPr>
      <t>Pedestrian Guardrail Replacement – Phase 2:</t>
    </r>
    <r>
      <rPr>
        <sz val="9"/>
        <color theme="1"/>
        <rFont val="Calibri"/>
        <family val="2"/>
        <scheme val="minor"/>
      </rPr>
      <t xml:space="preserve"> Existing pedestrian guardrails along the outside second story walkways fronting Auke Lake are made from wood, is expensive to paint, has a large flat top that is always covered in bird droppings and the openings do not meet current building codes.  This project will install new railing designed to meet current safety codes to improve the safety of UAS students, staff and faculty.  They will be constructed of stainless steel requiring much lower maintenance costs.  Phase 1 replaced about half of the existing railings in 2018.  The design of Phase II is using the same design details and can be bid and constructed as soon as funding becomes available.
</t>
    </r>
    <r>
      <rPr>
        <u/>
        <sz val="9"/>
        <color theme="1"/>
        <rFont val="Calibri"/>
        <family val="2"/>
        <scheme val="minor"/>
      </rPr>
      <t>Technical Education Center (TEC) Welding Lab Fire Alarm Replacement:</t>
    </r>
    <r>
      <rPr>
        <sz val="9"/>
        <color theme="1"/>
        <rFont val="Calibri"/>
        <family val="2"/>
        <scheme val="minor"/>
      </rPr>
      <t xml:space="preserve">  TEC welding lab fire alarm panel is no longer supported and if an alarm component fails there will be no way to repair the fire alarm system. UAS welding classes and program will be significantly impacted if the fire alarm fails before it is replaced. This project will replace the fire alarm system. This project can be bid and constructed in this fiscal year.
</t>
    </r>
    <r>
      <rPr>
        <u/>
        <sz val="9"/>
        <color theme="1"/>
        <rFont val="Calibri"/>
        <family val="2"/>
        <scheme val="minor"/>
      </rPr>
      <t xml:space="preserve">Mourant Emergency Notification &amp; Acoustic Improvements: </t>
    </r>
    <r>
      <rPr>
        <sz val="9"/>
        <color theme="1"/>
        <rFont val="Calibri"/>
        <family val="2"/>
        <scheme val="minor"/>
      </rPr>
      <t xml:space="preserve"> The acoustics in the Mourant Cafeteria are very bad making it difficult to hear the person talking across the table, someone making announcements at an event and it is near impossible to hear the UAS emergency notification phone intercom messages. This project will install a sound system that is connected to UAS Cisco Infromacast system that can transmit emergency messages and will provide high quality speech reinforcement for presentations and group meetings. This project can be designed, bid and constructed in the current fiscal year.
</t>
    </r>
    <r>
      <rPr>
        <u/>
        <sz val="9"/>
        <color theme="1"/>
        <rFont val="Calibri"/>
        <family val="2"/>
        <scheme val="minor"/>
      </rPr>
      <t xml:space="preserve">Ketchikan (KTN) – Paul Building ADA Entry:  </t>
    </r>
    <r>
      <rPr>
        <sz val="9"/>
        <color theme="1"/>
        <rFont val="Calibri"/>
        <family val="2"/>
        <scheme val="minor"/>
      </rPr>
      <t>The main entrance to Paul is a ramp is steeper than allowed by ADA Accessibility Guidelines (ADAAG). This project will regrade the entry area and install an ADA ramp with handrails. This project can be designed, bid and constructed in the current fiscal year.</t>
    </r>
  </si>
  <si>
    <r>
      <t xml:space="preserve">Building Envelope and Roof Systems provides our Students, Staff, Faculty and building systems the protection from wind, rain, snow and cold. When a building envelope fails, everything inside the building is at risk of damage, decay and can make the building unsafe and unusable. Building envelopes last 30-50 years depending on the construction type and require periodic cleaning, repainting, and resealing. New roof systems last 40-60 years and besides periodic cleaning need little maintenance. Building renovations over the past 15 years have improved the building envelopes on the Juneau campus. However, Sitka and Ketchikan campus building envelopes are more than 40 years old, showing signs of compromise and need to be replaced.
UAS has approximately 21 individual projects under Building Envelope and Roof Systems. These projects consist of replacing roof systems, replacing windows, replacing skylights, painting buildings and replacing building siding. Two specific projects in this category include: 
</t>
    </r>
    <r>
      <rPr>
        <u/>
        <sz val="9"/>
        <color theme="1"/>
        <rFont val="Calibri"/>
        <family val="2"/>
        <scheme val="minor"/>
      </rPr>
      <t>Novatney Roof Replacement:</t>
    </r>
    <r>
      <rPr>
        <sz val="9"/>
        <color theme="1"/>
        <rFont val="Calibri"/>
        <family val="2"/>
        <scheme val="minor"/>
      </rPr>
      <t xml:space="preserve">  The Novatney building roofing system has reached the end of its useful life and needs to be replaced. This project will replace the existing roof system with a new ethylene propylene diene monomer (EPDM) roof system with a 40-year life. If the roof is replaced before it substantially fails, the work can be completed without disrupting the programs in the building. UAS Admissions, Registrar, Financial Aid, Student Accounts, Vice Chancellor of Enrollment Management and Student Affairs are all housed in the Novatney Building. All of these UAS programs would be adversely impacted if the roof system fails and the building could experience substantial damage to the interior if the roofing system fails. Design for this project is complete and can be bid and constructed during this fiscal year. UAS has already received $200,000 from FY20 DM appropriation. $300,000 is required to complete funding and bid the project.
</t>
    </r>
    <r>
      <rPr>
        <u/>
        <sz val="9"/>
        <color theme="1"/>
        <rFont val="Calibri"/>
        <family val="2"/>
        <scheme val="minor"/>
      </rPr>
      <t>Ketchikan (KTN) – Paul Deck Mansards Replacement:</t>
    </r>
    <r>
      <rPr>
        <sz val="9"/>
        <color theme="1"/>
        <rFont val="Calibri"/>
        <family val="2"/>
        <scheme val="minor"/>
      </rPr>
      <t xml:space="preserve">  The Paul Building has a Mansard type roof system that was constructed using a cement bonded siding material. This material has proven not to be able to withstand the frequent precipitation experienced in Ketchikan Alaska and is now falling apart. This project will replace the siding/roofing material with a Bermuda metal material that is more resistant to constant rain.  This project can be designed, bid and constructed in the current fiscal year.</t>
    </r>
  </si>
  <si>
    <r>
      <t xml:space="preserve">Exterior Infrastructure consists of all of UAS facilities that located outside of a building including, road, parking lots, sidewalks, landscaping and distribution systems for water, wastewater, communication and power. There are several areas on campus where the exterior infrastructure is showing signs of its age, increasing risk of failure and reducing safety of the campus community. 
UAS has approximately 36 individual projects under Exterior Infrastructure. These projects consist of repairing or replacing asphalt parking lots, concrete sidewalks, roads and street lighting. It also includes installing or repairing ADA access ways, covered stairways. Four specific projects in this category include:
</t>
    </r>
    <r>
      <rPr>
        <u/>
        <sz val="9"/>
        <color theme="1"/>
        <rFont val="Calibri"/>
        <family val="2"/>
        <scheme val="minor"/>
      </rPr>
      <t xml:space="preserve">Ketchikan (KTN) – Ziegler Plaza Concrete Replacement: </t>
    </r>
    <r>
      <rPr>
        <sz val="9"/>
        <color theme="1"/>
        <rFont val="Calibri"/>
        <family val="2"/>
        <scheme val="minor"/>
      </rPr>
      <t xml:space="preserve"> Concrete on the plaza installed in 2011 is deteriorating prematurely, spalling and yielding a rough, uneven surface. This creates slip and trip safety hazards to students, staff and faculty entering the building. This project will remove and replace the concrete walkways and can be bid and constructed in the current fiscal year.
</t>
    </r>
    <r>
      <rPr>
        <u/>
        <sz val="9"/>
        <color theme="1"/>
        <rFont val="Calibri"/>
        <family val="2"/>
        <scheme val="minor"/>
      </rPr>
      <t>Housing Lodge Fuel Tank Replacement:</t>
    </r>
    <r>
      <rPr>
        <sz val="9"/>
        <color theme="1"/>
        <rFont val="Calibri"/>
        <family val="2"/>
        <scheme val="minor"/>
      </rPr>
      <t xml:space="preserve">  Housing Lodge fuel tank is 35 years old, supplies the Lodge's emergency generator and has reached the end of its expected life. Facilities Services recommends replacing this tank before it starts leaking and creating an environmental liability for the University. This project will replace the existing tank with a new double wall tank with interstitial monitoring system meeting current environmental codes. This project can be bid and constructed in the current fiscal year.
</t>
    </r>
    <r>
      <rPr>
        <u/>
        <sz val="9"/>
        <color theme="1"/>
        <rFont val="Calibri"/>
        <family val="2"/>
        <scheme val="minor"/>
      </rPr>
      <t xml:space="preserve">Sitka (SIT) – Building Tech Lab Exit Canopy:  </t>
    </r>
    <r>
      <rPr>
        <sz val="9"/>
        <color theme="1"/>
        <rFont val="Calibri"/>
        <family val="2"/>
        <scheme val="minor"/>
      </rPr>
      <t xml:space="preserve">Currently snow slides off the roof and falls in front of a building emergency exit. This presents a safety hazard to students, staff and faculty if maintenance crews are not able to remove the snow before they need to use the emergency exit. This project will construct a canopy over the exit door area that will shed the roof snow away from the exit door. This project can be bid and constructed in the current fiscal year.
</t>
    </r>
    <r>
      <rPr>
        <u/>
        <sz val="9"/>
        <color theme="1"/>
        <rFont val="Calibri"/>
        <family val="2"/>
        <scheme val="minor"/>
      </rPr>
      <t xml:space="preserve">Campus Housing Drainage Improvements: </t>
    </r>
    <r>
      <rPr>
        <sz val="9"/>
        <color theme="1"/>
        <rFont val="Calibri"/>
        <family val="2"/>
        <scheme val="minor"/>
      </rPr>
      <t xml:space="preserve"> There are several places around the housing apartments that drainage features are inadequate resulting in water flowing across sidewalks and freezing. Grounds crew spend a lot of time shoveling and sanding the sidewalks but is often not enough to prevent students from slipping on the ice. This project will install drainage pipes, ditches French drains and other drainage features to keep the water off the sidewalks. This project can be designed, bid and constructed in the current fiscal year</t>
    </r>
  </si>
  <si>
    <r>
      <t xml:space="preserve">Building Systems makes the interiors of our facilities a pleasant and safe place to study, work and learn. Heating systems keep the buildings warm in the winter. Ventilation systems bring fresh outside air into the building and keep air circulating thru the building to prevent the growth of mold and mildew. Lighting, communication, water and wastewater systems keep the building occupants safe and productive. Many of UAS buildings are more than 40 years old. While some of the interior systems have been updated, there are still many interior systems that have exceeded their design life and need to be replaced with new and more efficient systems.
UAS has approximately 25 individual projects under Interior Systems. These projects consist of replacing heating systems, building automation systems, lighting systems, elevators and emergency generators. It also includes replacing carpeting, flooring. Two specific projects in this category include:
</t>
    </r>
    <r>
      <rPr>
        <u/>
        <sz val="9"/>
        <color theme="1"/>
        <rFont val="Calibri"/>
        <family val="2"/>
        <scheme val="minor"/>
      </rPr>
      <t>Sitka (SIT) – Replace Light Switches in Health Sciences:</t>
    </r>
    <r>
      <rPr>
        <sz val="9"/>
        <color theme="1"/>
        <rFont val="Calibri"/>
        <family val="2"/>
        <scheme val="minor"/>
      </rPr>
      <t xml:space="preserve">  Lighting switches in the health sciences areas of the facility have mostly failed. UAS hired an electrical design consultant to come up with a repair. The consultant recommended the complete replacement of all the switches in the Health Science area. This project will complete the electrical design and replace all of the switches. This project can be designed, bid and constructed in the current fiscal year.
</t>
    </r>
    <r>
      <rPr>
        <u/>
        <sz val="9"/>
        <color theme="1"/>
        <rFont val="Calibri"/>
        <family val="2"/>
        <scheme val="minor"/>
      </rPr>
      <t>Ketchikan (KTN) – Paul Elevator Replacement:</t>
    </r>
    <r>
      <rPr>
        <sz val="9"/>
        <color theme="1"/>
        <rFont val="Calibri"/>
        <family val="2"/>
        <scheme val="minor"/>
      </rPr>
      <t xml:space="preserve">  The elevator in the Paul building is 47 years old, the manufacturer no longer makes replacement parts and needs to be replaced.  The elevator has been out of service for extended periods over the past few years.  This creates a hardship on students, staff and faculty that have mobility challenges.  This project will replace the existing elevator.  This project can be designed, bid and encumbered in the current fiscal year and construction would take 18 months. </t>
    </r>
  </si>
  <si>
    <t>UA University of Alaska Statewide</t>
  </si>
  <si>
    <t>University of Alaska Southeast Main and Community Campuses</t>
  </si>
  <si>
    <t>Large potholes; Gravel lot last graded in 2014 $6,500 to $69,000</t>
  </si>
  <si>
    <t>UAS Main &amp; Community Campuses</t>
  </si>
  <si>
    <t>UAF - Communitiy Campuses</t>
  </si>
  <si>
    <t>1/29/2021</t>
  </si>
  <si>
    <t>Replace water main and building plumbing for State and Federal Surplus Property Warehouse at 2400 Viking Drive in Anchorage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</si>
</sst>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6" formatCode="&quot;$&quot;#,##0_);[Red]\(&quot;$&quot;#,##0\)"/>
    <numFmt numFmtId="44" formatCode="_(&quot;$&quot;* #,##0.00_);_(&quot;$&quot;* \(#,##0.00\);_(&quot;$&quot;* &quot;-&quot;??_);_(@_)"/>
    <numFmt numFmtId="43" formatCode="_(* #,##0.00_);_(* \(#,##0.00\);_(* &quot;-&quot;??_);_(@_)"/>
    <numFmt numFmtId="164" formatCode="&quot;$&quot;#,##0.0,"/>
    <numFmt numFmtId="165" formatCode="#0.0"/>
    <numFmt numFmtId="166" formatCode="#,##0.0"/>
    <numFmt numFmtId="167" formatCode="_(* #,##0.0_);_(* \(#,##0.0\);_(* &quot;-&quot;??_);_(@_)"/>
    <numFmt numFmtId="168" formatCode="0.0"/>
    <numFmt numFmtId="169" formatCode="_(&quot;$&quot;* #,##0_);_(&quot;$&quot;* \(#,##0\);_(&quot;$&quot;* &quot;-&quot;??_);_(@_)"/>
    <numFmt numFmtId="170" formatCode="_(&quot;$&quot;* #,##0.0_);_(&quot;$&quot;* \(#,##0.0\);_(&quot;$&quot;* &quot;-&quot;??_);_(@_)"/>
    <numFmt numFmtId="171" formatCode="_(* #,##0_);_(* \(#,##0\);_(* &quot;-&quot;??_);_(@_)"/>
    <numFmt numFmtId="172" formatCode="&quot;$&quot;#,##0.0"/>
    <numFmt numFmtId="173" formatCode="#,##0;;"/>
    <numFmt numFmtId="174" formatCode="0.0%"/>
    <numFmt numFmtId="175" formatCode="_(&quot;$&quot;* #,##0.0,_);_(&quot;$&quot;* \(#,##0.0,\);_(&quot;$&quot;* &quot;-&quot;??_);_(@_)"/>
    <numFmt numFmtId="176" formatCode="###0;###0"/>
    <numFmt numFmtId="177" formatCode="&quot;$&quot;#,##0.00"/>
    <numFmt numFmtId="178" formatCode="&quot;$&quot;#,##0"/>
    <numFmt numFmtId="179" formatCode="&quot;$&quot;#,##0.0,_);\(&quot;$&quot;#,##0.0,\)"/>
  </numFmts>
  <fonts count="8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Arial"/>
      <family val="2"/>
    </font>
    <font>
      <sz val="10"/>
      <name val="Arial"/>
      <family val="2"/>
    </font>
    <font>
      <sz val="9"/>
      <name val="Arial"/>
      <family val="2"/>
    </font>
    <font>
      <sz val="10"/>
      <name val="Arial"/>
      <family val="2"/>
    </font>
    <font>
      <sz val="10"/>
      <color indexed="18"/>
      <name val="Arial"/>
      <family val="2"/>
    </font>
    <font>
      <b/>
      <sz val="12"/>
      <color indexed="18"/>
      <name val="Arial"/>
      <family val="2"/>
    </font>
    <font>
      <b/>
      <sz val="10"/>
      <color indexed="18"/>
      <name val="Arial"/>
      <family val="2"/>
    </font>
    <font>
      <b/>
      <sz val="10"/>
      <name val="Arial"/>
      <family val="2"/>
    </font>
    <font>
      <b/>
      <sz val="16"/>
      <name val="Arial"/>
      <family val="2"/>
    </font>
    <font>
      <sz val="12"/>
      <name val="Arial"/>
      <family val="2"/>
    </font>
    <font>
      <sz val="10"/>
      <color indexed="8"/>
      <name val="Arial"/>
      <family val="2"/>
    </font>
    <font>
      <sz val="11"/>
      <color indexed="8"/>
      <name val="Calibri"/>
      <family val="2"/>
    </font>
    <font>
      <sz val="10"/>
      <color indexed="8"/>
      <name val="MS Sans Serif"/>
      <family val="2"/>
    </font>
    <font>
      <sz val="10"/>
      <name val="MS Sans Serif"/>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1"/>
      <color indexed="10"/>
      <name val="Calibri"/>
      <family val="2"/>
    </font>
    <font>
      <b/>
      <sz val="11"/>
      <color indexed="10"/>
      <name val="Calibri"/>
      <family val="2"/>
    </font>
    <font>
      <sz val="10"/>
      <name val="Times New Roman"/>
      <family val="1"/>
    </font>
    <font>
      <sz val="9"/>
      <color indexed="8"/>
      <name val="Arial"/>
      <family val="2"/>
    </font>
    <font>
      <sz val="10"/>
      <color indexed="8"/>
      <name val="Times New Roman"/>
      <family val="2"/>
    </font>
    <font>
      <b/>
      <sz val="15"/>
      <color indexed="62"/>
      <name val="Calibri"/>
      <family val="2"/>
    </font>
    <font>
      <b/>
      <sz val="13"/>
      <color indexed="62"/>
      <name val="Calibri"/>
      <family val="2"/>
    </font>
    <font>
      <b/>
      <sz val="11"/>
      <color indexed="62"/>
      <name val="Calibri"/>
      <family val="2"/>
    </font>
    <font>
      <sz val="10"/>
      <name val="Helv"/>
    </font>
    <font>
      <u/>
      <sz val="10"/>
      <color indexed="12"/>
      <name val="MS Sans Serif"/>
      <family val="2"/>
    </font>
    <font>
      <sz val="11"/>
      <color indexed="19"/>
      <name val="Calibri"/>
      <family val="2"/>
    </font>
    <font>
      <sz val="12"/>
      <name val="Tms Rmn"/>
    </font>
    <font>
      <b/>
      <sz val="18"/>
      <color indexed="62"/>
      <name val="Cambria"/>
      <family val="2"/>
    </font>
    <font>
      <sz val="9.85"/>
      <color indexed="8"/>
      <name val="Times New Roman"/>
      <family val="1"/>
    </font>
    <font>
      <sz val="9"/>
      <color indexed="81"/>
      <name val="Tahoma"/>
      <family val="2"/>
    </font>
    <font>
      <b/>
      <sz val="9"/>
      <color indexed="81"/>
      <name val="Tahoma"/>
      <family val="2"/>
    </font>
    <font>
      <sz val="12"/>
      <color rgb="FF9C0006"/>
      <name val="Calibri"/>
      <family val="2"/>
      <scheme val="minor"/>
    </font>
    <font>
      <sz val="12"/>
      <color rgb="FF3F3F76"/>
      <name val="Calibri"/>
      <family val="2"/>
      <scheme val="minor"/>
    </font>
    <font>
      <sz val="11"/>
      <color rgb="FF9C6500"/>
      <name val="Calibri"/>
      <family val="2"/>
      <scheme val="minor"/>
    </font>
    <font>
      <sz val="12"/>
      <color rgb="FF9C6500"/>
      <name val="Calibri"/>
      <family val="2"/>
      <scheme val="minor"/>
    </font>
    <font>
      <sz val="10"/>
      <color theme="1"/>
      <name val="Times New Roman"/>
      <family val="2"/>
    </font>
    <font>
      <sz val="10"/>
      <color rgb="FF000000"/>
      <name val="Times New Roman"/>
      <family val="1"/>
    </font>
    <font>
      <sz val="10"/>
      <color theme="1"/>
      <name val="Calibri"/>
      <family val="2"/>
      <scheme val="minor"/>
    </font>
    <font>
      <b/>
      <sz val="18"/>
      <color theme="3"/>
      <name val="Calibri Light"/>
      <family val="2"/>
      <scheme val="major"/>
    </font>
    <font>
      <sz val="10"/>
      <name val="Geneva"/>
      <family val="2"/>
    </font>
    <font>
      <sz val="9"/>
      <name val="Calibri"/>
      <family val="2"/>
      <scheme val="minor"/>
    </font>
    <font>
      <sz val="9"/>
      <color theme="1"/>
      <name val="Calibri"/>
      <family val="2"/>
      <scheme val="minor"/>
    </font>
    <font>
      <b/>
      <sz val="9"/>
      <color theme="1"/>
      <name val="Calibri"/>
      <family val="2"/>
      <scheme val="minor"/>
    </font>
    <font>
      <b/>
      <sz val="9"/>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i/>
      <sz val="9"/>
      <color indexed="8"/>
      <name val="Calibri"/>
      <family val="2"/>
      <scheme val="minor"/>
    </font>
    <font>
      <b/>
      <sz val="9"/>
      <color indexed="8"/>
      <name val="Calibri"/>
      <family val="2"/>
      <scheme val="minor"/>
    </font>
    <font>
      <sz val="9"/>
      <color indexed="8"/>
      <name val="Calibri"/>
      <family val="2"/>
      <scheme val="minor"/>
    </font>
    <font>
      <b/>
      <sz val="9"/>
      <color indexed="18"/>
      <name val="Calibri"/>
      <family val="2"/>
      <scheme val="minor"/>
    </font>
    <font>
      <sz val="9"/>
      <color indexed="18"/>
      <name val="Calibri"/>
      <family val="2"/>
      <scheme val="minor"/>
    </font>
    <font>
      <strike/>
      <sz val="9"/>
      <name val="Calibri"/>
      <family val="2"/>
      <scheme val="minor"/>
    </font>
    <font>
      <sz val="9"/>
      <name val="Calibri"/>
      <family val="2"/>
    </font>
    <font>
      <b/>
      <sz val="9"/>
      <name val="Calibri"/>
      <family val="2"/>
    </font>
    <font>
      <sz val="10"/>
      <color rgb="FFFF0000"/>
      <name val="Arial"/>
      <family val="2"/>
    </font>
    <font>
      <b/>
      <sz val="10"/>
      <color rgb="FFFF0000"/>
      <name val="Arial"/>
      <family val="2"/>
    </font>
    <font>
      <u/>
      <sz val="9"/>
      <name val="Calibri"/>
      <family val="2"/>
      <scheme val="minor"/>
    </font>
    <font>
      <u/>
      <sz val="9"/>
      <color theme="1"/>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patternFill>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10"/>
      </patternFill>
    </fill>
    <fill>
      <patternFill patternType="solid">
        <fgColor indexed="46"/>
      </patternFill>
    </fill>
    <fill>
      <patternFill patternType="solid">
        <fgColor indexed="55"/>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
      <patternFill patternType="solid">
        <fgColor theme="0"/>
        <bgColor theme="0" tint="-0.14999847407452621"/>
      </patternFill>
    </fill>
    <fill>
      <patternFill patternType="solid">
        <fgColor theme="0" tint="-0.14999847407452621"/>
        <bgColor indexed="64"/>
      </patternFill>
    </fill>
    <fill>
      <patternFill patternType="solid">
        <fgColor indexed="51"/>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56"/>
      </top>
      <bottom style="double">
        <color indexed="56"/>
      </bottom>
      <diagonal/>
    </border>
    <border>
      <left/>
      <right/>
      <top/>
      <bottom style="thin">
        <color indexed="64"/>
      </bottom>
      <diagonal/>
    </border>
    <border>
      <left/>
      <right/>
      <top/>
      <bottom style="double">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diagonal/>
    </border>
    <border>
      <left style="thin">
        <color indexed="22"/>
      </left>
      <right style="thin">
        <color indexed="22"/>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8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8" fillId="0" borderId="0"/>
    <xf numFmtId="43" fontId="18" fillId="0" borderId="0" applyFont="0" applyFill="0" applyBorder="0" applyAlignment="0" applyProtection="0"/>
    <xf numFmtId="0" fontId="18" fillId="0" borderId="0"/>
    <xf numFmtId="0" fontId="18" fillId="0" borderId="0"/>
    <xf numFmtId="0" fontId="20" fillId="0" borderId="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1" fillId="10"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1" fillId="14"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1" fillId="1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 fillId="22"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1" fillId="26"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1" fillId="30"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1" fillId="11"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1" fillId="15"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1" fillId="19"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1" fillId="23"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1" fillId="27"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1" fillId="31"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16" fillId="12"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16" fillId="16"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16" fillId="20"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16" fillId="24"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16" fillId="28"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16"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7" fillId="3"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55" fillId="3"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40" fillId="34" borderId="22"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0" fontId="33" fillId="49" borderId="23" applyNumberFormat="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2" fillId="0" borderId="0" applyFont="0" applyFill="0" applyBorder="0" applyAlignment="0" applyProtection="0"/>
    <xf numFmtId="43" fontId="2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7" fillId="0" borderId="0" applyFont="0" applyFill="0" applyBorder="0" applyAlignment="0" applyProtection="0">
      <alignment vertical="top"/>
    </xf>
    <xf numFmtId="43" fontId="27" fillId="0" borderId="0" applyFont="0" applyFill="0" applyBorder="0" applyAlignment="0" applyProtection="0">
      <alignment vertical="top"/>
    </xf>
    <xf numFmtId="43" fontId="27" fillId="0" borderId="0" applyFont="0" applyFill="0" applyBorder="0" applyAlignment="0" applyProtection="0">
      <alignment vertical="top"/>
    </xf>
    <xf numFmtId="43" fontId="27" fillId="0" borderId="0" applyFont="0" applyFill="0" applyBorder="0" applyAlignment="0" applyProtection="0">
      <alignment vertical="top"/>
    </xf>
    <xf numFmtId="43" fontId="27" fillId="0" borderId="0" applyFont="0" applyFill="0" applyBorder="0" applyAlignment="0" applyProtection="0">
      <alignment vertical="top"/>
    </xf>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8" fillId="0" borderId="0" applyFont="0" applyFill="0" applyBorder="0" applyAlignment="0" applyProtection="0"/>
    <xf numFmtId="44" fontId="18" fillId="0" borderId="0" applyFont="0" applyFill="0" applyBorder="0" applyAlignment="0" applyProtection="0"/>
    <xf numFmtId="44" fontId="29" fillId="0" borderId="0" applyFont="0" applyFill="0" applyBorder="0" applyAlignment="0" applyProtection="0"/>
    <xf numFmtId="44" fontId="30"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9" fillId="0" borderId="0" applyFont="0" applyFill="0" applyBorder="0" applyAlignment="0" applyProtection="0"/>
    <xf numFmtId="44" fontId="18" fillId="0" borderId="0" applyFont="0" applyFill="0" applyBorder="0" applyAlignment="0" applyProtection="0"/>
    <xf numFmtId="44" fontId="52" fillId="0" borderId="0" applyFont="0" applyFill="0" applyBorder="0" applyAlignment="0" applyProtection="0"/>
    <xf numFmtId="44" fontId="1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5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5" fillId="0" borderId="25"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3" fontId="47" fillId="0" borderId="0" applyFill="0" applyBorder="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8" fillId="5" borderId="4" applyNumberFormat="0" applyAlignment="0" applyProtection="0"/>
    <xf numFmtId="0" fontId="56" fillId="5" borderId="4"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6" fillId="40" borderId="22" applyNumberFormat="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0" fontId="39" fillId="0" borderId="27" applyNumberFormat="0" applyFill="0" applyAlignment="0" applyProtection="0"/>
    <xf numFmtId="173" fontId="47" fillId="0" borderId="0"/>
    <xf numFmtId="0" fontId="57" fillId="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57" fillId="4" borderId="0" applyNumberFormat="0" applyBorder="0" applyAlignment="0" applyProtection="0"/>
    <xf numFmtId="0" fontId="58" fillId="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1" fillId="0" borderId="0"/>
    <xf numFmtId="0" fontId="41" fillId="0" borderId="0"/>
    <xf numFmtId="0" fontId="1" fillId="0" borderId="0"/>
    <xf numFmtId="0" fontId="18" fillId="0" borderId="0"/>
    <xf numFmtId="0" fontId="41" fillId="0" borderId="0"/>
    <xf numFmtId="0" fontId="18" fillId="0" borderId="0"/>
    <xf numFmtId="0" fontId="41" fillId="0" borderId="0"/>
    <xf numFmtId="0" fontId="18" fillId="0" borderId="0"/>
    <xf numFmtId="0" fontId="41" fillId="0" borderId="0"/>
    <xf numFmtId="0" fontId="18" fillId="0" borderId="0"/>
    <xf numFmtId="0" fontId="41" fillId="0" borderId="0"/>
    <xf numFmtId="0" fontId="18" fillId="0" borderId="0"/>
    <xf numFmtId="0" fontId="18" fillId="0" borderId="0"/>
    <xf numFmtId="0" fontId="41" fillId="0" borderId="0"/>
    <xf numFmtId="0" fontId="18" fillId="0" borderId="0"/>
    <xf numFmtId="0" fontId="4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9" fillId="0" borderId="0"/>
    <xf numFmtId="0" fontId="30" fillId="0" borderId="0"/>
    <xf numFmtId="0" fontId="29" fillId="0" borderId="0"/>
    <xf numFmtId="0" fontId="41" fillId="0" borderId="0"/>
    <xf numFmtId="0" fontId="41" fillId="0" borderId="0"/>
    <xf numFmtId="0" fontId="41" fillId="0" borderId="0"/>
    <xf numFmtId="0" fontId="18" fillId="0" borderId="0"/>
    <xf numFmtId="0" fontId="18" fillId="0" borderId="0"/>
    <xf numFmtId="0" fontId="30" fillId="0" borderId="0"/>
    <xf numFmtId="0" fontId="59" fillId="0" borderId="0"/>
    <xf numFmtId="0" fontId="1" fillId="0" borderId="0"/>
    <xf numFmtId="0" fontId="41" fillId="0" borderId="0"/>
    <xf numFmtId="0" fontId="41" fillId="0" borderId="0"/>
    <xf numFmtId="0" fontId="18" fillId="0" borderId="0"/>
    <xf numFmtId="0" fontId="18" fillId="0" borderId="0"/>
    <xf numFmtId="0" fontId="29" fillId="0" borderId="0"/>
    <xf numFmtId="0" fontId="41" fillId="0" borderId="0"/>
    <xf numFmtId="0" fontId="29" fillId="0" borderId="0"/>
    <xf numFmtId="0" fontId="1" fillId="0" borderId="0"/>
    <xf numFmtId="0" fontId="41" fillId="0" borderId="0"/>
    <xf numFmtId="0" fontId="1" fillId="0" borderId="0"/>
    <xf numFmtId="0" fontId="41" fillId="0" borderId="0"/>
    <xf numFmtId="0" fontId="1" fillId="0" borderId="0"/>
    <xf numFmtId="0" fontId="41" fillId="0" borderId="0"/>
    <xf numFmtId="0" fontId="1" fillId="0" borderId="0"/>
    <xf numFmtId="0" fontId="41" fillId="0" borderId="0"/>
    <xf numFmtId="0" fontId="41" fillId="0" borderId="0"/>
    <xf numFmtId="0" fontId="41"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18" fillId="0" borderId="0"/>
    <xf numFmtId="0" fontId="18" fillId="0" borderId="0"/>
    <xf numFmtId="0" fontId="43" fillId="0" borderId="0"/>
    <xf numFmtId="0" fontId="43" fillId="0" borderId="0"/>
    <xf numFmtId="0" fontId="18" fillId="0" borderId="0"/>
    <xf numFmtId="0" fontId="4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8" fillId="0" borderId="0"/>
    <xf numFmtId="0" fontId="18" fillId="0" borderId="0"/>
    <xf numFmtId="0" fontId="43" fillId="0" borderId="0"/>
    <xf numFmtId="0" fontId="43" fillId="0" borderId="0"/>
    <xf numFmtId="0" fontId="18" fillId="0" borderId="0"/>
    <xf numFmtId="0" fontId="43"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18" fillId="0" borderId="0"/>
    <xf numFmtId="0" fontId="18" fillId="0" borderId="0"/>
    <xf numFmtId="0" fontId="18" fillId="0" borderId="0"/>
    <xf numFmtId="0" fontId="18"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18" fillId="0" borderId="0"/>
    <xf numFmtId="0" fontId="18" fillId="0" borderId="0"/>
    <xf numFmtId="0" fontId="30" fillId="0" borderId="0"/>
    <xf numFmtId="0" fontId="1" fillId="0" borderId="0"/>
    <xf numFmtId="0" fontId="59"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0"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30" fillId="0" borderId="0"/>
    <xf numFmtId="0" fontId="30" fillId="0" borderId="0"/>
    <xf numFmtId="0" fontId="30" fillId="0" borderId="0"/>
    <xf numFmtId="0" fontId="30" fillId="0" borderId="0"/>
    <xf numFmtId="0" fontId="30" fillId="0" borderId="0"/>
    <xf numFmtId="0" fontId="18" fillId="0" borderId="0"/>
    <xf numFmtId="0" fontId="18" fillId="0" borderId="0"/>
    <xf numFmtId="0" fontId="24"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60" fillId="0" borderId="0"/>
    <xf numFmtId="0" fontId="18" fillId="0" borderId="0"/>
    <xf numFmtId="0" fontId="18" fillId="0" borderId="0"/>
    <xf numFmtId="0" fontId="18" fillId="0" borderId="0"/>
    <xf numFmtId="0" fontId="18" fillId="0" borderId="0"/>
    <xf numFmtId="0" fontId="18" fillId="0" borderId="0"/>
    <xf numFmtId="0" fontId="18" fillId="0" borderId="0"/>
    <xf numFmtId="0" fontId="30" fillId="0" borderId="0"/>
    <xf numFmtId="0" fontId="30" fillId="0" borderId="0"/>
    <xf numFmtId="0" fontId="30" fillId="0" borderId="0"/>
    <xf numFmtId="0" fontId="18" fillId="0" borderId="0"/>
    <xf numFmtId="0" fontId="30" fillId="0" borderId="0"/>
    <xf numFmtId="0" fontId="30" fillId="0" borderId="0"/>
    <xf numFmtId="0" fontId="18" fillId="0" borderId="0"/>
    <xf numFmtId="0" fontId="30" fillId="0" borderId="0"/>
    <xf numFmtId="0" fontId="30" fillId="0" borderId="0"/>
    <xf numFmtId="0" fontId="29" fillId="0" borderId="0"/>
    <xf numFmtId="0" fontId="18" fillId="0" borderId="0"/>
    <xf numFmtId="0" fontId="3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1" fillId="0" borderId="0"/>
    <xf numFmtId="0" fontId="18" fillId="0" borderId="0"/>
    <xf numFmtId="0" fontId="18" fillId="0" borderId="0"/>
    <xf numFmtId="0" fontId="1" fillId="0" borderId="0"/>
    <xf numFmtId="0" fontId="1" fillId="0" borderId="0"/>
    <xf numFmtId="0" fontId="60" fillId="0" borderId="0"/>
    <xf numFmtId="0" fontId="29" fillId="0" borderId="0"/>
    <xf numFmtId="0" fontId="60" fillId="0" borderId="0"/>
    <xf numFmtId="0" fontId="1" fillId="0" borderId="0"/>
    <xf numFmtId="0" fontId="1" fillId="0" borderId="0"/>
    <xf numFmtId="0" fontId="18" fillId="0" borderId="0"/>
    <xf numFmtId="0" fontId="41" fillId="0" borderId="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18" fillId="0" borderId="0"/>
    <xf numFmtId="0" fontId="4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29" fillId="0" borderId="0"/>
    <xf numFmtId="0" fontId="41" fillId="0" borderId="0"/>
    <xf numFmtId="0" fontId="18" fillId="0" borderId="0"/>
    <xf numFmtId="0" fontId="18" fillId="0" borderId="0"/>
    <xf numFmtId="0" fontId="29"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Protection="0">
      <alignment vertical="center"/>
    </xf>
    <xf numFmtId="0" fontId="41" fillId="0" borderId="0"/>
    <xf numFmtId="0" fontId="1" fillId="0" borderId="0"/>
    <xf numFmtId="0" fontId="18" fillId="0" borderId="0"/>
    <xf numFmtId="0" fontId="18" fillId="0" borderId="0"/>
    <xf numFmtId="0" fontId="1" fillId="0" borderId="0"/>
    <xf numFmtId="0" fontId="18" fillId="0" borderId="0" applyProtection="0">
      <alignment vertical="center"/>
    </xf>
    <xf numFmtId="0" fontId="4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41" fillId="0" borderId="0"/>
    <xf numFmtId="0" fontId="18"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41" fillId="0" borderId="0"/>
    <xf numFmtId="0" fontId="1" fillId="0" borderId="0"/>
    <xf numFmtId="0" fontId="18"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27" fillId="38" borderId="28" applyNumberFormat="0" applyFon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0" fontId="37" fillId="34" borderId="29" applyNumberFormat="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0" fontId="19" fillId="0" borderId="30" applyNumberFormat="0" applyBorder="0" applyAlignment="0"/>
    <xf numFmtId="0" fontId="42" fillId="0" borderId="0" applyFont="0" applyAlignment="0"/>
    <xf numFmtId="0" fontId="50" fillId="0" borderId="0" applyNumberFormat="0" applyFill="0" applyBorder="0" applyProtection="0"/>
    <xf numFmtId="0" fontId="6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18" fillId="0" borderId="0"/>
    <xf numFmtId="0" fontId="63"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43" fontId="18" fillId="0" borderId="0" applyFont="0" applyFill="0" applyBorder="0" applyAlignment="0" applyProtection="0"/>
    <xf numFmtId="44" fontId="18" fillId="0" borderId="0" applyFont="0" applyFill="0" applyBorder="0" applyAlignment="0" applyProtection="0"/>
    <xf numFmtId="0" fontId="59" fillId="0" borderId="0"/>
    <xf numFmtId="43" fontId="59" fillId="0" borderId="0" applyFont="0" applyFill="0" applyBorder="0" applyAlignment="0" applyProtection="0"/>
    <xf numFmtId="0" fontId="18" fillId="0" borderId="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36"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36" fillId="40" borderId="36" applyNumberForma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27" fillId="38" borderId="37" applyNumberFormat="0" applyFon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37" fillId="34" borderId="38" applyNumberFormat="0" applyAlignment="0" applyProtection="0"/>
    <xf numFmtId="0" fontId="60" fillId="0" borderId="0"/>
    <xf numFmtId="0" fontId="60" fillId="0" borderId="0"/>
    <xf numFmtId="0" fontId="60" fillId="0" borderId="0"/>
    <xf numFmtId="0" fontId="60" fillId="0" borderId="0"/>
    <xf numFmtId="0" fontId="60" fillId="0" borderId="0"/>
    <xf numFmtId="0" fontId="60" fillId="0" borderId="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38" fillId="0" borderId="39" applyNumberFormat="0" applyFill="0" applyAlignment="0" applyProtection="0"/>
    <xf numFmtId="0" fontId="27" fillId="38" borderId="37" applyNumberFormat="0" applyFont="0" applyAlignment="0" applyProtection="0"/>
    <xf numFmtId="0" fontId="27" fillId="38" borderId="37" applyNumberFormat="0" applyFont="0" applyAlignment="0" applyProtection="0"/>
    <xf numFmtId="0" fontId="36" fillId="40" borderId="44" applyNumberFormat="0" applyAlignment="0" applyProtection="0"/>
    <xf numFmtId="0" fontId="36" fillId="40" borderId="44" applyNumberFormat="0" applyAlignment="0" applyProtection="0"/>
    <xf numFmtId="0" fontId="18" fillId="0" borderId="0"/>
    <xf numFmtId="0" fontId="1" fillId="0" borderId="0"/>
    <xf numFmtId="0" fontId="1" fillId="0" borderId="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27" fillId="38" borderId="45"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Protection="0">
      <alignment vertical="center"/>
    </xf>
    <xf numFmtId="0" fontId="1" fillId="0" borderId="0"/>
    <xf numFmtId="0" fontId="18" fillId="0" borderId="0"/>
    <xf numFmtId="0" fontId="18" fillId="0" borderId="0"/>
    <xf numFmtId="0" fontId="1" fillId="0" borderId="0"/>
    <xf numFmtId="0" fontId="18" fillId="0" borderId="0" applyProtection="0">
      <alignment vertical="center"/>
    </xf>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7" fillId="38" borderId="45" applyNumberFormat="0" applyFont="0" applyAlignment="0" applyProtection="0"/>
    <xf numFmtId="0" fontId="18" fillId="0" borderId="0"/>
    <xf numFmtId="0" fontId="18" fillId="0" borderId="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1"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44" fontId="1" fillId="0" borderId="0" applyFont="0" applyFill="0" applyBorder="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40" fillId="34"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0" fontId="36" fillId="40" borderId="44" applyNumberFormat="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27" fillId="38" borderId="45" applyNumberFormat="0" applyFon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7" fillId="34" borderId="46" applyNumberFormat="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cellStyleXfs>
  <cellXfs count="657">
    <xf numFmtId="0" fontId="0" fillId="0" borderId="0" xfId="0"/>
    <xf numFmtId="0" fontId="66" fillId="0" borderId="0" xfId="0" applyFont="1" applyAlignment="1">
      <alignment vertical="center"/>
    </xf>
    <xf numFmtId="0" fontId="66" fillId="0" borderId="0" xfId="0" applyFont="1" applyAlignment="1">
      <alignment horizontal="center" vertical="center"/>
    </xf>
    <xf numFmtId="0" fontId="65" fillId="0" borderId="0" xfId="0" applyFont="1" applyAlignment="1">
      <alignment horizontal="left" vertical="center"/>
    </xf>
    <xf numFmtId="0" fontId="65"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horizontal="left" vertical="center"/>
    </xf>
    <xf numFmtId="0" fontId="65" fillId="0" borderId="0" xfId="0" applyFont="1" applyAlignment="1">
      <alignment horizontal="center" vertical="center"/>
    </xf>
    <xf numFmtId="49" fontId="25" fillId="0" borderId="0" xfId="1919" applyNumberFormat="1" applyFont="1" applyAlignment="1">
      <alignment horizontal="left" vertical="top"/>
    </xf>
    <xf numFmtId="49" fontId="25" fillId="0" borderId="0" xfId="1919" applyNumberFormat="1" applyFont="1" applyAlignment="1">
      <alignment horizontal="left" vertical="top" wrapText="1"/>
    </xf>
    <xf numFmtId="49" fontId="18" fillId="0" borderId="0" xfId="1919" applyNumberFormat="1" applyAlignment="1">
      <alignment vertical="top" wrapText="1"/>
    </xf>
    <xf numFmtId="0" fontId="21" fillId="0" borderId="0" xfId="1919" applyFont="1" applyAlignment="1">
      <alignment vertical="top" wrapText="1"/>
    </xf>
    <xf numFmtId="49" fontId="17" fillId="0" borderId="0" xfId="1919" applyNumberFormat="1" applyFont="1" applyAlignment="1">
      <alignment horizontal="left" vertical="top"/>
    </xf>
    <xf numFmtId="0" fontId="18" fillId="0" borderId="0" xfId="1919" applyAlignment="1">
      <alignment horizontal="center" vertical="top" wrapText="1"/>
    </xf>
    <xf numFmtId="17" fontId="18" fillId="0" borderId="0" xfId="1919" applyNumberFormat="1" applyAlignment="1">
      <alignment horizontal="center" vertical="top" wrapText="1"/>
    </xf>
    <xf numFmtId="164" fontId="21" fillId="0" borderId="0" xfId="1919" applyNumberFormat="1" applyFont="1" applyAlignment="1">
      <alignment horizontal="right" vertical="top" wrapText="1"/>
    </xf>
    <xf numFmtId="0" fontId="22" fillId="0" borderId="0" xfId="1919" applyFont="1" applyAlignment="1">
      <alignment horizontal="center" vertical="top" wrapText="1"/>
    </xf>
    <xf numFmtId="0" fontId="23" fillId="0" borderId="0" xfId="1919" applyFont="1" applyAlignment="1">
      <alignment vertical="top"/>
    </xf>
    <xf numFmtId="0" fontId="24" fillId="0" borderId="0" xfId="1919" applyFont="1" applyAlignment="1">
      <alignment vertical="top" wrapText="1"/>
    </xf>
    <xf numFmtId="0" fontId="18" fillId="0" borderId="0" xfId="1919" applyAlignment="1">
      <alignment horizontal="center" vertical="top"/>
    </xf>
    <xf numFmtId="0" fontId="21" fillId="0" borderId="0" xfId="1919" applyFont="1" applyAlignment="1">
      <alignment vertical="top"/>
    </xf>
    <xf numFmtId="1" fontId="24" fillId="0" borderId="0" xfId="1919" applyNumberFormat="1" applyFont="1" applyAlignment="1" applyProtection="1">
      <alignment horizontal="left" vertical="top"/>
      <protection locked="0"/>
    </xf>
    <xf numFmtId="1" fontId="18" fillId="0" borderId="34" xfId="1919" applyNumberFormat="1" applyBorder="1" applyAlignment="1" applyProtection="1">
      <alignment horizontal="left" vertical="top"/>
      <protection locked="0"/>
    </xf>
    <xf numFmtId="0" fontId="18" fillId="0" borderId="33" xfId="1919" applyBorder="1" applyAlignment="1">
      <alignment vertical="top" wrapText="1"/>
    </xf>
    <xf numFmtId="0" fontId="18" fillId="0" borderId="33" xfId="1919" applyBorder="1" applyAlignment="1">
      <alignment horizontal="center" vertical="top"/>
    </xf>
    <xf numFmtId="1" fontId="24" fillId="0" borderId="0" xfId="1919" applyNumberFormat="1" applyFont="1" applyAlignment="1" applyProtection="1">
      <alignment horizontal="right" vertical="top"/>
      <protection locked="0"/>
    </xf>
    <xf numFmtId="164" fontId="18" fillId="0" borderId="0" xfId="1919" applyNumberFormat="1" applyAlignment="1">
      <alignment horizontal="right" vertical="top"/>
    </xf>
    <xf numFmtId="1" fontId="18" fillId="0" borderId="0" xfId="1919" applyNumberFormat="1" applyAlignment="1" applyProtection="1">
      <alignment horizontal="center" vertical="top"/>
      <protection locked="0"/>
    </xf>
    <xf numFmtId="168" fontId="18" fillId="0" borderId="0" xfId="1919" applyNumberFormat="1" applyAlignment="1" applyProtection="1">
      <alignment horizontal="left" vertical="top"/>
      <protection locked="0"/>
    </xf>
    <xf numFmtId="174" fontId="18" fillId="0" borderId="0" xfId="1919" applyNumberFormat="1" applyAlignment="1" applyProtection="1">
      <alignment horizontal="right" vertical="top"/>
      <protection locked="0"/>
    </xf>
    <xf numFmtId="0" fontId="18" fillId="0" borderId="0" xfId="1919" quotePrefix="1" applyAlignment="1" applyProtection="1">
      <alignment horizontal="center" vertical="top"/>
      <protection locked="0"/>
    </xf>
    <xf numFmtId="0" fontId="18" fillId="0" borderId="0" xfId="1919" applyAlignment="1">
      <alignment vertical="top"/>
    </xf>
    <xf numFmtId="0" fontId="18" fillId="0" borderId="0" xfId="1919" applyAlignment="1" applyProtection="1">
      <alignment horizontal="center" vertical="top"/>
      <protection locked="0"/>
    </xf>
    <xf numFmtId="164" fontId="24" fillId="0" borderId="0" xfId="1919" applyNumberFormat="1" applyFont="1" applyAlignment="1">
      <alignment horizontal="right" vertical="top"/>
    </xf>
    <xf numFmtId="164" fontId="18" fillId="0" borderId="0" xfId="1919" applyNumberFormat="1" applyAlignment="1">
      <alignment horizontal="right" vertical="top" wrapText="1"/>
    </xf>
    <xf numFmtId="1" fontId="18" fillId="0" borderId="0" xfId="1296" applyNumberFormat="1" applyAlignment="1" applyProtection="1">
      <alignment horizontal="center" vertical="top"/>
      <protection locked="0"/>
    </xf>
    <xf numFmtId="1" fontId="21" fillId="0" borderId="0" xfId="1919" applyNumberFormat="1" applyFont="1" applyAlignment="1" applyProtection="1">
      <alignment horizontal="center" vertical="top"/>
      <protection locked="0"/>
    </xf>
    <xf numFmtId="164" fontId="22" fillId="0" borderId="0" xfId="1919" applyNumberFormat="1" applyFont="1" applyAlignment="1">
      <alignment horizontal="right" vertical="top" wrapText="1"/>
    </xf>
    <xf numFmtId="164" fontId="17" fillId="0" borderId="0" xfId="1919" applyNumberFormat="1" applyFont="1" applyAlignment="1">
      <alignment horizontal="center" vertical="top" wrapText="1"/>
    </xf>
    <xf numFmtId="164" fontId="66" fillId="0" borderId="0" xfId="0" applyNumberFormat="1" applyFont="1" applyAlignment="1">
      <alignment horizontal="center" vertical="center"/>
    </xf>
    <xf numFmtId="44" fontId="65" fillId="0" borderId="0" xfId="1" applyFont="1" applyAlignment="1">
      <alignment horizontal="center" vertical="center"/>
    </xf>
    <xf numFmtId="177" fontId="64" fillId="0" borderId="40" xfId="1019" applyNumberFormat="1" applyFont="1" applyFill="1" applyBorder="1" applyAlignment="1">
      <alignment horizontal="right" vertical="center" wrapText="1"/>
    </xf>
    <xf numFmtId="0" fontId="65" fillId="0" borderId="0" xfId="0" applyFont="1" applyAlignment="1">
      <alignment horizontal="right" vertical="center"/>
    </xf>
    <xf numFmtId="172" fontId="66" fillId="0" borderId="0" xfId="0" applyNumberFormat="1" applyFont="1" applyAlignment="1">
      <alignment horizontal="center" vertical="center"/>
    </xf>
    <xf numFmtId="0" fontId="66" fillId="0" borderId="33" xfId="0" applyFont="1" applyBorder="1" applyAlignment="1">
      <alignment horizontal="right" vertical="center"/>
    </xf>
    <xf numFmtId="0" fontId="66" fillId="0" borderId="0" xfId="0" applyFont="1" applyAlignment="1">
      <alignment vertical="center" wrapText="1"/>
    </xf>
    <xf numFmtId="0" fontId="66" fillId="0" borderId="0" xfId="0" applyFont="1" applyAlignment="1">
      <alignment horizontal="center" vertical="center" wrapText="1"/>
    </xf>
    <xf numFmtId="49" fontId="65" fillId="0" borderId="0" xfId="0" applyNumberFormat="1" applyFont="1" applyAlignment="1">
      <alignment vertical="center"/>
    </xf>
    <xf numFmtId="0" fontId="65" fillId="0" borderId="0" xfId="0" applyFont="1" applyFill="1" applyAlignment="1">
      <alignment horizontal="center" vertical="center"/>
    </xf>
    <xf numFmtId="0" fontId="66" fillId="0" borderId="0" xfId="0" applyFont="1" applyAlignment="1">
      <alignment horizontal="right" vertical="center" wrapText="1"/>
    </xf>
    <xf numFmtId="1" fontId="21" fillId="0" borderId="0" xfId="0" applyNumberFormat="1" applyFont="1" applyAlignment="1" applyProtection="1">
      <alignment horizontal="center" vertical="top"/>
      <protection locked="0"/>
    </xf>
    <xf numFmtId="0" fontId="65" fillId="0" borderId="40" xfId="1348" quotePrefix="1" applyFont="1" applyBorder="1" applyAlignment="1">
      <alignment horizontal="left" vertical="center" wrapText="1"/>
    </xf>
    <xf numFmtId="49" fontId="65" fillId="0" borderId="40" xfId="1400" applyNumberFormat="1" applyFont="1" applyBorder="1" applyAlignment="1">
      <alignment horizontal="left" vertical="center" wrapText="1"/>
    </xf>
    <xf numFmtId="176" fontId="65" fillId="0" borderId="40" xfId="2136" applyNumberFormat="1" applyFont="1" applyBorder="1" applyAlignment="1">
      <alignment horizontal="center" vertical="center" wrapText="1"/>
    </xf>
    <xf numFmtId="176" fontId="65" fillId="0" borderId="40" xfId="2138" quotePrefix="1" applyNumberFormat="1" applyFont="1" applyBorder="1" applyAlignment="1">
      <alignment horizontal="center" vertical="center" wrapText="1"/>
    </xf>
    <xf numFmtId="164" fontId="65" fillId="0" borderId="40" xfId="1" applyNumberFormat="1" applyFont="1" applyFill="1" applyBorder="1" applyAlignment="1">
      <alignment vertical="center"/>
    </xf>
    <xf numFmtId="176" fontId="65" fillId="0" borderId="40" xfId="2134" quotePrefix="1" applyNumberFormat="1" applyFont="1" applyBorder="1" applyAlignment="1">
      <alignment horizontal="center" vertical="center" wrapText="1"/>
    </xf>
    <xf numFmtId="176" fontId="65" fillId="0" borderId="40" xfId="1528" applyNumberFormat="1" applyFont="1" applyBorder="1" applyAlignment="1">
      <alignment horizontal="center" vertical="center" wrapText="1"/>
    </xf>
    <xf numFmtId="0" fontId="65" fillId="0" borderId="40" xfId="1528" applyFont="1" applyBorder="1" applyAlignment="1">
      <alignment horizontal="center" vertical="center" wrapText="1"/>
    </xf>
    <xf numFmtId="176" fontId="65" fillId="0" borderId="40" xfId="1526" applyNumberFormat="1" applyFont="1" applyBorder="1" applyAlignment="1">
      <alignment horizontal="center" vertical="center" wrapText="1"/>
    </xf>
    <xf numFmtId="0" fontId="65" fillId="0" borderId="40" xfId="1526" applyFont="1" applyBorder="1" applyAlignment="1">
      <alignment vertical="center" wrapText="1"/>
    </xf>
    <xf numFmtId="176" fontId="65" fillId="0" borderId="40" xfId="1494" applyNumberFormat="1" applyFont="1" applyBorder="1" applyAlignment="1">
      <alignment horizontal="center" vertical="center" wrapText="1"/>
    </xf>
    <xf numFmtId="0" fontId="65" fillId="0" borderId="40" xfId="1494" applyFont="1" applyBorder="1" applyAlignment="1">
      <alignment horizontal="center" vertical="center" wrapText="1"/>
    </xf>
    <xf numFmtId="176" fontId="65" fillId="0" borderId="40" xfId="2134" applyNumberFormat="1" applyFont="1" applyBorder="1" applyAlignment="1">
      <alignment horizontal="center" vertical="center" wrapText="1"/>
    </xf>
    <xf numFmtId="0" fontId="65" fillId="0" borderId="40" xfId="2134" applyFont="1" applyBorder="1" applyAlignment="1">
      <alignment horizontal="center" vertical="center" wrapText="1"/>
    </xf>
    <xf numFmtId="176" fontId="65" fillId="0" borderId="40" xfId="2133" applyNumberFormat="1" applyFont="1" applyBorder="1" applyAlignment="1">
      <alignment horizontal="center" vertical="center" wrapText="1"/>
    </xf>
    <xf numFmtId="0" fontId="65" fillId="0" borderId="40" xfId="2133" applyFont="1" applyBorder="1" applyAlignment="1">
      <alignment horizontal="center" vertical="center" wrapText="1"/>
    </xf>
    <xf numFmtId="0" fontId="65" fillId="0" borderId="40" xfId="2133" applyFont="1" applyBorder="1" applyAlignment="1">
      <alignment vertical="center" wrapText="1"/>
    </xf>
    <xf numFmtId="0" fontId="65" fillId="0" borderId="40" xfId="2134" applyFont="1" applyBorder="1" applyAlignment="1">
      <alignment vertical="center" wrapText="1"/>
    </xf>
    <xf numFmtId="176" fontId="65" fillId="0" borderId="40" xfId="2138" applyNumberFormat="1" applyFont="1" applyBorder="1" applyAlignment="1">
      <alignment horizontal="center" vertical="center" wrapText="1"/>
    </xf>
    <xf numFmtId="176" fontId="65" fillId="0" borderId="40" xfId="2137" applyNumberFormat="1" applyFont="1" applyBorder="1" applyAlignment="1">
      <alignment horizontal="center" vertical="center" wrapText="1"/>
    </xf>
    <xf numFmtId="0" fontId="65" fillId="0" borderId="40" xfId="2137" applyFont="1" applyBorder="1" applyAlignment="1">
      <alignment horizontal="center" vertical="center" wrapText="1"/>
    </xf>
    <xf numFmtId="176" fontId="65" fillId="0" borderId="40" xfId="2135" applyNumberFormat="1" applyFont="1" applyBorder="1" applyAlignment="1">
      <alignment horizontal="center" vertical="center" wrapText="1"/>
    </xf>
    <xf numFmtId="0" fontId="65" fillId="0" borderId="40" xfId="2135" applyFont="1" applyBorder="1" applyAlignment="1">
      <alignment horizontal="center" vertical="center" wrapText="1"/>
    </xf>
    <xf numFmtId="0" fontId="65" fillId="0" borderId="40" xfId="2135" applyFont="1" applyBorder="1" applyAlignment="1">
      <alignment vertical="center" wrapText="1"/>
    </xf>
    <xf numFmtId="0" fontId="65" fillId="0" borderId="40" xfId="1348" applyFont="1" applyBorder="1" applyAlignment="1">
      <alignment horizontal="center" vertical="center"/>
    </xf>
    <xf numFmtId="164" fontId="65" fillId="0" borderId="40" xfId="37" applyNumberFormat="1" applyFont="1" applyBorder="1" applyAlignment="1">
      <alignment vertical="center"/>
    </xf>
    <xf numFmtId="0" fontId="65" fillId="0" borderId="40" xfId="2136" applyFont="1" applyBorder="1" applyAlignment="1">
      <alignment vertical="center" wrapText="1"/>
    </xf>
    <xf numFmtId="0" fontId="65" fillId="0" borderId="40" xfId="2137" applyFont="1" applyBorder="1" applyAlignment="1">
      <alignment vertical="center" wrapText="1"/>
    </xf>
    <xf numFmtId="0" fontId="65" fillId="0" borderId="40" xfId="1528" applyFont="1" applyBorder="1" applyAlignment="1">
      <alignment vertical="center" wrapText="1"/>
    </xf>
    <xf numFmtId="0" fontId="65" fillId="0" borderId="40" xfId="1494" applyFont="1" applyBorder="1" applyAlignment="1">
      <alignment vertical="center" wrapText="1"/>
    </xf>
    <xf numFmtId="0" fontId="65" fillId="0" borderId="40" xfId="2138" applyFont="1" applyBorder="1" applyAlignment="1">
      <alignment horizontal="center" vertical="center" wrapText="1"/>
    </xf>
    <xf numFmtId="0" fontId="65" fillId="0" borderId="40" xfId="2138" applyFont="1" applyBorder="1" applyAlignment="1">
      <alignment vertical="center" wrapText="1"/>
    </xf>
    <xf numFmtId="0" fontId="65" fillId="0" borderId="40" xfId="1348" applyFont="1" applyBorder="1" applyAlignment="1">
      <alignment horizontal="center" vertical="center" wrapText="1"/>
    </xf>
    <xf numFmtId="0" fontId="65" fillId="0" borderId="40" xfId="0" applyFont="1" applyBorder="1" applyAlignment="1">
      <alignment horizontal="center" vertical="center" wrapText="1"/>
    </xf>
    <xf numFmtId="164" fontId="65" fillId="0" borderId="40" xfId="37" applyNumberFormat="1" applyFont="1" applyBorder="1" applyAlignment="1">
      <alignment vertical="center" wrapText="1"/>
    </xf>
    <xf numFmtId="164" fontId="66" fillId="0" borderId="40" xfId="37" applyNumberFormat="1" applyFont="1" applyBorder="1" applyAlignment="1">
      <alignment vertical="center" wrapText="1"/>
    </xf>
    <xf numFmtId="164" fontId="65" fillId="0" borderId="40" xfId="1" applyNumberFormat="1" applyFont="1" applyFill="1" applyBorder="1" applyAlignment="1">
      <alignment vertical="center" wrapText="1"/>
    </xf>
    <xf numFmtId="0" fontId="65" fillId="0" borderId="40" xfId="0" applyFont="1" applyBorder="1" applyAlignment="1">
      <alignment vertical="center" wrapText="1"/>
    </xf>
    <xf numFmtId="0" fontId="65" fillId="0" borderId="40" xfId="1348" applyFont="1" applyBorder="1" applyAlignment="1">
      <alignment horizontal="left" vertical="center" wrapText="1"/>
    </xf>
    <xf numFmtId="0" fontId="65" fillId="0" borderId="40" xfId="0" applyFont="1" applyBorder="1" applyAlignment="1">
      <alignment horizontal="left" vertical="center" wrapText="1"/>
    </xf>
    <xf numFmtId="0" fontId="65" fillId="0" borderId="40" xfId="0" applyFont="1" applyBorder="1" applyAlignment="1">
      <alignment horizontal="center" vertical="center"/>
    </xf>
    <xf numFmtId="1" fontId="64" fillId="0" borderId="40" xfId="2171" applyNumberFormat="1" applyFont="1" applyFill="1" applyBorder="1" applyAlignment="1">
      <alignment horizontal="center" vertical="center" wrapText="1"/>
    </xf>
    <xf numFmtId="164" fontId="64" fillId="0" borderId="40" xfId="2171" applyNumberFormat="1" applyFont="1" applyFill="1" applyBorder="1" applyAlignment="1">
      <alignment horizontal="center" vertical="center" wrapText="1"/>
    </xf>
    <xf numFmtId="172" fontId="64" fillId="0" borderId="40" xfId="1019" applyNumberFormat="1" applyFont="1" applyFill="1" applyBorder="1" applyAlignment="1">
      <alignment horizontal="right" vertical="center" wrapText="1"/>
    </xf>
    <xf numFmtId="165" fontId="64" fillId="0" borderId="40" xfId="2171" applyNumberFormat="1" applyFont="1" applyFill="1" applyBorder="1" applyAlignment="1" applyProtection="1">
      <alignment horizontal="left" vertical="center" wrapText="1"/>
      <protection locked="0"/>
    </xf>
    <xf numFmtId="164" fontId="64" fillId="0" borderId="40" xfId="2171" applyNumberFormat="1" applyFont="1" applyFill="1" applyBorder="1" applyAlignment="1">
      <alignment horizontal="left" vertical="center" wrapText="1"/>
    </xf>
    <xf numFmtId="1" fontId="64" fillId="0" borderId="40" xfId="2171" applyNumberFormat="1" applyFont="1" applyFill="1" applyBorder="1" applyAlignment="1">
      <alignment horizontal="left" vertical="center" wrapText="1"/>
    </xf>
    <xf numFmtId="0" fontId="65" fillId="0" borderId="40" xfId="1526" applyFont="1" applyBorder="1" applyAlignment="1">
      <alignment horizontal="center" vertical="center" wrapText="1"/>
    </xf>
    <xf numFmtId="6" fontId="24" fillId="0" borderId="34" xfId="1922" applyNumberFormat="1" applyFont="1" applyFill="1" applyBorder="1" applyAlignment="1">
      <alignment vertical="top" wrapText="1"/>
    </xf>
    <xf numFmtId="6" fontId="24" fillId="0" borderId="34" xfId="1019" applyNumberFormat="1" applyFont="1" applyFill="1" applyBorder="1" applyAlignment="1">
      <alignment vertical="top" wrapText="1"/>
    </xf>
    <xf numFmtId="43" fontId="18" fillId="0" borderId="34" xfId="775" applyFont="1" applyFill="1" applyBorder="1" applyAlignment="1">
      <alignment vertical="top" wrapText="1"/>
    </xf>
    <xf numFmtId="0" fontId="65" fillId="0" borderId="40" xfId="2136" applyFont="1" applyBorder="1" applyAlignment="1">
      <alignment horizontal="center" vertical="center" wrapText="1"/>
    </xf>
    <xf numFmtId="164" fontId="64" fillId="0" borderId="10" xfId="1921" applyNumberFormat="1" applyFont="1" applyFill="1" applyBorder="1" applyAlignment="1">
      <alignment vertical="center"/>
    </xf>
    <xf numFmtId="164" fontId="64" fillId="0" borderId="10" xfId="1019" applyNumberFormat="1" applyFont="1" applyFill="1" applyBorder="1" applyAlignment="1">
      <alignment vertical="center"/>
    </xf>
    <xf numFmtId="0" fontId="64" fillId="0" borderId="10" xfId="1919" applyFont="1" applyFill="1" applyBorder="1" applyAlignment="1">
      <alignment horizontal="center" vertical="center" wrapText="1"/>
    </xf>
    <xf numFmtId="0" fontId="65" fillId="33" borderId="10" xfId="1296" applyFont="1" applyFill="1" applyBorder="1" applyAlignment="1">
      <alignment vertical="center" wrapText="1"/>
    </xf>
    <xf numFmtId="0" fontId="64" fillId="0" borderId="10" xfId="1911" applyFont="1" applyFill="1" applyBorder="1" applyAlignment="1">
      <alignment horizontal="center" vertical="center" wrapText="1"/>
    </xf>
    <xf numFmtId="0" fontId="64" fillId="0" borderId="10" xfId="1919" applyFont="1" applyFill="1" applyBorder="1" applyAlignment="1">
      <alignment horizontal="left" vertical="center" wrapText="1"/>
    </xf>
    <xf numFmtId="164" fontId="70" fillId="33" borderId="10" xfId="1296" applyNumberFormat="1" applyFont="1" applyFill="1" applyBorder="1" applyAlignment="1">
      <alignment horizontal="right" vertical="center"/>
    </xf>
    <xf numFmtId="0" fontId="64" fillId="0" borderId="10" xfId="3287" applyFont="1" applyFill="1" applyBorder="1" applyAlignment="1">
      <alignment horizontal="center" vertical="center" wrapText="1"/>
    </xf>
    <xf numFmtId="164" fontId="67" fillId="0" borderId="40" xfId="1296" applyNumberFormat="1" applyFont="1" applyBorder="1" applyAlignment="1">
      <alignment horizontal="right" vertical="center" wrapText="1"/>
    </xf>
    <xf numFmtId="1" fontId="64" fillId="0" borderId="40" xfId="1296" applyNumberFormat="1" applyFont="1" applyBorder="1" applyAlignment="1">
      <alignment horizontal="center" vertical="center" wrapText="1"/>
    </xf>
    <xf numFmtId="0" fontId="64" fillId="0" borderId="40" xfId="1296" applyFont="1" applyBorder="1" applyAlignment="1">
      <alignment horizontal="center" vertical="center" wrapText="1"/>
    </xf>
    <xf numFmtId="164" fontId="67" fillId="0" borderId="40" xfId="1499" applyNumberFormat="1" applyFont="1" applyBorder="1" applyAlignment="1">
      <alignment horizontal="right" vertical="center" wrapText="1"/>
    </xf>
    <xf numFmtId="164" fontId="64" fillId="0" borderId="40" xfId="1296" applyNumberFormat="1" applyFont="1" applyBorder="1" applyAlignment="1">
      <alignment horizontal="right" vertical="center" wrapText="1"/>
    </xf>
    <xf numFmtId="0" fontId="65" fillId="0" borderId="40" xfId="1296" applyFont="1" applyBorder="1" applyAlignment="1">
      <alignment horizontal="left" vertical="center" wrapText="1"/>
    </xf>
    <xf numFmtId="0" fontId="64" fillId="0" borderId="40" xfId="1296" applyFont="1" applyBorder="1" applyAlignment="1">
      <alignment horizontal="left" vertical="center" wrapText="1"/>
    </xf>
    <xf numFmtId="1" fontId="64" fillId="0" borderId="40" xfId="1296" applyNumberFormat="1" applyFont="1" applyBorder="1" applyAlignment="1" applyProtection="1">
      <alignment horizontal="center" vertical="center"/>
      <protection locked="0"/>
    </xf>
    <xf numFmtId="0" fontId="65" fillId="0" borderId="10" xfId="2545" applyFont="1" applyBorder="1" applyAlignment="1">
      <alignment horizontal="left" vertical="center" wrapText="1"/>
    </xf>
    <xf numFmtId="0" fontId="64" fillId="0" borderId="10" xfId="2545" applyFont="1" applyBorder="1" applyAlignment="1">
      <alignment vertical="center"/>
    </xf>
    <xf numFmtId="0" fontId="70" fillId="0" borderId="10" xfId="2545" applyFont="1" applyBorder="1" applyAlignment="1">
      <alignment vertical="center" wrapText="1"/>
    </xf>
    <xf numFmtId="0" fontId="64" fillId="0" borderId="10" xfId="2545" applyFont="1" applyBorder="1" applyAlignment="1">
      <alignment vertical="center" wrapText="1"/>
    </xf>
    <xf numFmtId="0" fontId="64" fillId="0" borderId="10" xfId="2545" applyFont="1" applyBorder="1" applyAlignment="1">
      <alignment horizontal="left" vertical="center" wrapText="1"/>
    </xf>
    <xf numFmtId="0" fontId="64" fillId="0" borderId="10" xfId="2545" applyFont="1" applyBorder="1" applyAlignment="1">
      <alignment horizontal="left" vertical="center"/>
    </xf>
    <xf numFmtId="0" fontId="64" fillId="0" borderId="10" xfId="3023" applyFont="1" applyBorder="1" applyAlignment="1">
      <alignment horizontal="left" vertical="center" wrapText="1"/>
    </xf>
    <xf numFmtId="0" fontId="64" fillId="0" borderId="10" xfId="1917" applyFont="1" applyBorder="1" applyAlignment="1">
      <alignment horizontal="left" vertical="center" wrapText="1"/>
    </xf>
    <xf numFmtId="0" fontId="64" fillId="0" borderId="10" xfId="3022" applyFont="1" applyBorder="1" applyAlignment="1">
      <alignment horizontal="left" vertical="center"/>
    </xf>
    <xf numFmtId="0" fontId="64" fillId="0" borderId="10" xfId="0" applyFont="1" applyBorder="1" applyAlignment="1">
      <alignment horizontal="left" vertical="center"/>
    </xf>
    <xf numFmtId="0" fontId="64" fillId="0" borderId="10" xfId="0" applyFont="1" applyBorder="1" applyAlignment="1">
      <alignment horizontal="left" vertical="center" wrapText="1"/>
    </xf>
    <xf numFmtId="0" fontId="65" fillId="0" borderId="0" xfId="0" applyFont="1" applyAlignment="1">
      <alignment horizontal="left" vertical="center" wrapText="1"/>
    </xf>
    <xf numFmtId="1" fontId="64" fillId="33" borderId="28" xfId="1296" applyNumberFormat="1" applyFont="1" applyFill="1" applyBorder="1" applyAlignment="1" applyProtection="1">
      <alignment horizontal="left" vertical="top"/>
      <protection locked="0"/>
    </xf>
    <xf numFmtId="0" fontId="64" fillId="33" borderId="28" xfId="1499" applyFont="1" applyFill="1" applyBorder="1" applyAlignment="1">
      <alignment horizontal="center" vertical="top"/>
    </xf>
    <xf numFmtId="49" fontId="64" fillId="33" borderId="28" xfId="1499" applyNumberFormat="1" applyFont="1" applyFill="1" applyBorder="1" applyAlignment="1">
      <alignment horizontal="center" vertical="top"/>
    </xf>
    <xf numFmtId="0" fontId="64" fillId="33" borderId="28" xfId="1499" applyFont="1" applyFill="1" applyBorder="1" applyAlignment="1">
      <alignment horizontal="center" vertical="top" wrapText="1"/>
    </xf>
    <xf numFmtId="0" fontId="21" fillId="0" borderId="0" xfId="1296" applyFont="1" applyAlignment="1">
      <alignment vertical="top" wrapText="1"/>
    </xf>
    <xf numFmtId="166" fontId="21" fillId="0" borderId="0" xfId="1296" applyNumberFormat="1" applyFont="1" applyAlignment="1">
      <alignment vertical="top" wrapText="1"/>
    </xf>
    <xf numFmtId="0" fontId="21" fillId="0" borderId="0" xfId="1296" applyFont="1" applyAlignment="1">
      <alignment horizontal="center" vertical="top" wrapText="1"/>
    </xf>
    <xf numFmtId="1" fontId="21" fillId="0" borderId="0" xfId="1296" applyNumberFormat="1" applyFont="1" applyAlignment="1" applyProtection="1">
      <alignment horizontal="center" vertical="top"/>
      <protection locked="0"/>
    </xf>
    <xf numFmtId="164" fontId="21" fillId="0" borderId="0" xfId="1296" applyNumberFormat="1" applyFont="1" applyAlignment="1">
      <alignment horizontal="right" vertical="top" wrapText="1"/>
    </xf>
    <xf numFmtId="1" fontId="18" fillId="0" borderId="0" xfId="0" applyNumberFormat="1" applyFont="1" applyAlignment="1" applyProtection="1">
      <alignment horizontal="center" vertical="top"/>
      <protection locked="0"/>
    </xf>
    <xf numFmtId="175" fontId="66" fillId="0" borderId="0" xfId="0" applyNumberFormat="1" applyFont="1" applyAlignment="1">
      <alignment horizontal="center" vertical="center"/>
    </xf>
    <xf numFmtId="0" fontId="66" fillId="0" borderId="0" xfId="0" applyFont="1" applyFill="1" applyAlignment="1">
      <alignment horizontal="center" vertical="center"/>
    </xf>
    <xf numFmtId="0" fontId="64" fillId="0" borderId="0" xfId="0" applyFont="1" applyAlignment="1">
      <alignment horizontal="center" vertical="center" wrapText="1"/>
    </xf>
    <xf numFmtId="0" fontId="65" fillId="0" borderId="0" xfId="0" quotePrefix="1" applyFont="1" applyAlignment="1">
      <alignment horizontal="center" vertical="center"/>
    </xf>
    <xf numFmtId="44" fontId="66" fillId="0" borderId="0" xfId="1" applyFont="1" applyAlignment="1">
      <alignment horizontal="center" vertical="center"/>
    </xf>
    <xf numFmtId="178" fontId="66" fillId="0" borderId="0" xfId="0" applyNumberFormat="1" applyFont="1" applyAlignment="1">
      <alignment horizontal="center" vertical="center"/>
    </xf>
    <xf numFmtId="0" fontId="66" fillId="0" borderId="0" xfId="0" applyFont="1" applyAlignment="1">
      <alignment horizontal="right" vertical="center"/>
    </xf>
    <xf numFmtId="178" fontId="18" fillId="0" borderId="0" xfId="1019" applyNumberFormat="1" applyFont="1" applyFill="1" applyBorder="1" applyAlignment="1">
      <alignment vertical="top" wrapText="1"/>
    </xf>
    <xf numFmtId="164" fontId="18" fillId="0" borderId="0" xfId="1919" applyNumberFormat="1" applyAlignment="1">
      <alignment horizontal="center" vertical="top" wrapText="1"/>
    </xf>
    <xf numFmtId="172" fontId="65" fillId="0" borderId="0" xfId="0" applyNumberFormat="1" applyFont="1" applyAlignment="1">
      <alignment horizontal="center" vertical="center"/>
    </xf>
    <xf numFmtId="164" fontId="65" fillId="0" borderId="0" xfId="0" applyNumberFormat="1" applyFont="1" applyAlignment="1">
      <alignment horizontal="center" vertical="center"/>
    </xf>
    <xf numFmtId="44" fontId="21" fillId="0" borderId="0" xfId="1019" applyFont="1" applyFill="1" applyBorder="1" applyAlignment="1">
      <alignment vertical="top" wrapText="1"/>
    </xf>
    <xf numFmtId="164" fontId="23" fillId="0" borderId="0" xfId="1919" applyNumberFormat="1" applyFont="1" applyAlignment="1">
      <alignment horizontal="right" vertical="top" wrapText="1"/>
    </xf>
    <xf numFmtId="0" fontId="21" fillId="0" borderId="0" xfId="1919" applyFont="1" applyAlignment="1" applyProtection="1">
      <alignment horizontal="center" vertical="top"/>
      <protection locked="0"/>
    </xf>
    <xf numFmtId="169" fontId="18" fillId="0" borderId="0" xfId="1919" applyNumberFormat="1" applyAlignment="1" applyProtection="1">
      <alignment horizontal="left" vertical="top"/>
      <protection locked="0"/>
    </xf>
    <xf numFmtId="0" fontId="21" fillId="0" borderId="0" xfId="1919" applyFont="1" applyAlignment="1">
      <alignment horizontal="center" vertical="top"/>
    </xf>
    <xf numFmtId="1" fontId="18" fillId="0" borderId="33" xfId="1919" applyNumberFormat="1" applyBorder="1" applyAlignment="1" applyProtection="1">
      <alignment horizontal="left" vertical="top"/>
      <protection locked="0"/>
    </xf>
    <xf numFmtId="0" fontId="24" fillId="0" borderId="0" xfId="1919" applyFont="1" applyAlignment="1">
      <alignment horizontal="center" vertical="top"/>
    </xf>
    <xf numFmtId="9" fontId="21" fillId="0" borderId="0" xfId="1919" applyNumberFormat="1" applyFont="1" applyAlignment="1">
      <alignment vertical="top"/>
    </xf>
    <xf numFmtId="0" fontId="18" fillId="0" borderId="0" xfId="1919" applyAlignment="1">
      <alignment vertical="top" wrapText="1"/>
    </xf>
    <xf numFmtId="1" fontId="18" fillId="0" borderId="0" xfId="1919" applyNumberFormat="1" applyAlignment="1" applyProtection="1">
      <alignment horizontal="left" vertical="top"/>
      <protection locked="0"/>
    </xf>
    <xf numFmtId="0" fontId="23" fillId="0" borderId="0" xfId="1919" applyFont="1" applyAlignment="1">
      <alignment horizontal="center" vertical="top" wrapText="1"/>
    </xf>
    <xf numFmtId="0" fontId="23" fillId="0" borderId="0" xfId="1919" applyFont="1" applyAlignment="1">
      <alignment vertical="top" wrapText="1"/>
    </xf>
    <xf numFmtId="164" fontId="26" fillId="0" borderId="0" xfId="1919" applyNumberFormat="1" applyFont="1" applyAlignment="1">
      <alignment horizontal="right" vertical="top" wrapText="1"/>
    </xf>
    <xf numFmtId="0" fontId="21" fillId="0" borderId="0" xfId="1919" applyFont="1" applyAlignment="1">
      <alignment horizontal="center" vertical="top" wrapText="1"/>
    </xf>
    <xf numFmtId="0" fontId="64" fillId="33" borderId="10" xfId="1919" applyFont="1" applyFill="1" applyBorder="1" applyAlignment="1">
      <alignment horizontal="left" vertical="center" wrapText="1"/>
    </xf>
    <xf numFmtId="0" fontId="70" fillId="33" borderId="10" xfId="1296" applyFont="1" applyFill="1" applyBorder="1" applyAlignment="1">
      <alignment horizontal="center" vertical="center"/>
    </xf>
    <xf numFmtId="0" fontId="70" fillId="33" borderId="10" xfId="1296" applyFont="1" applyFill="1" applyBorder="1" applyAlignment="1">
      <alignment vertical="center" wrapText="1"/>
    </xf>
    <xf numFmtId="0" fontId="64" fillId="33" borderId="10" xfId="1919" applyFont="1" applyFill="1" applyBorder="1" applyAlignment="1">
      <alignment horizontal="center" vertical="center" wrapText="1"/>
    </xf>
    <xf numFmtId="0" fontId="64" fillId="33" borderId="41" xfId="1919" applyFont="1" applyFill="1" applyBorder="1" applyAlignment="1">
      <alignment horizontal="center" vertical="center" wrapText="1"/>
    </xf>
    <xf numFmtId="169" fontId="18" fillId="0" borderId="0" xfId="1019" applyNumberFormat="1" applyFont="1" applyFill="1" applyBorder="1" applyAlignment="1" applyProtection="1">
      <alignment horizontal="left" vertical="top"/>
      <protection locked="0"/>
    </xf>
    <xf numFmtId="167" fontId="18" fillId="0" borderId="0" xfId="775" applyNumberFormat="1" applyFont="1" applyFill="1" applyBorder="1" applyAlignment="1" applyProtection="1">
      <alignment horizontal="left" vertical="top"/>
      <protection locked="0"/>
    </xf>
    <xf numFmtId="171" fontId="18" fillId="0" borderId="0" xfId="775" applyNumberFormat="1" applyFont="1" applyFill="1" applyBorder="1" applyAlignment="1" applyProtection="1">
      <alignment horizontal="left" vertical="top"/>
      <protection locked="0"/>
    </xf>
    <xf numFmtId="164" fontId="18" fillId="0" borderId="0" xfId="775" applyNumberFormat="1" applyFont="1" applyFill="1" applyBorder="1" applyAlignment="1" applyProtection="1">
      <alignment horizontal="right" vertical="top" wrapText="1"/>
      <protection locked="0"/>
    </xf>
    <xf numFmtId="164" fontId="18" fillId="0" borderId="0" xfId="775" applyNumberFormat="1" applyFont="1" applyFill="1" applyBorder="1" applyAlignment="1">
      <alignment horizontal="right" vertical="top" wrapText="1"/>
    </xf>
    <xf numFmtId="164" fontId="21" fillId="0" borderId="0" xfId="775" applyNumberFormat="1" applyFont="1" applyFill="1" applyBorder="1" applyAlignment="1" applyProtection="1">
      <alignment horizontal="right" vertical="top" wrapText="1"/>
      <protection locked="0"/>
    </xf>
    <xf numFmtId="164" fontId="21" fillId="0" borderId="0" xfId="775" applyNumberFormat="1" applyFont="1" applyFill="1" applyBorder="1" applyAlignment="1">
      <alignment horizontal="right" vertical="top" wrapText="1"/>
    </xf>
    <xf numFmtId="0" fontId="18" fillId="0" borderId="0" xfId="1296" applyAlignment="1">
      <alignment horizontal="center" vertical="top" wrapText="1"/>
    </xf>
    <xf numFmtId="6" fontId="18" fillId="0" borderId="0" xfId="1922" applyNumberFormat="1" applyFont="1" applyFill="1" applyBorder="1" applyAlignment="1">
      <alignment vertical="top" wrapText="1"/>
    </xf>
    <xf numFmtId="6" fontId="18" fillId="0" borderId="0" xfId="1019" applyNumberFormat="1" applyFont="1" applyFill="1" applyBorder="1" applyAlignment="1">
      <alignment vertical="top" wrapText="1"/>
    </xf>
    <xf numFmtId="174" fontId="18" fillId="0" borderId="0" xfId="1755" applyNumberFormat="1" applyFont="1" applyFill="1" applyBorder="1" applyAlignment="1">
      <alignment horizontal="right" vertical="top"/>
    </xf>
    <xf numFmtId="6" fontId="24" fillId="0" borderId="32" xfId="1922" applyNumberFormat="1" applyFont="1" applyFill="1" applyBorder="1" applyAlignment="1">
      <alignment vertical="top" wrapText="1"/>
    </xf>
    <xf numFmtId="6" fontId="18" fillId="0" borderId="33" xfId="1922" applyNumberFormat="1" applyFont="1" applyFill="1" applyBorder="1" applyAlignment="1">
      <alignment vertical="top" wrapText="1"/>
    </xf>
    <xf numFmtId="6" fontId="18" fillId="0" borderId="33" xfId="1019" applyNumberFormat="1" applyFont="1" applyFill="1" applyBorder="1" applyAlignment="1">
      <alignment vertical="top" wrapText="1"/>
    </xf>
    <xf numFmtId="174" fontId="18" fillId="0" borderId="33" xfId="1755" applyNumberFormat="1" applyFont="1" applyFill="1" applyBorder="1" applyAlignment="1">
      <alignment horizontal="right" vertical="top"/>
    </xf>
    <xf numFmtId="6" fontId="24" fillId="0" borderId="0" xfId="1922" applyNumberFormat="1" applyFont="1" applyFill="1" applyBorder="1" applyAlignment="1">
      <alignment vertical="top" wrapText="1"/>
    </xf>
    <xf numFmtId="6" fontId="24" fillId="0" borderId="0" xfId="1019" applyNumberFormat="1" applyFont="1" applyFill="1" applyBorder="1" applyAlignment="1">
      <alignment vertical="top" wrapText="1"/>
    </xf>
    <xf numFmtId="9" fontId="18" fillId="0" borderId="0" xfId="1755" applyFont="1" applyFill="1" applyBorder="1" applyAlignment="1">
      <alignment horizontal="right" vertical="top"/>
    </xf>
    <xf numFmtId="9" fontId="18" fillId="0" borderId="0" xfId="1755" applyFont="1" applyFill="1" applyBorder="1" applyAlignment="1" applyProtection="1">
      <alignment horizontal="left" vertical="top"/>
      <protection locked="0"/>
    </xf>
    <xf numFmtId="174" fontId="18" fillId="0" borderId="0" xfId="1755" applyNumberFormat="1" applyFont="1" applyFill="1" applyBorder="1" applyAlignment="1" applyProtection="1">
      <alignment horizontal="right" vertical="top"/>
      <protection locked="0"/>
    </xf>
    <xf numFmtId="169" fontId="24" fillId="0" borderId="0" xfId="1019" applyNumberFormat="1" applyFont="1" applyFill="1" applyBorder="1" applyAlignment="1" applyProtection="1">
      <alignment horizontal="left" vertical="top"/>
      <protection locked="0"/>
    </xf>
    <xf numFmtId="167" fontId="24" fillId="0" borderId="0" xfId="775" applyNumberFormat="1" applyFont="1" applyFill="1" applyBorder="1" applyAlignment="1" applyProtection="1">
      <alignment horizontal="left" vertical="top"/>
      <protection locked="0"/>
    </xf>
    <xf numFmtId="43" fontId="18" fillId="0" borderId="0" xfId="775" applyFont="1" applyFill="1" applyBorder="1" applyAlignment="1">
      <alignment vertical="top" wrapText="1"/>
    </xf>
    <xf numFmtId="43" fontId="18" fillId="0" borderId="33" xfId="775" applyFont="1" applyFill="1" applyBorder="1" applyAlignment="1">
      <alignment vertical="top" wrapText="1"/>
    </xf>
    <xf numFmtId="43" fontId="18" fillId="0" borderId="0" xfId="775" applyFont="1" applyFill="1" applyBorder="1" applyAlignment="1" applyProtection="1">
      <alignment horizontal="center" vertical="top"/>
      <protection locked="0"/>
    </xf>
    <xf numFmtId="43" fontId="24" fillId="0" borderId="0" xfId="775" applyFont="1" applyFill="1" applyBorder="1" applyAlignment="1">
      <alignment vertical="top" wrapText="1"/>
    </xf>
    <xf numFmtId="170" fontId="18" fillId="0" borderId="0" xfId="1019" applyNumberFormat="1" applyFont="1" applyFill="1" applyBorder="1" applyAlignment="1">
      <alignment vertical="top" wrapText="1"/>
    </xf>
    <xf numFmtId="170" fontId="18" fillId="0" borderId="0" xfId="1019" applyNumberFormat="1" applyFont="1" applyFill="1" applyBorder="1" applyAlignment="1" applyProtection="1">
      <alignment horizontal="center" vertical="top"/>
      <protection locked="0"/>
    </xf>
    <xf numFmtId="171" fontId="18" fillId="0" borderId="0" xfId="775" applyNumberFormat="1" applyFont="1" applyFill="1" applyBorder="1" applyAlignment="1">
      <alignment horizontal="right" vertical="top" wrapText="1"/>
    </xf>
    <xf numFmtId="171" fontId="18" fillId="0" borderId="0" xfId="775" applyNumberFormat="1" applyFont="1" applyFill="1" applyBorder="1" applyAlignment="1" applyProtection="1">
      <alignment horizontal="right" vertical="top" wrapText="1"/>
      <protection locked="0"/>
    </xf>
    <xf numFmtId="170" fontId="18" fillId="0" borderId="0" xfId="1019" applyNumberFormat="1" applyFont="1" applyFill="1" applyBorder="1" applyAlignment="1" applyProtection="1">
      <alignment horizontal="right" vertical="top"/>
      <protection locked="0"/>
    </xf>
    <xf numFmtId="170" fontId="21" fillId="0" borderId="0" xfId="1019" applyNumberFormat="1" applyFont="1" applyFill="1" applyBorder="1" applyAlignment="1" applyProtection="1">
      <alignment horizontal="right" vertical="top"/>
      <protection locked="0"/>
    </xf>
    <xf numFmtId="170" fontId="21" fillId="0" borderId="0" xfId="1019" applyNumberFormat="1" applyFont="1" applyFill="1" applyBorder="1" applyAlignment="1" applyProtection="1">
      <alignment horizontal="center" vertical="top"/>
      <protection locked="0"/>
    </xf>
    <xf numFmtId="1" fontId="65" fillId="0" borderId="0" xfId="0" applyNumberFormat="1" applyFont="1" applyAlignment="1" applyProtection="1">
      <alignment horizontal="left" vertical="center"/>
      <protection locked="0"/>
    </xf>
    <xf numFmtId="179" fontId="65" fillId="0" borderId="0" xfId="1" applyNumberFormat="1" applyFont="1" applyFill="1" applyBorder="1" applyAlignment="1">
      <alignment horizontal="right" vertical="center"/>
    </xf>
    <xf numFmtId="179" fontId="66" fillId="0" borderId="0" xfId="1" applyNumberFormat="1" applyFont="1" applyFill="1" applyBorder="1" applyAlignment="1">
      <alignment horizontal="right" vertical="center"/>
    </xf>
    <xf numFmtId="179" fontId="66" fillId="56" borderId="0" xfId="1" applyNumberFormat="1" applyFont="1" applyFill="1" applyBorder="1" applyAlignment="1">
      <alignment horizontal="right" vertical="center"/>
    </xf>
    <xf numFmtId="49" fontId="65" fillId="0" borderId="0" xfId="0" applyNumberFormat="1" applyFont="1" applyAlignment="1">
      <alignment vertical="center" wrapText="1"/>
    </xf>
    <xf numFmtId="0" fontId="64" fillId="0" borderId="34" xfId="0" applyFont="1" applyBorder="1" applyAlignment="1">
      <alignment horizontal="center" vertical="center" wrapText="1"/>
    </xf>
    <xf numFmtId="0" fontId="65" fillId="0" borderId="48" xfId="0" quotePrefix="1" applyFont="1" applyBorder="1" applyAlignment="1">
      <alignment vertical="center"/>
    </xf>
    <xf numFmtId="1" fontId="65" fillId="0" borderId="48" xfId="0" applyNumberFormat="1" applyFont="1" applyBorder="1" applyAlignment="1" applyProtection="1">
      <alignment horizontal="left" vertical="center"/>
      <protection locked="0"/>
    </xf>
    <xf numFmtId="0" fontId="65" fillId="0" borderId="48" xfId="0" applyFont="1" applyBorder="1" applyAlignment="1">
      <alignment vertical="center"/>
    </xf>
    <xf numFmtId="179" fontId="65" fillId="0" borderId="48" xfId="1" applyNumberFormat="1" applyFont="1" applyFill="1" applyBorder="1" applyAlignment="1">
      <alignment horizontal="right" vertical="center"/>
    </xf>
    <xf numFmtId="179" fontId="66" fillId="0" borderId="48" xfId="1" applyNumberFormat="1" applyFont="1" applyFill="1" applyBorder="1" applyAlignment="1">
      <alignment horizontal="right" vertical="center"/>
    </xf>
    <xf numFmtId="179" fontId="66" fillId="56" borderId="48" xfId="1" applyNumberFormat="1" applyFont="1" applyFill="1" applyBorder="1" applyAlignment="1">
      <alignment horizontal="right" vertical="center"/>
    </xf>
    <xf numFmtId="0" fontId="65" fillId="0" borderId="0" xfId="0" quotePrefix="1" applyFont="1" applyAlignment="1">
      <alignment vertical="center"/>
    </xf>
    <xf numFmtId="179" fontId="65" fillId="0" borderId="0" xfId="1" applyNumberFormat="1" applyFont="1" applyFill="1" applyAlignment="1">
      <alignment horizontal="right" vertical="center"/>
    </xf>
    <xf numFmtId="179" fontId="66" fillId="0" borderId="0" xfId="1" applyNumberFormat="1" applyFont="1" applyFill="1" applyAlignment="1">
      <alignment horizontal="right" vertical="center"/>
    </xf>
    <xf numFmtId="179" fontId="66" fillId="56" borderId="0" xfId="1" applyNumberFormat="1" applyFont="1" applyFill="1" applyAlignment="1">
      <alignment horizontal="right" vertical="center"/>
    </xf>
    <xf numFmtId="0" fontId="65" fillId="0" borderId="48" xfId="0" applyFont="1" applyBorder="1" applyAlignment="1">
      <alignment vertical="center" wrapText="1"/>
    </xf>
    <xf numFmtId="164" fontId="66" fillId="0" borderId="0" xfId="1" applyNumberFormat="1" applyFont="1" applyAlignment="1">
      <alignment horizontal="center" vertical="center"/>
    </xf>
    <xf numFmtId="179" fontId="66" fillId="0" borderId="0" xfId="1" applyNumberFormat="1" applyFont="1" applyAlignment="1">
      <alignment horizontal="center" vertical="center"/>
    </xf>
    <xf numFmtId="164" fontId="66" fillId="0" borderId="0" xfId="0" applyNumberFormat="1" applyFont="1" applyAlignment="1">
      <alignment horizontal="right" vertical="center"/>
    </xf>
    <xf numFmtId="164" fontId="66" fillId="0" borderId="33" xfId="0" applyNumberFormat="1" applyFont="1" applyBorder="1" applyAlignment="1">
      <alignment horizontal="right" vertical="center"/>
    </xf>
    <xf numFmtId="0" fontId="77" fillId="0" borderId="35" xfId="36" applyFont="1" applyBorder="1" applyAlignment="1">
      <alignment horizontal="left" vertical="center" wrapText="1"/>
    </xf>
    <xf numFmtId="1" fontId="77" fillId="0" borderId="35" xfId="36" applyNumberFormat="1" applyFont="1" applyBorder="1" applyAlignment="1">
      <alignment horizontal="left" vertical="center" wrapText="1"/>
    </xf>
    <xf numFmtId="164" fontId="77" fillId="0" borderId="35" xfId="36" applyNumberFormat="1" applyFont="1" applyBorder="1" applyAlignment="1">
      <alignment horizontal="left" vertical="center" wrapText="1"/>
    </xf>
    <xf numFmtId="164" fontId="77" fillId="0" borderId="35" xfId="36" applyNumberFormat="1" applyFont="1" applyBorder="1" applyAlignment="1">
      <alignment horizontal="right" vertical="center" wrapText="1"/>
    </xf>
    <xf numFmtId="0" fontId="77" fillId="0" borderId="35" xfId="36" applyFont="1" applyBorder="1" applyAlignment="1">
      <alignment horizontal="center" vertical="center" wrapText="1"/>
    </xf>
    <xf numFmtId="164" fontId="77" fillId="0" borderId="35" xfId="36" applyNumberFormat="1" applyFont="1" applyBorder="1" applyAlignment="1">
      <alignment horizontal="right" vertical="center"/>
    </xf>
    <xf numFmtId="164" fontId="77" fillId="0" borderId="35" xfId="36" applyNumberFormat="1" applyFont="1" applyBorder="1" applyAlignment="1" applyProtection="1">
      <alignment horizontal="right" vertical="center" wrapText="1"/>
      <protection locked="0"/>
    </xf>
    <xf numFmtId="164" fontId="78" fillId="0" borderId="35" xfId="36" applyNumberFormat="1" applyFont="1" applyBorder="1" applyAlignment="1">
      <alignment horizontal="right" vertical="center" wrapText="1"/>
    </xf>
    <xf numFmtId="0" fontId="77" fillId="0" borderId="35" xfId="36" applyFont="1" applyBorder="1" applyAlignment="1" applyProtection="1">
      <alignment horizontal="left" vertical="center" wrapText="1"/>
      <protection locked="0"/>
    </xf>
    <xf numFmtId="0" fontId="77" fillId="0" borderId="35" xfId="36" applyFont="1" applyBorder="1" applyAlignment="1">
      <alignment horizontal="right" vertical="center" wrapText="1"/>
    </xf>
    <xf numFmtId="0" fontId="65" fillId="0" borderId="35" xfId="0" applyFont="1" applyBorder="1" applyAlignment="1">
      <alignment horizontal="left" vertical="center" wrapText="1"/>
    </xf>
    <xf numFmtId="3" fontId="77" fillId="0" borderId="35" xfId="36" applyNumberFormat="1" applyFont="1" applyBorder="1" applyAlignment="1">
      <alignment horizontal="center" vertical="center" wrapText="1"/>
    </xf>
    <xf numFmtId="1" fontId="77" fillId="0" borderId="35" xfId="36" applyNumberFormat="1" applyFont="1" applyBorder="1" applyAlignment="1">
      <alignment horizontal="right" vertical="center"/>
    </xf>
    <xf numFmtId="1" fontId="78" fillId="57" borderId="35" xfId="36" applyNumberFormat="1" applyFont="1" applyFill="1" applyBorder="1" applyAlignment="1">
      <alignment horizontal="left" vertical="center" wrapText="1"/>
    </xf>
    <xf numFmtId="164" fontId="78" fillId="57" borderId="35" xfId="36" applyNumberFormat="1" applyFont="1" applyFill="1" applyBorder="1" applyAlignment="1">
      <alignment horizontal="right" vertical="center" wrapText="1"/>
    </xf>
    <xf numFmtId="164" fontId="77" fillId="54" borderId="35" xfId="36" applyNumberFormat="1" applyFont="1" applyFill="1" applyBorder="1" applyAlignment="1">
      <alignment horizontal="right" vertical="center"/>
    </xf>
    <xf numFmtId="164" fontId="78" fillId="57" borderId="35" xfId="36" applyNumberFormat="1" applyFont="1" applyFill="1" applyBorder="1" applyAlignment="1">
      <alignment horizontal="right" vertical="center"/>
    </xf>
    <xf numFmtId="3" fontId="78" fillId="57" borderId="35" xfId="36" applyNumberFormat="1" applyFont="1" applyFill="1" applyBorder="1" applyAlignment="1">
      <alignment horizontal="center" vertical="center" wrapText="1"/>
    </xf>
    <xf numFmtId="1" fontId="78" fillId="57" borderId="35" xfId="36" applyNumberFormat="1" applyFont="1" applyFill="1" applyBorder="1" applyAlignment="1">
      <alignment horizontal="right" vertical="center"/>
    </xf>
    <xf numFmtId="0" fontId="77" fillId="0" borderId="35" xfId="36" applyFont="1" applyBorder="1" applyAlignment="1" applyProtection="1">
      <alignment horizontal="center" vertical="center" wrapText="1"/>
      <protection locked="0"/>
    </xf>
    <xf numFmtId="164" fontId="77" fillId="0" borderId="35" xfId="36" applyNumberFormat="1" applyFont="1" applyBorder="1" applyAlignment="1" applyProtection="1">
      <alignment horizontal="left" vertical="center" wrapText="1"/>
      <protection locked="0"/>
    </xf>
    <xf numFmtId="0" fontId="64" fillId="0" borderId="35" xfId="1296" quotePrefix="1" applyFont="1" applyBorder="1" applyAlignment="1">
      <alignment horizontal="right" vertical="center"/>
    </xf>
    <xf numFmtId="1" fontId="77" fillId="0" borderId="35" xfId="36" applyNumberFormat="1" applyFont="1" applyBorder="1" applyAlignment="1" applyProtection="1">
      <alignment horizontal="left" vertical="center" wrapText="1"/>
      <protection locked="0"/>
    </xf>
    <xf numFmtId="3" fontId="77" fillId="0" borderId="35" xfId="36" applyNumberFormat="1" applyFont="1" applyBorder="1" applyAlignment="1" applyProtection="1">
      <alignment horizontal="left" vertical="center" wrapText="1"/>
      <protection locked="0"/>
    </xf>
    <xf numFmtId="1" fontId="64" fillId="0" borderId="35" xfId="1296" quotePrefix="1" applyNumberFormat="1" applyFont="1" applyBorder="1" applyAlignment="1">
      <alignment horizontal="right" vertical="center"/>
    </xf>
    <xf numFmtId="1" fontId="77" fillId="0" borderId="49" xfId="36" applyNumberFormat="1" applyFont="1" applyBorder="1" applyAlignment="1">
      <alignment horizontal="left" vertical="center" wrapText="1"/>
    </xf>
    <xf numFmtId="164" fontId="77" fillId="0" borderId="49" xfId="36" applyNumberFormat="1" applyFont="1" applyBorder="1" applyAlignment="1" applyProtection="1">
      <alignment horizontal="right" vertical="center" wrapText="1"/>
      <protection locked="0"/>
    </xf>
    <xf numFmtId="164" fontId="77" fillId="0" borderId="49" xfId="36" applyNumberFormat="1" applyFont="1" applyBorder="1" applyAlignment="1">
      <alignment horizontal="right" vertical="center" wrapText="1"/>
    </xf>
    <xf numFmtId="164" fontId="78" fillId="0" borderId="49" xfId="36" applyNumberFormat="1" applyFont="1" applyBorder="1" applyAlignment="1">
      <alignment horizontal="right" vertical="center" wrapText="1"/>
    </xf>
    <xf numFmtId="0" fontId="77" fillId="0" borderId="49" xfId="36" applyFont="1" applyBorder="1" applyAlignment="1">
      <alignment horizontal="center" vertical="center" wrapText="1"/>
    </xf>
    <xf numFmtId="0" fontId="77" fillId="0" borderId="49" xfId="36" applyFont="1" applyBorder="1" applyAlignment="1">
      <alignment horizontal="right" vertical="center" wrapText="1"/>
    </xf>
    <xf numFmtId="49" fontId="77" fillId="0" borderId="49" xfId="36" applyNumberFormat="1" applyFont="1" applyBorder="1" applyAlignment="1">
      <alignment horizontal="right" vertical="center" wrapText="1"/>
    </xf>
    <xf numFmtId="0" fontId="64" fillId="0" borderId="35" xfId="0" applyFont="1" applyBorder="1" applyAlignment="1">
      <alignment horizontal="left" vertical="center" wrapText="1"/>
    </xf>
    <xf numFmtId="164" fontId="64" fillId="0" borderId="35" xfId="0" applyNumberFormat="1" applyFont="1" applyBorder="1" applyAlignment="1" applyProtection="1">
      <alignment horizontal="left" vertical="center" wrapText="1"/>
      <protection locked="0"/>
    </xf>
    <xf numFmtId="0" fontId="77" fillId="0" borderId="41" xfId="36" applyFont="1" applyBorder="1" applyAlignment="1">
      <alignment horizontal="left" vertical="center" wrapText="1"/>
    </xf>
    <xf numFmtId="1" fontId="77" fillId="0" borderId="41" xfId="36" applyNumberFormat="1" applyFont="1" applyBorder="1" applyAlignment="1" applyProtection="1">
      <alignment horizontal="left" vertical="center" wrapText="1"/>
      <protection locked="0"/>
    </xf>
    <xf numFmtId="164" fontId="77" fillId="0" borderId="41" xfId="36" applyNumberFormat="1" applyFont="1" applyBorder="1" applyAlignment="1" applyProtection="1">
      <alignment horizontal="right" vertical="center" wrapText="1"/>
      <protection locked="0"/>
    </xf>
    <xf numFmtId="164" fontId="77" fillId="0" borderId="41" xfId="36" applyNumberFormat="1" applyFont="1" applyBorder="1" applyAlignment="1">
      <alignment horizontal="right" vertical="center"/>
    </xf>
    <xf numFmtId="164" fontId="77" fillId="0" borderId="41" xfId="36" applyNumberFormat="1" applyFont="1" applyBorder="1" applyAlignment="1">
      <alignment horizontal="right" vertical="center" wrapText="1"/>
    </xf>
    <xf numFmtId="0" fontId="77" fillId="0" borderId="41" xfId="36" applyFont="1" applyBorder="1" applyAlignment="1">
      <alignment horizontal="center" vertical="center" wrapText="1"/>
    </xf>
    <xf numFmtId="0" fontId="77" fillId="0" borderId="41" xfId="36" applyFont="1" applyBorder="1" applyAlignment="1">
      <alignment horizontal="right" vertical="center" wrapText="1"/>
    </xf>
    <xf numFmtId="0" fontId="78" fillId="57" borderId="35" xfId="36" applyFont="1" applyFill="1" applyBorder="1" applyAlignment="1">
      <alignment horizontal="center" vertical="center" wrapText="1"/>
    </xf>
    <xf numFmtId="164" fontId="66" fillId="0" borderId="0" xfId="1" applyNumberFormat="1" applyFont="1" applyAlignment="1">
      <alignment horizontal="right" vertical="center"/>
    </xf>
    <xf numFmtId="3" fontId="65" fillId="0" borderId="0" xfId="0" applyNumberFormat="1" applyFont="1" applyAlignment="1">
      <alignment horizontal="center" vertical="center"/>
    </xf>
    <xf numFmtId="3" fontId="66" fillId="0" borderId="0" xfId="0" applyNumberFormat="1" applyFont="1" applyAlignment="1">
      <alignment horizontal="center" vertical="center"/>
    </xf>
    <xf numFmtId="3" fontId="65" fillId="0" borderId="33" xfId="0" applyNumberFormat="1" applyFont="1" applyBorder="1" applyAlignment="1">
      <alignment horizontal="center" vertical="center"/>
    </xf>
    <xf numFmtId="174" fontId="24" fillId="0" borderId="34" xfId="1755" applyNumberFormat="1" applyFont="1" applyFill="1" applyBorder="1" applyAlignment="1">
      <alignment horizontal="right" vertical="top"/>
    </xf>
    <xf numFmtId="0" fontId="65" fillId="0" borderId="0" xfId="0" applyFont="1" applyAlignment="1">
      <alignment horizontal="center" vertical="center"/>
    </xf>
    <xf numFmtId="164" fontId="18" fillId="0" borderId="0" xfId="1919" applyNumberFormat="1" applyFill="1" applyAlignment="1">
      <alignment horizontal="right" vertical="top"/>
    </xf>
    <xf numFmtId="0" fontId="66" fillId="0" borderId="0" xfId="0" applyFont="1" applyAlignment="1">
      <alignment horizontal="center" vertical="center"/>
    </xf>
    <xf numFmtId="164" fontId="78" fillId="57" borderId="35" xfId="36" applyNumberFormat="1" applyFont="1" applyFill="1" applyBorder="1" applyAlignment="1">
      <alignment horizontal="left" vertical="center" wrapText="1"/>
    </xf>
    <xf numFmtId="0" fontId="66" fillId="0" borderId="0" xfId="0" applyFont="1" applyAlignment="1">
      <alignment horizontal="left" vertical="center"/>
    </xf>
    <xf numFmtId="0" fontId="65" fillId="0" borderId="10" xfId="0" applyFont="1" applyBorder="1" applyAlignment="1">
      <alignment horizontal="center" vertical="center"/>
    </xf>
    <xf numFmtId="0" fontId="65" fillId="0" borderId="10" xfId="0" applyFont="1" applyBorder="1" applyAlignment="1">
      <alignment vertical="center" wrapText="1"/>
    </xf>
    <xf numFmtId="164" fontId="65" fillId="0" borderId="10" xfId="1" applyNumberFormat="1" applyFont="1" applyBorder="1" applyAlignment="1">
      <alignment vertical="center"/>
    </xf>
    <xf numFmtId="164" fontId="65" fillId="0" borderId="10" xfId="0" applyNumberFormat="1" applyFont="1" applyBorder="1" applyAlignment="1">
      <alignment vertical="center"/>
    </xf>
    <xf numFmtId="0" fontId="65" fillId="0" borderId="10" xfId="0" applyFont="1" applyBorder="1" applyAlignment="1">
      <alignment vertical="center"/>
    </xf>
    <xf numFmtId="0" fontId="65" fillId="0" borderId="10" xfId="0" applyFont="1" applyFill="1" applyBorder="1" applyAlignment="1">
      <alignment vertical="center"/>
    </xf>
    <xf numFmtId="0" fontId="65" fillId="0" borderId="10" xfId="0" applyFont="1" applyFill="1" applyBorder="1" applyAlignment="1">
      <alignment vertical="center" wrapText="1"/>
    </xf>
    <xf numFmtId="164" fontId="65" fillId="0" borderId="10" xfId="1" applyNumberFormat="1" applyFont="1" applyFill="1" applyBorder="1" applyAlignment="1">
      <alignment vertical="center"/>
    </xf>
    <xf numFmtId="1" fontId="65" fillId="0" borderId="10" xfId="37" applyNumberFormat="1" applyFont="1" applyFill="1" applyBorder="1" applyAlignment="1" applyProtection="1">
      <alignment horizontal="center" vertical="center"/>
      <protection locked="0"/>
    </xf>
    <xf numFmtId="1" fontId="65" fillId="0" borderId="10" xfId="37" applyNumberFormat="1" applyFont="1" applyFill="1" applyBorder="1" applyAlignment="1" applyProtection="1">
      <alignment horizontal="left" vertical="center" wrapText="1"/>
      <protection locked="0"/>
    </xf>
    <xf numFmtId="0" fontId="65" fillId="0" borderId="10" xfId="37" quotePrefix="1" applyFont="1" applyFill="1" applyBorder="1" applyAlignment="1" applyProtection="1">
      <alignment horizontal="left" vertical="center" wrapText="1"/>
      <protection locked="0"/>
    </xf>
    <xf numFmtId="166" fontId="65" fillId="0" borderId="10" xfId="37" applyNumberFormat="1" applyFont="1" applyFill="1" applyBorder="1" applyAlignment="1" applyProtection="1">
      <alignment horizontal="left" vertical="center" wrapText="1"/>
      <protection locked="0"/>
    </xf>
    <xf numFmtId="44" fontId="65" fillId="0" borderId="10" xfId="1" applyFont="1" applyFill="1" applyBorder="1" applyAlignment="1" applyProtection="1">
      <alignment horizontal="right" vertical="center" wrapText="1"/>
      <protection locked="0"/>
    </xf>
    <xf numFmtId="164" fontId="66" fillId="0" borderId="10" xfId="38" applyNumberFormat="1" applyFont="1" applyFill="1" applyBorder="1" applyAlignment="1">
      <alignment horizontal="right" vertical="center" wrapText="1"/>
    </xf>
    <xf numFmtId="164" fontId="64" fillId="0" borderId="10" xfId="1499" applyNumberFormat="1" applyFont="1" applyFill="1" applyBorder="1" applyAlignment="1">
      <alignment horizontal="right" vertical="center" wrapText="1"/>
    </xf>
    <xf numFmtId="164" fontId="67" fillId="0" borderId="10" xfId="775" applyNumberFormat="1" applyFont="1" applyFill="1" applyBorder="1" applyAlignment="1">
      <alignment horizontal="right" vertical="center" wrapText="1"/>
    </xf>
    <xf numFmtId="0" fontId="65" fillId="0" borderId="10" xfId="37" applyFont="1" applyFill="1" applyBorder="1" applyAlignment="1">
      <alignment horizontal="center" vertical="center" wrapText="1"/>
    </xf>
    <xf numFmtId="0" fontId="65" fillId="0" borderId="10" xfId="37" applyFont="1" applyFill="1" applyBorder="1" applyAlignment="1">
      <alignment horizontal="center" vertical="center"/>
    </xf>
    <xf numFmtId="168" fontId="65" fillId="0" borderId="10" xfId="37" applyNumberFormat="1" applyFont="1" applyFill="1" applyBorder="1" applyAlignment="1" applyProtection="1">
      <alignment horizontal="left" vertical="center" wrapText="1"/>
      <protection locked="0"/>
    </xf>
    <xf numFmtId="0" fontId="65" fillId="0" borderId="10" xfId="37" applyFont="1" applyFill="1" applyBorder="1" applyAlignment="1" applyProtection="1">
      <alignment horizontal="left" vertical="center" wrapText="1"/>
      <protection locked="0"/>
    </xf>
    <xf numFmtId="44" fontId="65" fillId="0" borderId="10" xfId="1" applyFont="1" applyFill="1" applyBorder="1" applyAlignment="1">
      <alignment horizontal="right" vertical="center" wrapText="1"/>
    </xf>
    <xf numFmtId="0" fontId="78" fillId="57" borderId="35" xfId="36" applyFont="1" applyFill="1" applyBorder="1" applyAlignment="1" applyProtection="1">
      <alignment horizontal="center" vertical="center" wrapText="1"/>
      <protection locked="0"/>
    </xf>
    <xf numFmtId="0" fontId="67" fillId="0" borderId="21" xfId="37" applyFont="1" applyBorder="1" applyAlignment="1">
      <alignment vertical="center"/>
    </xf>
    <xf numFmtId="0" fontId="64" fillId="0" borderId="15" xfId="37" applyFont="1" applyBorder="1" applyAlignment="1">
      <alignment horizontal="center" vertical="center"/>
    </xf>
    <xf numFmtId="1" fontId="64" fillId="0" borderId="14" xfId="38" applyNumberFormat="1" applyFont="1" applyBorder="1" applyAlignment="1">
      <alignment horizontal="center" vertical="center"/>
    </xf>
    <xf numFmtId="0" fontId="64" fillId="0" borderId="14" xfId="39" applyFont="1" applyBorder="1" applyAlignment="1">
      <alignment vertical="center" wrapText="1"/>
    </xf>
    <xf numFmtId="0" fontId="64" fillId="33" borderId="14" xfId="40" applyFont="1" applyFill="1" applyBorder="1" applyAlignment="1">
      <alignment horizontal="justify" vertical="center" wrapText="1"/>
    </xf>
    <xf numFmtId="3" fontId="64" fillId="0" borderId="14" xfId="37" applyNumberFormat="1" applyFont="1" applyBorder="1" applyAlignment="1">
      <alignment vertical="center"/>
    </xf>
    <xf numFmtId="0" fontId="64" fillId="0" borderId="11" xfId="37" applyFont="1" applyBorder="1" applyAlignment="1">
      <alignment horizontal="center" vertical="center"/>
    </xf>
    <xf numFmtId="1" fontId="64" fillId="0" borderId="12" xfId="38" applyNumberFormat="1" applyFont="1" applyBorder="1" applyAlignment="1">
      <alignment horizontal="center" vertical="center"/>
    </xf>
    <xf numFmtId="0" fontId="64" fillId="0" borderId="12" xfId="39" applyFont="1" applyBorder="1" applyAlignment="1">
      <alignment vertical="center" wrapText="1"/>
    </xf>
    <xf numFmtId="0" fontId="64" fillId="33" borderId="12" xfId="37" applyFont="1" applyFill="1" applyBorder="1" applyAlignment="1">
      <alignment horizontal="justify" vertical="center" wrapText="1"/>
    </xf>
    <xf numFmtId="3" fontId="64" fillId="0" borderId="12" xfId="37" applyNumberFormat="1" applyFont="1" applyBorder="1" applyAlignment="1">
      <alignment vertical="center"/>
    </xf>
    <xf numFmtId="0" fontId="64" fillId="33" borderId="12" xfId="40" applyFont="1" applyFill="1" applyBorder="1" applyAlignment="1">
      <alignment horizontal="justify" vertical="center" wrapText="1"/>
    </xf>
    <xf numFmtId="0" fontId="64" fillId="0" borderId="12" xfId="39" applyFont="1" applyBorder="1" applyAlignment="1">
      <alignment horizontal="left" vertical="center" wrapText="1"/>
    </xf>
    <xf numFmtId="0" fontId="64" fillId="33" borderId="12" xfId="37" applyFont="1" applyFill="1" applyBorder="1" applyAlignment="1">
      <alignment horizontal="left" vertical="center" wrapText="1"/>
    </xf>
    <xf numFmtId="0" fontId="64" fillId="0" borderId="12" xfId="37" applyFont="1" applyBorder="1" applyAlignment="1">
      <alignment horizontal="left" vertical="center" wrapText="1"/>
    </xf>
    <xf numFmtId="0" fontId="64" fillId="0" borderId="16" xfId="37" applyFont="1" applyBorder="1" applyAlignment="1">
      <alignment horizontal="center" vertical="center"/>
    </xf>
    <xf numFmtId="1" fontId="64" fillId="0" borderId="13" xfId="38" applyNumberFormat="1" applyFont="1" applyBorder="1" applyAlignment="1">
      <alignment horizontal="center" vertical="center"/>
    </xf>
    <xf numFmtId="0" fontId="64" fillId="0" borderId="13" xfId="39" applyFont="1" applyBorder="1" applyAlignment="1">
      <alignment horizontal="left" vertical="center" wrapText="1"/>
    </xf>
    <xf numFmtId="0" fontId="67" fillId="0" borderId="13" xfId="37" applyFont="1" applyBorder="1" applyAlignment="1">
      <alignment horizontal="right" vertical="center" wrapText="1"/>
    </xf>
    <xf numFmtId="3" fontId="67" fillId="0" borderId="13" xfId="37" applyNumberFormat="1" applyFont="1" applyBorder="1" applyAlignment="1">
      <alignment vertical="center"/>
    </xf>
    <xf numFmtId="1" fontId="64" fillId="0" borderId="12" xfId="38" applyNumberFormat="1" applyFont="1" applyFill="1" applyBorder="1" applyAlignment="1">
      <alignment horizontal="center" vertical="center"/>
    </xf>
    <xf numFmtId="0" fontId="64" fillId="0" borderId="12" xfId="40" applyFont="1" applyBorder="1" applyAlignment="1">
      <alignment horizontal="justify" vertical="center" wrapText="1"/>
    </xf>
    <xf numFmtId="3" fontId="64" fillId="0" borderId="13" xfId="37" applyNumberFormat="1" applyFont="1" applyBorder="1" applyAlignment="1">
      <alignment vertical="center"/>
    </xf>
    <xf numFmtId="1" fontId="64" fillId="0" borderId="13" xfId="38" applyNumberFormat="1" applyFont="1" applyFill="1" applyBorder="1" applyAlignment="1">
      <alignment horizontal="center" vertical="center"/>
    </xf>
    <xf numFmtId="0" fontId="64" fillId="0" borderId="13" xfId="39" applyFont="1" applyBorder="1" applyAlignment="1">
      <alignment vertical="center" wrapText="1"/>
    </xf>
    <xf numFmtId="0" fontId="67" fillId="0" borderId="13" xfId="40" applyFont="1" applyBorder="1" applyAlignment="1">
      <alignment horizontal="right" vertical="center" wrapText="1"/>
    </xf>
    <xf numFmtId="0" fontId="64" fillId="0" borderId="11" xfId="0" applyFont="1" applyBorder="1" applyAlignment="1">
      <alignment horizontal="center" vertical="center"/>
    </xf>
    <xf numFmtId="0" fontId="64" fillId="0" borderId="12" xfId="40" applyFont="1" applyBorder="1" applyAlignment="1">
      <alignment vertical="center" wrapText="1"/>
    </xf>
    <xf numFmtId="0" fontId="64" fillId="0" borderId="12" xfId="0" applyFont="1" applyBorder="1" applyAlignment="1">
      <alignment horizontal="left" vertical="center" wrapText="1"/>
    </xf>
    <xf numFmtId="3" fontId="64" fillId="0" borderId="12" xfId="0" applyNumberFormat="1" applyFont="1" applyBorder="1" applyAlignment="1">
      <alignment vertical="center"/>
    </xf>
    <xf numFmtId="0" fontId="64" fillId="0" borderId="15" xfId="0" applyFont="1" applyBorder="1" applyAlignment="1">
      <alignment horizontal="center" vertical="center"/>
    </xf>
    <xf numFmtId="0" fontId="64" fillId="33" borderId="14" xfId="40" applyFont="1" applyFill="1" applyBorder="1" applyAlignment="1">
      <alignment horizontal="left" vertical="center" wrapText="1"/>
    </xf>
    <xf numFmtId="0" fontId="64" fillId="0" borderId="14" xfId="0" applyFont="1" applyBorder="1" applyAlignment="1">
      <alignment horizontal="left" vertical="center" wrapText="1"/>
    </xf>
    <xf numFmtId="3" fontId="64" fillId="33" borderId="14" xfId="0" applyNumberFormat="1" applyFont="1" applyFill="1" applyBorder="1" applyAlignment="1">
      <alignment vertical="center"/>
    </xf>
    <xf numFmtId="0" fontId="64" fillId="0" borderId="19" xfId="0" applyFont="1" applyBorder="1" applyAlignment="1">
      <alignment horizontal="center" vertical="center"/>
    </xf>
    <xf numFmtId="1" fontId="64" fillId="0" borderId="0" xfId="38" applyNumberFormat="1" applyFont="1" applyBorder="1" applyAlignment="1">
      <alignment horizontal="center" vertical="center"/>
    </xf>
    <xf numFmtId="0" fontId="64" fillId="33" borderId="0" xfId="40" applyFont="1" applyFill="1" applyBorder="1" applyAlignment="1">
      <alignment horizontal="left" vertical="center" wrapText="1"/>
    </xf>
    <xf numFmtId="0" fontId="67" fillId="0" borderId="0" xfId="0" applyFont="1" applyBorder="1" applyAlignment="1">
      <alignment horizontal="right" vertical="center" wrapText="1"/>
    </xf>
    <xf numFmtId="3" fontId="67" fillId="33" borderId="14" xfId="0" applyNumberFormat="1" applyFont="1" applyFill="1" applyBorder="1" applyAlignment="1">
      <alignment vertical="center"/>
    </xf>
    <xf numFmtId="0" fontId="64" fillId="33" borderId="12" xfId="40" applyFont="1" applyFill="1" applyBorder="1" applyAlignment="1">
      <alignment horizontal="left" vertical="center" wrapText="1"/>
    </xf>
    <xf numFmtId="0" fontId="64" fillId="0" borderId="12" xfId="0" applyFont="1" applyBorder="1" applyAlignment="1">
      <alignment horizontal="justify" vertical="center" wrapText="1"/>
    </xf>
    <xf numFmtId="0" fontId="64" fillId="0" borderId="14" xfId="40" applyFont="1" applyBorder="1" applyAlignment="1">
      <alignment vertical="center" wrapText="1"/>
    </xf>
    <xf numFmtId="0" fontId="64" fillId="0" borderId="14" xfId="37" applyFont="1" applyBorder="1" applyAlignment="1">
      <alignment horizontal="justify" vertical="center" wrapText="1"/>
    </xf>
    <xf numFmtId="0" fontId="64" fillId="0" borderId="12" xfId="37" applyFont="1" applyBorder="1" applyAlignment="1">
      <alignment horizontal="justify" vertical="center" wrapText="1"/>
    </xf>
    <xf numFmtId="0" fontId="64" fillId="0" borderId="16" xfId="0" applyFont="1" applyBorder="1" applyAlignment="1">
      <alignment horizontal="center" vertical="center"/>
    </xf>
    <xf numFmtId="0" fontId="64" fillId="0" borderId="13" xfId="40" applyFont="1" applyBorder="1" applyAlignment="1">
      <alignment vertical="center" wrapText="1"/>
    </xf>
    <xf numFmtId="3" fontId="64" fillId="0" borderId="13" xfId="0" applyNumberFormat="1" applyFont="1" applyBorder="1" applyAlignment="1">
      <alignment vertical="center"/>
    </xf>
    <xf numFmtId="0" fontId="67" fillId="0" borderId="14" xfId="0" applyFont="1" applyBorder="1" applyAlignment="1">
      <alignment horizontal="left" vertical="center" wrapText="1"/>
    </xf>
    <xf numFmtId="0" fontId="64" fillId="0" borderId="17" xfId="0" applyFont="1" applyBorder="1" applyAlignment="1">
      <alignment horizontal="center" vertical="center"/>
    </xf>
    <xf numFmtId="1" fontId="64" fillId="0" borderId="18" xfId="38" applyNumberFormat="1" applyFont="1" applyBorder="1" applyAlignment="1">
      <alignment horizontal="center" vertical="center"/>
    </xf>
    <xf numFmtId="0" fontId="64" fillId="33" borderId="13" xfId="40" applyFont="1" applyFill="1" applyBorder="1" applyAlignment="1">
      <alignment horizontal="left" vertical="center" wrapText="1"/>
    </xf>
    <xf numFmtId="0" fontId="64" fillId="0" borderId="0" xfId="0" applyFont="1" applyAlignment="1">
      <alignment horizontal="left" vertical="center" wrapText="1"/>
    </xf>
    <xf numFmtId="0" fontId="66" fillId="0" borderId="0" xfId="0" applyFont="1" applyAlignment="1">
      <alignment horizontal="center" vertical="center"/>
    </xf>
    <xf numFmtId="0" fontId="65" fillId="0" borderId="10" xfId="0" applyFont="1" applyBorder="1" applyAlignment="1">
      <alignment horizontal="center" vertical="center" wrapText="1"/>
    </xf>
    <xf numFmtId="0" fontId="65" fillId="0" borderId="10" xfId="0" applyFont="1" applyFill="1" applyBorder="1" applyAlignment="1">
      <alignment horizontal="center" vertical="center"/>
    </xf>
    <xf numFmtId="1" fontId="64" fillId="0" borderId="35" xfId="1296" applyNumberFormat="1" applyFont="1" applyFill="1" applyBorder="1" applyAlignment="1" applyProtection="1">
      <alignment horizontal="center" vertical="center"/>
      <protection locked="0"/>
    </xf>
    <xf numFmtId="1" fontId="64" fillId="0" borderId="35" xfId="1296" applyNumberFormat="1" applyFont="1" applyFill="1" applyBorder="1" applyAlignment="1" applyProtection="1">
      <alignment horizontal="left" vertical="center" wrapText="1"/>
      <protection locked="0"/>
    </xf>
    <xf numFmtId="0" fontId="64" fillId="0" borderId="35" xfId="1296" applyFont="1" applyFill="1" applyBorder="1" applyAlignment="1" applyProtection="1">
      <alignment horizontal="left" vertical="center" wrapText="1"/>
      <protection locked="0"/>
    </xf>
    <xf numFmtId="164" fontId="64" fillId="0" borderId="35" xfId="775" applyNumberFormat="1" applyFont="1" applyFill="1" applyBorder="1" applyAlignment="1" applyProtection="1">
      <alignment horizontal="left" vertical="center" wrapText="1"/>
      <protection locked="0"/>
    </xf>
    <xf numFmtId="164" fontId="64" fillId="0" borderId="35" xfId="37" applyNumberFormat="1" applyFont="1" applyFill="1" applyBorder="1" applyAlignment="1">
      <alignment horizontal="right" vertical="center" wrapText="1"/>
    </xf>
    <xf numFmtId="164" fontId="67" fillId="0" borderId="35" xfId="37" applyNumberFormat="1" applyFont="1" applyFill="1" applyBorder="1" applyAlignment="1">
      <alignment horizontal="right" vertical="center" wrapText="1"/>
    </xf>
    <xf numFmtId="0" fontId="64" fillId="0" borderId="35" xfId="1296" applyFont="1" applyFill="1" applyBorder="1" applyAlignment="1">
      <alignment horizontal="center" vertical="center"/>
    </xf>
    <xf numFmtId="0" fontId="64" fillId="0" borderId="35" xfId="1296" applyFont="1" applyFill="1" applyBorder="1" applyAlignment="1" applyProtection="1">
      <alignment horizontal="center" vertical="center"/>
      <protection locked="0"/>
    </xf>
    <xf numFmtId="168" fontId="64" fillId="0" borderId="35" xfId="1296" quotePrefix="1" applyNumberFormat="1" applyFont="1" applyFill="1" applyBorder="1" applyAlignment="1" applyProtection="1">
      <alignment horizontal="left" vertical="center" wrapText="1"/>
      <protection locked="0"/>
    </xf>
    <xf numFmtId="168" fontId="64" fillId="0" borderId="35" xfId="1296" applyNumberFormat="1" applyFont="1" applyFill="1" applyBorder="1" applyAlignment="1" applyProtection="1">
      <alignment horizontal="left" vertical="center" wrapText="1"/>
      <protection locked="0"/>
    </xf>
    <xf numFmtId="164" fontId="64" fillId="0" borderId="35" xfId="775" applyNumberFormat="1" applyFont="1" applyFill="1" applyBorder="1" applyAlignment="1">
      <alignment horizontal="left" vertical="center" wrapText="1"/>
    </xf>
    <xf numFmtId="0" fontId="64" fillId="0" borderId="35" xfId="1296" applyFont="1" applyBorder="1" applyAlignment="1">
      <alignment horizontal="center" vertical="center"/>
    </xf>
    <xf numFmtId="0" fontId="66" fillId="0" borderId="0" xfId="0" applyFont="1" applyAlignment="1">
      <alignment horizontal="center" vertical="center"/>
    </xf>
    <xf numFmtId="0" fontId="64" fillId="0" borderId="0" xfId="37" applyFont="1" applyBorder="1" applyAlignment="1">
      <alignment horizontal="left" vertical="center" wrapText="1"/>
    </xf>
    <xf numFmtId="0" fontId="64" fillId="0" borderId="19" xfId="37" applyFont="1" applyBorder="1" applyAlignment="1">
      <alignment horizontal="center" vertical="center"/>
    </xf>
    <xf numFmtId="0" fontId="64" fillId="0" borderId="0" xfId="37" applyFont="1" applyBorder="1" applyAlignment="1">
      <alignment horizontal="center" vertical="center"/>
    </xf>
    <xf numFmtId="1" fontId="64" fillId="0" borderId="40" xfId="2169" applyNumberFormat="1" applyFont="1" applyFill="1" applyBorder="1" applyAlignment="1" applyProtection="1">
      <alignment horizontal="center" vertical="center" wrapText="1"/>
      <protection locked="0"/>
    </xf>
    <xf numFmtId="0" fontId="64" fillId="0" borderId="40" xfId="1296" applyFont="1" applyBorder="1" applyAlignment="1">
      <alignment vertical="center" wrapText="1"/>
    </xf>
    <xf numFmtId="172" fontId="64" fillId="0" borderId="40" xfId="2169" applyNumberFormat="1" applyFont="1" applyFill="1" applyBorder="1" applyAlignment="1">
      <alignment horizontal="right" vertical="center" wrapText="1"/>
    </xf>
    <xf numFmtId="172" fontId="67" fillId="0" borderId="40" xfId="2169" applyNumberFormat="1" applyFont="1" applyFill="1" applyBorder="1" applyAlignment="1">
      <alignment horizontal="right" vertical="center" wrapText="1"/>
    </xf>
    <xf numFmtId="1" fontId="64" fillId="0" borderId="10" xfId="1296" applyNumberFormat="1" applyFont="1" applyFill="1" applyBorder="1" applyAlignment="1" applyProtection="1">
      <alignment horizontal="center" vertical="center"/>
      <protection locked="0"/>
    </xf>
    <xf numFmtId="164" fontId="64" fillId="0" borderId="10" xfId="36" applyNumberFormat="1" applyFont="1" applyFill="1" applyBorder="1" applyAlignment="1">
      <alignment horizontal="left" vertical="center"/>
    </xf>
    <xf numFmtId="0" fontId="64" fillId="0" borderId="10" xfId="1296" applyFont="1" applyBorder="1" applyAlignment="1">
      <alignment horizontal="left" vertical="center" wrapText="1"/>
    </xf>
    <xf numFmtId="164" fontId="64" fillId="33" borderId="10" xfId="775" applyNumberFormat="1" applyFont="1" applyFill="1" applyBorder="1" applyAlignment="1" applyProtection="1">
      <alignment horizontal="right" vertical="center" wrapText="1"/>
      <protection locked="0"/>
    </xf>
    <xf numFmtId="164" fontId="67" fillId="33" borderId="10" xfId="1499" applyNumberFormat="1" applyFont="1" applyFill="1" applyBorder="1" applyAlignment="1">
      <alignment horizontal="right" vertical="center" wrapText="1"/>
    </xf>
    <xf numFmtId="164" fontId="64" fillId="33" borderId="10" xfId="1499" quotePrefix="1" applyNumberFormat="1" applyFont="1" applyFill="1" applyBorder="1" applyAlignment="1">
      <alignment horizontal="right" vertical="center" wrapText="1"/>
    </xf>
    <xf numFmtId="164" fontId="67" fillId="33" borderId="10" xfId="775" applyNumberFormat="1" applyFont="1" applyFill="1" applyBorder="1" applyAlignment="1">
      <alignment horizontal="right" vertical="center" wrapText="1"/>
    </xf>
    <xf numFmtId="0" fontId="64" fillId="0" borderId="10" xfId="1296" applyFont="1" applyBorder="1" applyAlignment="1">
      <alignment horizontal="center" vertical="center" wrapText="1"/>
    </xf>
    <xf numFmtId="164" fontId="64" fillId="0" borderId="10" xfId="1296" applyNumberFormat="1" applyFont="1" applyBorder="1" applyAlignment="1">
      <alignment horizontal="left" vertical="center" wrapText="1"/>
    </xf>
    <xf numFmtId="0" fontId="64" fillId="0" borderId="10" xfId="1830" applyNumberFormat="1" applyFont="1" applyBorder="1" applyAlignment="1">
      <alignment vertical="center" wrapText="1"/>
    </xf>
    <xf numFmtId="166" fontId="64" fillId="0" borderId="10" xfId="1296" applyNumberFormat="1" applyFont="1" applyBorder="1" applyAlignment="1">
      <alignment horizontal="left" vertical="center" wrapText="1"/>
    </xf>
    <xf numFmtId="1" fontId="64" fillId="0" borderId="10" xfId="1296" applyNumberFormat="1" applyFont="1" applyBorder="1" applyAlignment="1">
      <alignment horizontal="left" vertical="center" wrapText="1"/>
    </xf>
    <xf numFmtId="172" fontId="64" fillId="0" borderId="10" xfId="1296" applyNumberFormat="1" applyFont="1" applyBorder="1" applyAlignment="1">
      <alignment horizontal="left" vertical="center" wrapText="1"/>
    </xf>
    <xf numFmtId="0" fontId="66" fillId="0" borderId="0" xfId="0" applyFont="1" applyAlignment="1">
      <alignment horizontal="center" vertical="center"/>
    </xf>
    <xf numFmtId="0" fontId="66" fillId="0" borderId="0" xfId="0" applyFont="1" applyAlignment="1">
      <alignment horizontal="center" vertical="center"/>
    </xf>
    <xf numFmtId="0" fontId="66" fillId="0" borderId="0" xfId="0" applyFont="1" applyAlignment="1">
      <alignment horizontal="center" vertical="center"/>
    </xf>
    <xf numFmtId="164" fontId="64" fillId="33" borderId="42" xfId="775" applyNumberFormat="1" applyFont="1" applyFill="1" applyBorder="1" applyAlignment="1" applyProtection="1">
      <alignment horizontal="right" vertical="center" wrapText="1"/>
      <protection locked="0"/>
    </xf>
    <xf numFmtId="164" fontId="67" fillId="33" borderId="28" xfId="1499" applyNumberFormat="1" applyFont="1" applyFill="1" applyBorder="1" applyAlignment="1">
      <alignment horizontal="right" vertical="center" wrapText="1"/>
    </xf>
    <xf numFmtId="164" fontId="64" fillId="33" borderId="42" xfId="1499" quotePrefix="1" applyNumberFormat="1" applyFont="1" applyFill="1" applyBorder="1" applyAlignment="1">
      <alignment horizontal="right" vertical="center" wrapText="1"/>
    </xf>
    <xf numFmtId="164" fontId="67" fillId="33" borderId="28" xfId="775" applyNumberFormat="1" applyFont="1" applyFill="1" applyBorder="1" applyAlignment="1">
      <alignment horizontal="right" vertical="center" wrapText="1"/>
    </xf>
    <xf numFmtId="0" fontId="64" fillId="33" borderId="28" xfId="1499" applyFont="1" applyFill="1" applyBorder="1" applyAlignment="1">
      <alignment horizontal="center" vertical="center" wrapText="1"/>
    </xf>
    <xf numFmtId="164" fontId="64" fillId="33" borderId="28" xfId="775" applyNumberFormat="1" applyFont="1" applyFill="1" applyBorder="1" applyAlignment="1" applyProtection="1">
      <alignment horizontal="right" vertical="center" wrapText="1"/>
      <protection locked="0"/>
    </xf>
    <xf numFmtId="164" fontId="64" fillId="33" borderId="28" xfId="1499" quotePrefix="1" applyNumberFormat="1" applyFont="1" applyFill="1" applyBorder="1" applyAlignment="1">
      <alignment horizontal="right" vertical="center" wrapText="1"/>
    </xf>
    <xf numFmtId="164" fontId="64" fillId="33" borderId="28" xfId="821" applyNumberFormat="1" applyFont="1" applyFill="1" applyBorder="1" applyAlignment="1" applyProtection="1">
      <alignment horizontal="right" vertical="center" wrapText="1"/>
      <protection locked="0"/>
    </xf>
    <xf numFmtId="164" fontId="64" fillId="33" borderId="28" xfId="1499" applyNumberFormat="1" applyFont="1" applyFill="1" applyBorder="1" applyAlignment="1">
      <alignment horizontal="right" vertical="center" wrapText="1"/>
    </xf>
    <xf numFmtId="49" fontId="64" fillId="33" borderId="28" xfId="1499" applyNumberFormat="1" applyFont="1" applyFill="1" applyBorder="1" applyAlignment="1">
      <alignment horizontal="center" vertical="center"/>
    </xf>
    <xf numFmtId="164" fontId="64" fillId="33" borderId="0" xfId="775" applyNumberFormat="1" applyFont="1" applyFill="1" applyAlignment="1">
      <alignment horizontal="right" vertical="center" wrapText="1"/>
    </xf>
    <xf numFmtId="164" fontId="64" fillId="33" borderId="0" xfId="1296" applyNumberFormat="1" applyFont="1" applyFill="1" applyAlignment="1">
      <alignment horizontal="right" vertical="center" wrapText="1"/>
    </xf>
    <xf numFmtId="164" fontId="64" fillId="33" borderId="28" xfId="775" applyNumberFormat="1" applyFont="1" applyFill="1" applyBorder="1" applyAlignment="1" applyProtection="1">
      <alignment horizontal="right" vertical="center"/>
      <protection locked="0"/>
    </xf>
    <xf numFmtId="164" fontId="64" fillId="33" borderId="28" xfId="1499" quotePrefix="1" applyNumberFormat="1" applyFont="1" applyFill="1" applyBorder="1" applyAlignment="1">
      <alignment horizontal="right" vertical="center"/>
    </xf>
    <xf numFmtId="0" fontId="64" fillId="33" borderId="28" xfId="1499" applyFont="1" applyFill="1" applyBorder="1" applyAlignment="1">
      <alignment horizontal="center" vertical="center"/>
    </xf>
    <xf numFmtId="164" fontId="64" fillId="33" borderId="42" xfId="821" applyNumberFormat="1" applyFont="1" applyFill="1" applyBorder="1" applyAlignment="1" applyProtection="1">
      <alignment horizontal="right" vertical="center"/>
      <protection locked="0"/>
    </xf>
    <xf numFmtId="164" fontId="64" fillId="33" borderId="42" xfId="1499" quotePrefix="1" applyNumberFormat="1" applyFont="1" applyFill="1" applyBorder="1" applyAlignment="1">
      <alignment horizontal="right" vertical="center"/>
    </xf>
    <xf numFmtId="164" fontId="64" fillId="33" borderId="0" xfId="775" applyNumberFormat="1" applyFont="1" applyFill="1" applyAlignment="1">
      <alignment horizontal="right" vertical="center"/>
    </xf>
    <xf numFmtId="164" fontId="64" fillId="33" borderId="0" xfId="1296" applyNumberFormat="1" applyFont="1" applyFill="1" applyAlignment="1">
      <alignment horizontal="right" vertical="center"/>
    </xf>
    <xf numFmtId="1" fontId="64" fillId="33" borderId="28" xfId="1296" applyNumberFormat="1" applyFont="1" applyFill="1" applyBorder="1" applyAlignment="1" applyProtection="1">
      <alignment horizontal="center" vertical="center"/>
      <protection locked="0"/>
    </xf>
    <xf numFmtId="0" fontId="64" fillId="0" borderId="43" xfId="1296" applyFont="1" applyBorder="1" applyAlignment="1">
      <alignment horizontal="left" vertical="center" wrapText="1"/>
    </xf>
    <xf numFmtId="0" fontId="64" fillId="33" borderId="42" xfId="1296" applyFont="1" applyFill="1" applyBorder="1" applyAlignment="1" applyProtection="1">
      <alignment horizontal="left" vertical="center" wrapText="1"/>
      <protection locked="0"/>
    </xf>
    <xf numFmtId="0" fontId="64" fillId="0" borderId="0" xfId="1296" applyFont="1" applyAlignment="1">
      <alignment horizontal="left" vertical="center" wrapText="1"/>
    </xf>
    <xf numFmtId="0" fontId="64" fillId="33" borderId="28" xfId="1296" applyFont="1" applyFill="1" applyBorder="1" applyAlignment="1" applyProtection="1">
      <alignment horizontal="left" vertical="center" wrapText="1"/>
      <protection locked="0"/>
    </xf>
    <xf numFmtId="1" fontId="64" fillId="33" borderId="28" xfId="1296" applyNumberFormat="1" applyFont="1" applyFill="1" applyBorder="1" applyAlignment="1" applyProtection="1">
      <alignment horizontal="left" vertical="center" wrapText="1"/>
      <protection locked="0"/>
    </xf>
    <xf numFmtId="0" fontId="64" fillId="0" borderId="0" xfId="1296" applyFont="1" applyAlignment="1">
      <alignment vertical="center" wrapText="1"/>
    </xf>
    <xf numFmtId="0" fontId="64" fillId="33" borderId="28" xfId="1499" applyFont="1" applyFill="1" applyBorder="1" applyAlignment="1" applyProtection="1">
      <alignment horizontal="left" vertical="center" wrapText="1"/>
      <protection locked="0"/>
    </xf>
    <xf numFmtId="0" fontId="64" fillId="33" borderId="42" xfId="1499" applyFont="1" applyFill="1" applyBorder="1" applyAlignment="1" applyProtection="1">
      <alignment horizontal="left" vertical="center" wrapText="1"/>
      <protection locked="0"/>
    </xf>
    <xf numFmtId="168" fontId="64" fillId="33" borderId="28" xfId="1499" applyNumberFormat="1" applyFont="1" applyFill="1" applyBorder="1" applyAlignment="1" applyProtection="1">
      <alignment horizontal="left" vertical="center" wrapText="1"/>
      <protection locked="0"/>
    </xf>
    <xf numFmtId="0" fontId="64" fillId="33" borderId="28" xfId="1296" quotePrefix="1" applyFont="1" applyFill="1" applyBorder="1" applyAlignment="1" applyProtection="1">
      <alignment horizontal="left" vertical="center" wrapText="1"/>
      <protection locked="0"/>
    </xf>
    <xf numFmtId="168" fontId="64" fillId="33" borderId="42" xfId="1499" applyNumberFormat="1" applyFont="1" applyFill="1" applyBorder="1" applyAlignment="1" applyProtection="1">
      <alignment horizontal="left" vertical="center" wrapText="1"/>
      <protection locked="0"/>
    </xf>
    <xf numFmtId="164" fontId="64" fillId="33" borderId="28" xfId="775" applyNumberFormat="1" applyFont="1" applyFill="1" applyBorder="1" applyAlignment="1" applyProtection="1">
      <alignment horizontal="left" vertical="center" wrapText="1"/>
      <protection locked="0"/>
    </xf>
    <xf numFmtId="0" fontId="64" fillId="33" borderId="0" xfId="1296" applyFont="1" applyFill="1" applyAlignment="1" applyProtection="1">
      <alignment horizontal="left" vertical="center" wrapText="1"/>
      <protection locked="0"/>
    </xf>
    <xf numFmtId="166" fontId="64" fillId="33" borderId="0" xfId="1296" applyNumberFormat="1" applyFont="1" applyFill="1" applyAlignment="1" applyProtection="1">
      <alignment horizontal="left" vertical="center" wrapText="1"/>
      <protection locked="0"/>
    </xf>
    <xf numFmtId="168" fontId="64" fillId="33" borderId="0" xfId="1499" applyNumberFormat="1" applyFont="1" applyFill="1" applyBorder="1" applyAlignment="1" applyProtection="1">
      <alignment horizontal="left" vertical="center" wrapText="1"/>
      <protection locked="0"/>
    </xf>
    <xf numFmtId="0" fontId="64" fillId="33" borderId="28" xfId="1499" applyFont="1" applyFill="1" applyBorder="1" applyAlignment="1">
      <alignment horizontal="left" vertical="center" wrapText="1"/>
    </xf>
    <xf numFmtId="0" fontId="64" fillId="33" borderId="42" xfId="1296" quotePrefix="1" applyFont="1" applyFill="1" applyBorder="1" applyAlignment="1" applyProtection="1">
      <alignment horizontal="left" vertical="center" wrapText="1"/>
      <protection locked="0"/>
    </xf>
    <xf numFmtId="0" fontId="64" fillId="0" borderId="10" xfId="37" applyFont="1" applyFill="1" applyBorder="1" applyAlignment="1">
      <alignment horizontal="center" vertical="center" wrapText="1"/>
    </xf>
    <xf numFmtId="0" fontId="64" fillId="0" borderId="10" xfId="37" applyFont="1" applyFill="1" applyBorder="1" applyAlignment="1">
      <alignment horizontal="left" vertical="center" wrapText="1"/>
    </xf>
    <xf numFmtId="165" fontId="64" fillId="0" borderId="10" xfId="37" applyNumberFormat="1" applyFont="1" applyFill="1" applyBorder="1" applyAlignment="1" applyProtection="1">
      <alignment horizontal="left" vertical="center" wrapText="1"/>
      <protection locked="0"/>
    </xf>
    <xf numFmtId="164" fontId="64" fillId="0" borderId="10" xfId="37" applyNumberFormat="1" applyFont="1" applyFill="1" applyBorder="1" applyAlignment="1">
      <alignment horizontal="right" vertical="center" wrapText="1"/>
    </xf>
    <xf numFmtId="164" fontId="67" fillId="0" borderId="10" xfId="37" applyNumberFormat="1" applyFont="1" applyFill="1" applyBorder="1" applyAlignment="1">
      <alignment horizontal="right" vertical="center" wrapText="1"/>
    </xf>
    <xf numFmtId="164" fontId="67" fillId="0" borderId="10" xfId="1911" applyNumberFormat="1" applyFont="1" applyFill="1" applyBorder="1" applyAlignment="1">
      <alignment horizontal="right" vertical="center" wrapText="1"/>
    </xf>
    <xf numFmtId="0" fontId="64" fillId="0" borderId="10" xfId="2169" applyFont="1" applyFill="1" applyBorder="1" applyAlignment="1">
      <alignment horizontal="center" vertical="center" wrapText="1"/>
    </xf>
    <xf numFmtId="168" fontId="64" fillId="0" borderId="10" xfId="37" applyNumberFormat="1" applyFont="1" applyFill="1" applyBorder="1" applyAlignment="1" applyProtection="1">
      <alignment horizontal="left" vertical="center" wrapText="1"/>
      <protection locked="0"/>
    </xf>
    <xf numFmtId="166" fontId="64" fillId="0" borderId="10" xfId="37" applyNumberFormat="1" applyFont="1" applyFill="1" applyBorder="1" applyAlignment="1" applyProtection="1">
      <alignment horizontal="left" vertical="center" wrapText="1"/>
      <protection locked="0"/>
    </xf>
    <xf numFmtId="164" fontId="64" fillId="0" borderId="10" xfId="38" applyNumberFormat="1" applyFont="1" applyFill="1" applyBorder="1" applyAlignment="1" applyProtection="1">
      <alignment horizontal="right" vertical="center" wrapText="1"/>
      <protection locked="0"/>
    </xf>
    <xf numFmtId="0" fontId="64" fillId="0" borderId="10" xfId="37" applyFont="1" applyFill="1" applyBorder="1" applyAlignment="1" applyProtection="1">
      <alignment horizontal="left" vertical="center" wrapText="1"/>
      <protection locked="0"/>
    </xf>
    <xf numFmtId="164" fontId="64" fillId="0" borderId="10" xfId="38" applyNumberFormat="1" applyFont="1" applyFill="1" applyBorder="1" applyAlignment="1">
      <alignment horizontal="right" vertical="center" wrapText="1"/>
    </xf>
    <xf numFmtId="166" fontId="64" fillId="0" borderId="10" xfId="37" quotePrefix="1" applyNumberFormat="1" applyFont="1" applyFill="1" applyBorder="1" applyAlignment="1" applyProtection="1">
      <alignment horizontal="left" vertical="center" wrapText="1"/>
      <protection locked="0"/>
    </xf>
    <xf numFmtId="0" fontId="64" fillId="0" borderId="10" xfId="37" quotePrefix="1" applyFont="1" applyFill="1" applyBorder="1" applyAlignment="1" applyProtection="1">
      <alignment horizontal="left" vertical="center" wrapText="1"/>
      <protection locked="0"/>
    </xf>
    <xf numFmtId="168" fontId="64" fillId="0" borderId="10" xfId="37" quotePrefix="1" applyNumberFormat="1" applyFont="1" applyFill="1" applyBorder="1" applyAlignment="1" applyProtection="1">
      <alignment horizontal="left" vertical="center" wrapText="1"/>
      <protection locked="0"/>
    </xf>
    <xf numFmtId="166" fontId="64" fillId="0" borderId="10" xfId="37" applyNumberFormat="1" applyFont="1" applyFill="1" applyBorder="1" applyAlignment="1">
      <alignment horizontal="left" vertical="center" wrapText="1"/>
    </xf>
    <xf numFmtId="0" fontId="64" fillId="0" borderId="10" xfId="1618" applyFont="1" applyFill="1" applyBorder="1" applyAlignment="1">
      <alignment horizontal="left" vertical="center" wrapText="1"/>
    </xf>
    <xf numFmtId="0" fontId="64" fillId="0" borderId="10" xfId="1911" applyFont="1" applyFill="1" applyBorder="1" applyAlignment="1">
      <alignment horizontal="left" vertical="center" wrapText="1"/>
    </xf>
    <xf numFmtId="164" fontId="64" fillId="0" borderId="10" xfId="1619" applyNumberFormat="1" applyFont="1" applyFill="1" applyBorder="1" applyAlignment="1">
      <alignment horizontal="right" vertical="center" wrapText="1"/>
    </xf>
    <xf numFmtId="164" fontId="64" fillId="0" borderId="10" xfId="1911" quotePrefix="1" applyNumberFormat="1" applyFont="1" applyFill="1" applyBorder="1" applyAlignment="1">
      <alignment horizontal="right" vertical="center" wrapText="1"/>
    </xf>
    <xf numFmtId="0" fontId="64" fillId="0" borderId="10" xfId="1619" applyFont="1" applyFill="1" applyBorder="1" applyAlignment="1">
      <alignment horizontal="left" vertical="center" wrapText="1"/>
    </xf>
    <xf numFmtId="0" fontId="64" fillId="0" borderId="10" xfId="1911" applyNumberFormat="1" applyFont="1" applyFill="1" applyBorder="1" applyAlignment="1">
      <alignment horizontal="left" vertical="center" wrapText="1"/>
    </xf>
    <xf numFmtId="1" fontId="67" fillId="52" borderId="10" xfId="37" applyNumberFormat="1" applyFont="1" applyFill="1" applyBorder="1" applyAlignment="1" applyProtection="1">
      <alignment horizontal="center" vertical="center"/>
      <protection locked="0"/>
    </xf>
    <xf numFmtId="1" fontId="64" fillId="52" borderId="10" xfId="37" applyNumberFormat="1" applyFont="1" applyFill="1" applyBorder="1" applyAlignment="1" applyProtection="1">
      <alignment horizontal="center" vertical="center" wrapText="1"/>
      <protection locked="0"/>
    </xf>
    <xf numFmtId="0" fontId="64" fillId="52" borderId="10" xfId="37" applyFont="1" applyFill="1" applyBorder="1" applyAlignment="1" applyProtection="1">
      <alignment horizontal="left" vertical="center" wrapText="1"/>
      <protection locked="0"/>
    </xf>
    <xf numFmtId="166" fontId="67" fillId="52" borderId="10" xfId="37" applyNumberFormat="1" applyFont="1" applyFill="1" applyBorder="1" applyAlignment="1" applyProtection="1">
      <alignment horizontal="right" vertical="center" wrapText="1"/>
      <protection locked="0"/>
    </xf>
    <xf numFmtId="164" fontId="67" fillId="52" borderId="10" xfId="38" applyNumberFormat="1" applyFont="1" applyFill="1" applyBorder="1" applyAlignment="1">
      <alignment horizontal="right" vertical="center" wrapText="1"/>
    </xf>
    <xf numFmtId="164" fontId="67" fillId="52" borderId="10" xfId="1911" applyNumberFormat="1" applyFont="1" applyFill="1" applyBorder="1" applyAlignment="1">
      <alignment horizontal="right" vertical="center" wrapText="1"/>
    </xf>
    <xf numFmtId="164" fontId="64" fillId="52" borderId="10" xfId="37" applyNumberFormat="1" applyFont="1" applyFill="1" applyBorder="1" applyAlignment="1">
      <alignment horizontal="right" vertical="center" wrapText="1"/>
    </xf>
    <xf numFmtId="0" fontId="64" fillId="52" borderId="10" xfId="37" applyFont="1" applyFill="1" applyBorder="1" applyAlignment="1">
      <alignment horizontal="center" vertical="center" wrapText="1"/>
    </xf>
    <xf numFmtId="1" fontId="67" fillId="53" borderId="10" xfId="37" applyNumberFormat="1" applyFont="1" applyFill="1" applyBorder="1" applyAlignment="1" applyProtection="1">
      <alignment horizontal="center" vertical="center"/>
      <protection locked="0"/>
    </xf>
    <xf numFmtId="1" fontId="64" fillId="53" borderId="10" xfId="37" applyNumberFormat="1" applyFont="1" applyFill="1" applyBorder="1" applyAlignment="1" applyProtection="1">
      <alignment horizontal="center" vertical="center" wrapText="1"/>
      <protection locked="0"/>
    </xf>
    <xf numFmtId="0" fontId="64" fillId="53" borderId="10" xfId="37" applyFont="1" applyFill="1" applyBorder="1" applyAlignment="1" applyProtection="1">
      <alignment horizontal="left" vertical="center" wrapText="1"/>
      <protection locked="0"/>
    </xf>
    <xf numFmtId="166" fontId="67" fillId="53" borderId="10" xfId="37" applyNumberFormat="1" applyFont="1" applyFill="1" applyBorder="1" applyAlignment="1" applyProtection="1">
      <alignment horizontal="right" vertical="center" wrapText="1"/>
      <protection locked="0"/>
    </xf>
    <xf numFmtId="164" fontId="67" fillId="53" borderId="10" xfId="38" applyNumberFormat="1" applyFont="1" applyFill="1" applyBorder="1" applyAlignment="1">
      <alignment horizontal="right" vertical="center" wrapText="1"/>
    </xf>
    <xf numFmtId="164" fontId="67" fillId="53" borderId="10" xfId="1911" applyNumberFormat="1" applyFont="1" applyFill="1" applyBorder="1" applyAlignment="1">
      <alignment horizontal="right" vertical="center" wrapText="1"/>
    </xf>
    <xf numFmtId="164" fontId="64" fillId="53" borderId="10" xfId="37" applyNumberFormat="1" applyFont="1" applyFill="1" applyBorder="1" applyAlignment="1">
      <alignment horizontal="right" vertical="center" wrapText="1"/>
    </xf>
    <xf numFmtId="0" fontId="64" fillId="53" borderId="10" xfId="37" applyFont="1" applyFill="1" applyBorder="1" applyAlignment="1">
      <alignment horizontal="center" vertical="center" wrapText="1"/>
    </xf>
    <xf numFmtId="0" fontId="67" fillId="0" borderId="10" xfId="37" applyFont="1" applyFill="1" applyBorder="1" applyAlignment="1">
      <alignment horizontal="center" vertical="center" wrapText="1"/>
    </xf>
    <xf numFmtId="0" fontId="64" fillId="0" borderId="10" xfId="1296" applyFont="1" applyFill="1" applyBorder="1" applyAlignment="1">
      <alignment horizontal="center" vertical="center" wrapText="1"/>
    </xf>
    <xf numFmtId="0" fontId="64" fillId="0" borderId="10" xfId="1296" applyFont="1" applyFill="1" applyBorder="1" applyAlignment="1">
      <alignment horizontal="left" vertical="center" wrapText="1"/>
    </xf>
    <xf numFmtId="164" fontId="64" fillId="0" borderId="10" xfId="1296" applyNumberFormat="1" applyFont="1" applyFill="1" applyBorder="1" applyAlignment="1">
      <alignment horizontal="right" vertical="center" wrapText="1"/>
    </xf>
    <xf numFmtId="0" fontId="64" fillId="0" borderId="10" xfId="1296" applyFont="1" applyFill="1" applyBorder="1" applyAlignment="1">
      <alignment horizontal="left" vertical="center"/>
    </xf>
    <xf numFmtId="0" fontId="67" fillId="54" borderId="10" xfId="1296" applyFont="1" applyFill="1" applyBorder="1" applyAlignment="1">
      <alignment horizontal="center" vertical="center" wrapText="1"/>
    </xf>
    <xf numFmtId="0" fontId="67" fillId="54" borderId="10" xfId="1296" applyFont="1" applyFill="1" applyBorder="1" applyAlignment="1">
      <alignment horizontal="left" vertical="center" wrapText="1"/>
    </xf>
    <xf numFmtId="0" fontId="67" fillId="54" borderId="10" xfId="1296" applyFont="1" applyFill="1" applyBorder="1" applyAlignment="1">
      <alignment horizontal="right" vertical="center" wrapText="1"/>
    </xf>
    <xf numFmtId="164" fontId="67" fillId="54" borderId="10" xfId="1296" applyNumberFormat="1" applyFont="1" applyFill="1" applyBorder="1" applyAlignment="1">
      <alignment vertical="center"/>
    </xf>
    <xf numFmtId="164" fontId="67" fillId="54" borderId="10" xfId="1296" applyNumberFormat="1" applyFont="1" applyFill="1" applyBorder="1" applyAlignment="1">
      <alignment horizontal="right" vertical="center" wrapText="1"/>
    </xf>
    <xf numFmtId="164" fontId="67" fillId="54" borderId="10" xfId="1911" applyNumberFormat="1" applyFont="1" applyFill="1" applyBorder="1" applyAlignment="1">
      <alignment horizontal="right" vertical="center" wrapText="1"/>
    </xf>
    <xf numFmtId="0" fontId="64" fillId="54" borderId="10" xfId="37" applyFont="1" applyFill="1" applyBorder="1" applyAlignment="1">
      <alignment horizontal="center" vertical="center" wrapText="1"/>
    </xf>
    <xf numFmtId="0" fontId="64" fillId="54" borderId="10" xfId="1296" applyFont="1" applyFill="1" applyBorder="1" applyAlignment="1">
      <alignment horizontal="center" vertical="center" wrapText="1"/>
    </xf>
    <xf numFmtId="0" fontId="67" fillId="0" borderId="10" xfId="1296" applyFont="1" applyFill="1" applyBorder="1" applyAlignment="1">
      <alignment horizontal="left" vertical="center"/>
    </xf>
    <xf numFmtId="0" fontId="71" fillId="0" borderId="10" xfId="1296" applyFont="1" applyFill="1" applyBorder="1" applyAlignment="1">
      <alignment horizontal="center" vertical="center" wrapText="1"/>
    </xf>
    <xf numFmtId="0" fontId="64" fillId="0" borderId="10" xfId="1296" applyFont="1" applyFill="1" applyBorder="1" applyAlignment="1">
      <alignment vertical="center"/>
    </xf>
    <xf numFmtId="0" fontId="72" fillId="0" borderId="10" xfId="1296" applyFont="1" applyFill="1" applyBorder="1" applyAlignment="1">
      <alignment horizontal="right" vertical="center" wrapText="1"/>
    </xf>
    <xf numFmtId="164" fontId="72" fillId="0" borderId="10" xfId="1296" applyNumberFormat="1" applyFont="1" applyFill="1" applyBorder="1" applyAlignment="1">
      <alignment horizontal="right" vertical="center" wrapText="1"/>
    </xf>
    <xf numFmtId="0" fontId="73" fillId="54" borderId="10" xfId="1296" applyFont="1" applyFill="1" applyBorder="1" applyAlignment="1">
      <alignment horizontal="center" vertical="center" wrapText="1"/>
    </xf>
    <xf numFmtId="0" fontId="73" fillId="54" borderId="10" xfId="1296" applyFont="1" applyFill="1" applyBorder="1" applyAlignment="1">
      <alignment horizontal="left" vertical="center" wrapText="1"/>
    </xf>
    <xf numFmtId="0" fontId="72" fillId="54" borderId="10" xfId="1296" applyFont="1" applyFill="1" applyBorder="1" applyAlignment="1">
      <alignment horizontal="right" vertical="center" wrapText="1"/>
    </xf>
    <xf numFmtId="164" fontId="72" fillId="54" borderId="10" xfId="1296" applyNumberFormat="1" applyFont="1" applyFill="1" applyBorder="1" applyAlignment="1">
      <alignment horizontal="right" vertical="center" wrapText="1"/>
    </xf>
    <xf numFmtId="164" fontId="67" fillId="54" borderId="10" xfId="37" applyNumberFormat="1" applyFont="1" applyFill="1" applyBorder="1" applyAlignment="1">
      <alignment horizontal="right" vertical="center" wrapText="1"/>
    </xf>
    <xf numFmtId="0" fontId="67" fillId="52" borderId="10" xfId="37" applyFont="1" applyFill="1" applyBorder="1" applyAlignment="1">
      <alignment horizontal="center" vertical="center" wrapText="1"/>
    </xf>
    <xf numFmtId="0" fontId="74" fillId="52" borderId="10" xfId="37" applyFont="1" applyFill="1" applyBorder="1" applyAlignment="1">
      <alignment horizontal="center" vertical="center" wrapText="1"/>
    </xf>
    <xf numFmtId="0" fontId="74" fillId="52" borderId="10" xfId="37" applyFont="1" applyFill="1" applyBorder="1" applyAlignment="1">
      <alignment horizontal="left" vertical="center" wrapText="1"/>
    </xf>
    <xf numFmtId="0" fontId="67" fillId="52" borderId="10" xfId="37" applyFont="1" applyFill="1" applyBorder="1" applyAlignment="1">
      <alignment horizontal="left" vertical="center" wrapText="1"/>
    </xf>
    <xf numFmtId="164" fontId="67" fillId="52" borderId="10" xfId="37" applyNumberFormat="1" applyFont="1" applyFill="1" applyBorder="1" applyAlignment="1">
      <alignment horizontal="right" vertical="center" wrapText="1"/>
    </xf>
    <xf numFmtId="164" fontId="74" fillId="52" borderId="10" xfId="37" applyNumberFormat="1" applyFont="1" applyFill="1" applyBorder="1" applyAlignment="1">
      <alignment horizontal="right" vertical="center" wrapText="1"/>
    </xf>
    <xf numFmtId="0" fontId="75" fillId="52" borderId="10" xfId="37" applyFont="1" applyFill="1" applyBorder="1" applyAlignment="1">
      <alignment horizontal="center" vertical="center" wrapText="1"/>
    </xf>
    <xf numFmtId="0" fontId="67" fillId="50" borderId="10" xfId="37" applyFont="1" applyFill="1" applyBorder="1" applyAlignment="1">
      <alignment horizontal="center" vertical="center" wrapText="1"/>
    </xf>
    <xf numFmtId="0" fontId="74" fillId="50" borderId="10" xfId="37" applyFont="1" applyFill="1" applyBorder="1" applyAlignment="1">
      <alignment horizontal="center" vertical="center" wrapText="1"/>
    </xf>
    <xf numFmtId="0" fontId="74" fillId="50" borderId="10" xfId="37" applyFont="1" applyFill="1" applyBorder="1" applyAlignment="1">
      <alignment horizontal="left" vertical="center" wrapText="1"/>
    </xf>
    <xf numFmtId="0" fontId="67" fillId="50" borderId="10" xfId="37" applyFont="1" applyFill="1" applyBorder="1" applyAlignment="1">
      <alignment horizontal="left" vertical="center" wrapText="1"/>
    </xf>
    <xf numFmtId="164" fontId="67" fillId="50" borderId="10" xfId="37" applyNumberFormat="1" applyFont="1" applyFill="1" applyBorder="1" applyAlignment="1">
      <alignment horizontal="right" vertical="center" wrapText="1"/>
    </xf>
    <xf numFmtId="164" fontId="67" fillId="50" borderId="10" xfId="1911" applyNumberFormat="1" applyFont="1" applyFill="1" applyBorder="1" applyAlignment="1">
      <alignment horizontal="right" vertical="center" wrapText="1"/>
    </xf>
    <xf numFmtId="164" fontId="75" fillId="50" borderId="10" xfId="37" applyNumberFormat="1" applyFont="1" applyFill="1" applyBorder="1" applyAlignment="1">
      <alignment horizontal="right" vertical="center" wrapText="1"/>
    </xf>
    <xf numFmtId="0" fontId="75" fillId="50" borderId="10" xfId="37" applyFont="1" applyFill="1" applyBorder="1" applyAlignment="1">
      <alignment horizontal="center" vertical="center" wrapText="1"/>
    </xf>
    <xf numFmtId="0" fontId="66" fillId="0" borderId="10" xfId="1296" applyFont="1" applyFill="1" applyBorder="1" applyAlignment="1">
      <alignment horizontal="center" vertical="center" wrapText="1"/>
    </xf>
    <xf numFmtId="164" fontId="66" fillId="0" borderId="10" xfId="1296" applyNumberFormat="1" applyFont="1" applyFill="1" applyBorder="1" applyAlignment="1">
      <alignment horizontal="center" vertical="center" wrapText="1"/>
    </xf>
    <xf numFmtId="0" fontId="66" fillId="0" borderId="10" xfId="1296" applyFont="1" applyFill="1" applyBorder="1" applyAlignment="1">
      <alignment horizontal="center" vertical="center"/>
    </xf>
    <xf numFmtId="0" fontId="65" fillId="33" borderId="41" xfId="1296" applyFont="1" applyFill="1" applyBorder="1" applyAlignment="1">
      <alignment horizontal="center" vertical="center"/>
    </xf>
    <xf numFmtId="1" fontId="64" fillId="33" borderId="10" xfId="1919" applyNumberFormat="1" applyFont="1" applyFill="1" applyBorder="1" applyAlignment="1" applyProtection="1">
      <alignment horizontal="center" vertical="center" wrapText="1"/>
      <protection locked="0"/>
    </xf>
    <xf numFmtId="0" fontId="64" fillId="33" borderId="41" xfId="1919" applyFont="1" applyFill="1" applyBorder="1" applyAlignment="1">
      <alignment horizontal="left" vertical="center" wrapText="1"/>
    </xf>
    <xf numFmtId="164" fontId="64" fillId="33" borderId="41" xfId="1919" applyNumberFormat="1" applyFont="1" applyFill="1" applyBorder="1" applyAlignment="1">
      <alignment horizontal="right" vertical="center" wrapText="1"/>
    </xf>
    <xf numFmtId="164" fontId="67" fillId="33" borderId="41" xfId="1499" applyNumberFormat="1" applyFont="1" applyFill="1" applyBorder="1" applyAlignment="1">
      <alignment horizontal="right" vertical="center" wrapText="1"/>
    </xf>
    <xf numFmtId="0" fontId="65" fillId="33" borderId="10" xfId="1296" applyFont="1" applyFill="1" applyBorder="1" applyAlignment="1">
      <alignment horizontal="center" vertical="center"/>
    </xf>
    <xf numFmtId="0" fontId="64" fillId="33" borderId="10" xfId="1919" applyFont="1" applyFill="1" applyBorder="1" applyAlignment="1" applyProtection="1">
      <alignment horizontal="left" vertical="center" wrapText="1"/>
      <protection locked="0"/>
    </xf>
    <xf numFmtId="166" fontId="64" fillId="33" borderId="10" xfId="1919" applyNumberFormat="1" applyFont="1" applyFill="1" applyBorder="1" applyAlignment="1" applyProtection="1">
      <alignment horizontal="left" vertical="center" wrapText="1"/>
      <protection locked="0"/>
    </xf>
    <xf numFmtId="164" fontId="65" fillId="33" borderId="10" xfId="1296" applyNumberFormat="1" applyFont="1" applyFill="1" applyBorder="1" applyAlignment="1">
      <alignment vertical="center"/>
    </xf>
    <xf numFmtId="164" fontId="64" fillId="33" borderId="10" xfId="1919" applyNumberFormat="1" applyFont="1" applyFill="1" applyBorder="1" applyAlignment="1">
      <alignment horizontal="right" vertical="center" wrapText="1"/>
    </xf>
    <xf numFmtId="0" fontId="64" fillId="33" borderId="10" xfId="1919" applyFont="1" applyFill="1" applyBorder="1" applyAlignment="1">
      <alignment horizontal="center" vertical="center"/>
    </xf>
    <xf numFmtId="0" fontId="65" fillId="0" borderId="10" xfId="1296" applyFont="1" applyFill="1" applyBorder="1" applyAlignment="1">
      <alignment vertical="center" wrapText="1"/>
    </xf>
    <xf numFmtId="164" fontId="65" fillId="0" borderId="10" xfId="1296" applyNumberFormat="1" applyFont="1" applyFill="1" applyBorder="1" applyAlignment="1">
      <alignment vertical="center"/>
    </xf>
    <xf numFmtId="164" fontId="67" fillId="0" borderId="10" xfId="1499" applyNumberFormat="1" applyFont="1" applyFill="1" applyBorder="1" applyAlignment="1">
      <alignment horizontal="right" vertical="center" wrapText="1"/>
    </xf>
    <xf numFmtId="0" fontId="65" fillId="0" borderId="10" xfId="1296" applyFont="1" applyFill="1" applyBorder="1" applyAlignment="1">
      <alignment horizontal="center" vertical="center" wrapText="1"/>
    </xf>
    <xf numFmtId="0" fontId="64" fillId="33" borderId="10" xfId="1296" applyFont="1" applyFill="1" applyBorder="1" applyAlignment="1">
      <alignment vertical="center" wrapText="1"/>
    </xf>
    <xf numFmtId="164" fontId="64" fillId="33" borderId="10" xfId="1296" applyNumberFormat="1" applyFont="1" applyFill="1" applyBorder="1" applyAlignment="1">
      <alignment vertical="center"/>
    </xf>
    <xf numFmtId="0" fontId="64" fillId="33" borderId="10" xfId="1499" applyFont="1" applyFill="1" applyBorder="1" applyAlignment="1">
      <alignment horizontal="left" vertical="center" wrapText="1"/>
    </xf>
    <xf numFmtId="0" fontId="64" fillId="33" borderId="10" xfId="1919" applyFont="1" applyFill="1" applyBorder="1" applyAlignment="1">
      <alignment vertical="center" wrapText="1"/>
    </xf>
    <xf numFmtId="0" fontId="65" fillId="33" borderId="10" xfId="1296" applyFont="1" applyFill="1" applyBorder="1" applyAlignment="1">
      <alignment horizontal="left" vertical="center" wrapText="1"/>
    </xf>
    <xf numFmtId="0" fontId="64" fillId="33" borderId="10" xfId="1499" applyFont="1" applyFill="1" applyBorder="1" applyAlignment="1" applyProtection="1">
      <alignment horizontal="left" vertical="center" wrapText="1"/>
      <protection locked="0"/>
    </xf>
    <xf numFmtId="164" fontId="65" fillId="33" borderId="10" xfId="1296" applyNumberFormat="1" applyFont="1" applyFill="1" applyBorder="1" applyAlignment="1">
      <alignment horizontal="center" vertical="center" wrapText="1"/>
    </xf>
    <xf numFmtId="0" fontId="64" fillId="33" borderId="10" xfId="1499" applyFont="1" applyFill="1" applyBorder="1" applyAlignment="1">
      <alignment horizontal="center" vertical="center" wrapText="1"/>
    </xf>
    <xf numFmtId="0" fontId="65" fillId="33" borderId="10" xfId="1499" applyFont="1" applyFill="1" applyBorder="1" applyAlignment="1">
      <alignment horizontal="left" vertical="center" wrapText="1"/>
    </xf>
    <xf numFmtId="0" fontId="65" fillId="33" borderId="10" xfId="1499" applyFont="1" applyFill="1" applyBorder="1" applyAlignment="1">
      <alignment horizontal="center" vertical="center" wrapText="1"/>
    </xf>
    <xf numFmtId="0" fontId="65" fillId="33" borderId="10" xfId="1604" applyFont="1" applyFill="1" applyBorder="1" applyAlignment="1">
      <alignment horizontal="left" vertical="center" wrapText="1"/>
    </xf>
    <xf numFmtId="0" fontId="65" fillId="33" borderId="10" xfId="1296" applyFont="1" applyFill="1" applyBorder="1" applyAlignment="1">
      <alignment horizontal="center" vertical="center" wrapText="1"/>
    </xf>
    <xf numFmtId="0" fontId="64" fillId="33" borderId="10" xfId="1604" applyFont="1" applyFill="1" applyBorder="1" applyAlignment="1">
      <alignment horizontal="left" vertical="center" wrapText="1"/>
    </xf>
    <xf numFmtId="0" fontId="64" fillId="33" borderId="10" xfId="1305" applyFont="1" applyFill="1" applyBorder="1" applyAlignment="1">
      <alignment horizontal="left" vertical="center" wrapText="1"/>
    </xf>
    <xf numFmtId="164" fontId="64" fillId="33" borderId="10" xfId="1305" applyNumberFormat="1" applyFont="1" applyFill="1" applyBorder="1" applyAlignment="1">
      <alignment horizontal="center" vertical="center" wrapText="1"/>
    </xf>
    <xf numFmtId="0" fontId="64" fillId="33" borderId="10" xfId="1305" applyFont="1" applyFill="1" applyBorder="1" applyAlignment="1">
      <alignment horizontal="center" vertical="center" wrapText="1"/>
    </xf>
    <xf numFmtId="0" fontId="64" fillId="33" borderId="10" xfId="1319" applyFont="1" applyFill="1" applyBorder="1" applyAlignment="1">
      <alignment horizontal="center" vertical="center" wrapText="1"/>
    </xf>
    <xf numFmtId="0" fontId="64" fillId="33" borderId="41" xfId="1499" applyFont="1" applyFill="1" applyBorder="1" applyAlignment="1">
      <alignment horizontal="left" vertical="center" wrapText="1"/>
    </xf>
    <xf numFmtId="0" fontId="64" fillId="33" borderId="41" xfId="1499" applyFont="1" applyFill="1" applyBorder="1" applyAlignment="1" applyProtection="1">
      <alignment horizontal="left" vertical="center" wrapText="1"/>
      <protection locked="0"/>
    </xf>
    <xf numFmtId="164" fontId="65" fillId="33" borderId="41" xfId="1296" applyNumberFormat="1" applyFont="1" applyFill="1" applyBorder="1" applyAlignment="1">
      <alignment horizontal="center" vertical="center" wrapText="1"/>
    </xf>
    <xf numFmtId="0" fontId="64" fillId="33" borderId="41" xfId="1499" applyFont="1" applyFill="1" applyBorder="1" applyAlignment="1">
      <alignment horizontal="center" vertical="center" wrapText="1"/>
    </xf>
    <xf numFmtId="0" fontId="64" fillId="33" borderId="10" xfId="1489" applyFont="1" applyFill="1" applyBorder="1" applyAlignment="1">
      <alignment horizontal="center" vertical="center" wrapText="1"/>
    </xf>
    <xf numFmtId="0" fontId="64" fillId="33" borderId="10" xfId="1296" applyFont="1" applyFill="1" applyBorder="1" applyAlignment="1">
      <alignment horizontal="left" vertical="center" wrapText="1"/>
    </xf>
    <xf numFmtId="0" fontId="64" fillId="33" borderId="10" xfId="1296" applyFont="1" applyFill="1" applyBorder="1" applyAlignment="1">
      <alignment horizontal="left" vertical="center"/>
    </xf>
    <xf numFmtId="0" fontId="72" fillId="52" borderId="10" xfId="1296" applyFont="1" applyFill="1" applyBorder="1" applyAlignment="1">
      <alignment horizontal="center" vertical="center" wrapText="1"/>
    </xf>
    <xf numFmtId="0" fontId="72" fillId="52" borderId="10" xfId="1296" applyFont="1" applyFill="1" applyBorder="1" applyAlignment="1">
      <alignment horizontal="left" vertical="center" wrapText="1"/>
    </xf>
    <xf numFmtId="0" fontId="72" fillId="52" borderId="10" xfId="1296" applyFont="1" applyFill="1" applyBorder="1" applyAlignment="1">
      <alignment horizontal="right" vertical="center" wrapText="1"/>
    </xf>
    <xf numFmtId="164" fontId="72" fillId="52" borderId="10" xfId="1296" applyNumberFormat="1" applyFont="1" applyFill="1" applyBorder="1" applyAlignment="1">
      <alignment horizontal="right" vertical="center" wrapText="1"/>
    </xf>
    <xf numFmtId="164" fontId="73" fillId="52" borderId="10" xfId="1296" applyNumberFormat="1" applyFont="1" applyFill="1" applyBorder="1" applyAlignment="1">
      <alignment horizontal="right" vertical="center" wrapText="1"/>
    </xf>
    <xf numFmtId="0" fontId="73" fillId="52" borderId="10" xfId="1296" applyFont="1" applyFill="1" applyBorder="1" applyAlignment="1">
      <alignment horizontal="center" vertical="center" wrapText="1"/>
    </xf>
    <xf numFmtId="0" fontId="72" fillId="51" borderId="10" xfId="1296" applyFont="1" applyFill="1" applyBorder="1" applyAlignment="1">
      <alignment horizontal="center" vertical="center" wrapText="1"/>
    </xf>
    <xf numFmtId="0" fontId="72" fillId="51" borderId="10" xfId="1296" applyFont="1" applyFill="1" applyBorder="1" applyAlignment="1">
      <alignment horizontal="left" vertical="center" wrapText="1"/>
    </xf>
    <xf numFmtId="0" fontId="72" fillId="51" borderId="10" xfId="1296" applyFont="1" applyFill="1" applyBorder="1" applyAlignment="1">
      <alignment horizontal="right" vertical="center" wrapText="1"/>
    </xf>
    <xf numFmtId="164" fontId="72" fillId="51" borderId="10" xfId="1296" applyNumberFormat="1" applyFont="1" applyFill="1" applyBorder="1" applyAlignment="1">
      <alignment horizontal="right" vertical="center" wrapText="1"/>
    </xf>
    <xf numFmtId="164" fontId="67" fillId="51" borderId="10" xfId="1911" applyNumberFormat="1" applyFont="1" applyFill="1" applyBorder="1" applyAlignment="1">
      <alignment horizontal="right" vertical="center" wrapText="1"/>
    </xf>
    <xf numFmtId="164" fontId="73" fillId="51" borderId="10" xfId="1296" applyNumberFormat="1" applyFont="1" applyFill="1" applyBorder="1" applyAlignment="1">
      <alignment horizontal="right" vertical="center" wrapText="1"/>
    </xf>
    <xf numFmtId="0" fontId="64" fillId="51" borderId="10" xfId="37" applyFont="1" applyFill="1" applyBorder="1" applyAlignment="1">
      <alignment horizontal="center" vertical="center" wrapText="1"/>
    </xf>
    <xf numFmtId="0" fontId="73" fillId="51" borderId="10" xfId="1296" applyFont="1" applyFill="1" applyBorder="1" applyAlignment="1">
      <alignment horizontal="center" vertical="center" wrapText="1"/>
    </xf>
    <xf numFmtId="168" fontId="64" fillId="33" borderId="10" xfId="1919" applyNumberFormat="1" applyFont="1" applyFill="1" applyBorder="1" applyAlignment="1" applyProtection="1">
      <alignment horizontal="left" vertical="center" wrapText="1"/>
      <protection locked="0"/>
    </xf>
    <xf numFmtId="164" fontId="64" fillId="33" borderId="10" xfId="1921" applyNumberFormat="1" applyFont="1" applyFill="1" applyBorder="1" applyAlignment="1">
      <alignment horizontal="right" vertical="center" wrapText="1"/>
    </xf>
    <xf numFmtId="164" fontId="64" fillId="33" borderId="10" xfId="1921" applyNumberFormat="1" applyFont="1" applyFill="1" applyBorder="1" applyAlignment="1" applyProtection="1">
      <alignment horizontal="right" vertical="center" wrapText="1"/>
      <protection locked="0"/>
    </xf>
    <xf numFmtId="164" fontId="64" fillId="33" borderId="0" xfId="1921" applyNumberFormat="1" applyFont="1" applyFill="1" applyBorder="1" applyAlignment="1">
      <alignment horizontal="right" vertical="center" wrapText="1"/>
    </xf>
    <xf numFmtId="166" fontId="64" fillId="33" borderId="10" xfId="1919" quotePrefix="1" applyNumberFormat="1" applyFont="1" applyFill="1" applyBorder="1" applyAlignment="1" applyProtection="1">
      <alignment horizontal="left" vertical="center" wrapText="1"/>
      <protection locked="0"/>
    </xf>
    <xf numFmtId="0" fontId="64" fillId="33" borderId="10" xfId="1919" quotePrefix="1" applyFont="1" applyFill="1" applyBorder="1" applyAlignment="1" applyProtection="1">
      <alignment horizontal="left" vertical="center" wrapText="1"/>
      <protection locked="0"/>
    </xf>
    <xf numFmtId="164" fontId="64" fillId="33" borderId="10" xfId="1919" applyNumberFormat="1" applyFont="1" applyFill="1" applyBorder="1" applyAlignment="1">
      <alignment vertical="center"/>
    </xf>
    <xf numFmtId="0" fontId="64" fillId="33" borderId="10" xfId="1296" applyFont="1" applyFill="1" applyBorder="1" applyAlignment="1">
      <alignment vertical="center"/>
    </xf>
    <xf numFmtId="0" fontId="65" fillId="0" borderId="10" xfId="1296" applyFont="1" applyFill="1" applyBorder="1" applyAlignment="1">
      <alignment horizontal="center" vertical="center"/>
    </xf>
    <xf numFmtId="0" fontId="65" fillId="0" borderId="10" xfId="1296" applyFont="1" applyFill="1" applyBorder="1" applyAlignment="1">
      <alignment horizontal="left" vertical="center" wrapText="1"/>
    </xf>
    <xf numFmtId="164" fontId="65" fillId="0" borderId="10" xfId="1019" applyNumberFormat="1" applyFont="1" applyFill="1" applyBorder="1" applyAlignment="1">
      <alignment vertical="center"/>
    </xf>
    <xf numFmtId="0" fontId="64" fillId="0" borderId="10" xfId="1912" applyNumberFormat="1" applyFont="1" applyFill="1" applyBorder="1" applyAlignment="1">
      <alignment horizontal="left" vertical="center" wrapText="1"/>
    </xf>
    <xf numFmtId="0" fontId="65" fillId="0" borderId="10" xfId="1296" applyFont="1" applyFill="1" applyBorder="1" applyAlignment="1">
      <alignment vertical="center"/>
    </xf>
    <xf numFmtId="0" fontId="65" fillId="55" borderId="10" xfId="1296" applyFont="1" applyFill="1" applyBorder="1" applyAlignment="1">
      <alignment vertical="center" wrapText="1"/>
    </xf>
    <xf numFmtId="0" fontId="64" fillId="55" borderId="10" xfId="1499" applyNumberFormat="1" applyFont="1" applyFill="1" applyBorder="1" applyAlignment="1">
      <alignment horizontal="left" vertical="center" wrapText="1"/>
    </xf>
    <xf numFmtId="164" fontId="65" fillId="55" borderId="10" xfId="1296" applyNumberFormat="1" applyFont="1" applyFill="1" applyBorder="1" applyAlignment="1">
      <alignment vertical="center"/>
    </xf>
    <xf numFmtId="0" fontId="65" fillId="55" borderId="10" xfId="1296" applyFont="1" applyFill="1" applyBorder="1" applyAlignment="1">
      <alignment horizontal="center" vertical="center"/>
    </xf>
    <xf numFmtId="164" fontId="65" fillId="33" borderId="10" xfId="1019" applyNumberFormat="1" applyFont="1" applyFill="1" applyBorder="1" applyAlignment="1">
      <alignment vertical="center"/>
    </xf>
    <xf numFmtId="0" fontId="65" fillId="55" borderId="10" xfId="1296" applyFont="1" applyFill="1" applyBorder="1" applyAlignment="1">
      <alignment horizontal="left" vertical="center" wrapText="1"/>
    </xf>
    <xf numFmtId="0" fontId="64" fillId="33" borderId="10" xfId="1499" applyNumberFormat="1" applyFont="1" applyFill="1" applyBorder="1" applyAlignment="1">
      <alignment horizontal="left" vertical="center" wrapText="1"/>
    </xf>
    <xf numFmtId="164" fontId="65" fillId="55" borderId="10" xfId="1019" applyNumberFormat="1" applyFont="1" applyFill="1" applyBorder="1" applyAlignment="1">
      <alignment vertical="center"/>
    </xf>
    <xf numFmtId="0" fontId="65" fillId="33" borderId="10" xfId="1296" applyFont="1" applyFill="1" applyBorder="1" applyAlignment="1">
      <alignment horizontal="left" vertical="center" wrapText="1" shrinkToFit="1"/>
    </xf>
    <xf numFmtId="0" fontId="65" fillId="55" borderId="10" xfId="1296" applyFont="1" applyFill="1" applyBorder="1" applyAlignment="1">
      <alignment horizontal="left" vertical="center" wrapText="1" shrinkToFit="1"/>
    </xf>
    <xf numFmtId="0" fontId="65" fillId="0" borderId="10" xfId="1296" applyFont="1" applyFill="1" applyBorder="1" applyAlignment="1">
      <alignment horizontal="left" vertical="center" wrapText="1" shrinkToFit="1"/>
    </xf>
    <xf numFmtId="0" fontId="64" fillId="0" borderId="10" xfId="1499" applyNumberFormat="1" applyFont="1" applyFill="1" applyBorder="1" applyAlignment="1">
      <alignment horizontal="left" vertical="center" wrapText="1"/>
    </xf>
    <xf numFmtId="0" fontId="65" fillId="55" borderId="10" xfId="1296" applyFont="1" applyFill="1" applyBorder="1" applyAlignment="1">
      <alignment vertical="center"/>
    </xf>
    <xf numFmtId="0" fontId="64" fillId="55" borderId="10" xfId="1912" applyNumberFormat="1" applyFont="1" applyFill="1" applyBorder="1" applyAlignment="1">
      <alignment horizontal="left" vertical="center" wrapText="1"/>
    </xf>
    <xf numFmtId="164" fontId="65" fillId="33" borderId="10" xfId="1296" applyNumberFormat="1" applyFont="1" applyFill="1" applyBorder="1" applyAlignment="1">
      <alignment horizontal="center" vertical="center"/>
    </xf>
    <xf numFmtId="0" fontId="64" fillId="33" borderId="10" xfId="1499" applyFont="1" applyFill="1" applyBorder="1" applyAlignment="1">
      <alignment vertical="center" wrapText="1"/>
    </xf>
    <xf numFmtId="0" fontId="64" fillId="33" borderId="10" xfId="1499" applyFont="1" applyFill="1" applyBorder="1" applyAlignment="1" applyProtection="1">
      <alignment vertical="center" wrapText="1"/>
      <protection locked="0"/>
    </xf>
    <xf numFmtId="0" fontId="65" fillId="33" borderId="10" xfId="1499" applyFont="1" applyFill="1" applyBorder="1" applyAlignment="1">
      <alignment vertical="center" wrapText="1"/>
    </xf>
    <xf numFmtId="0" fontId="65" fillId="33" borderId="10" xfId="1499" applyNumberFormat="1" applyFont="1" applyFill="1" applyBorder="1" applyAlignment="1">
      <alignment vertical="center" wrapText="1"/>
    </xf>
    <xf numFmtId="0" fontId="64" fillId="33" borderId="10" xfId="1915" applyFont="1" applyFill="1" applyBorder="1" applyAlignment="1">
      <alignment horizontal="left" vertical="center" wrapText="1"/>
    </xf>
    <xf numFmtId="164" fontId="64" fillId="33" borderId="10" xfId="1296" applyNumberFormat="1" applyFont="1" applyFill="1" applyBorder="1" applyAlignment="1">
      <alignment horizontal="center" vertical="center" wrapText="1"/>
    </xf>
    <xf numFmtId="0" fontId="64" fillId="33" borderId="10" xfId="1304" applyFont="1" applyFill="1" applyBorder="1" applyAlignment="1">
      <alignment horizontal="center" vertical="center" wrapText="1"/>
    </xf>
    <xf numFmtId="0" fontId="64" fillId="33" borderId="10" xfId="1913" applyFont="1" applyFill="1" applyBorder="1" applyAlignment="1">
      <alignment horizontal="left" vertical="center" wrapText="1"/>
    </xf>
    <xf numFmtId="0" fontId="64" fillId="33" borderId="10" xfId="1912" applyFont="1" applyFill="1" applyBorder="1" applyAlignment="1">
      <alignment horizontal="left" vertical="center" wrapText="1"/>
    </xf>
    <xf numFmtId="16" fontId="64" fillId="33" borderId="10" xfId="1914" applyNumberFormat="1" applyFont="1" applyFill="1" applyBorder="1" applyAlignment="1">
      <alignment horizontal="center" vertical="center" wrapText="1"/>
    </xf>
    <xf numFmtId="0" fontId="64" fillId="33" borderId="10" xfId="1296" applyFont="1" applyFill="1" applyBorder="1" applyAlignment="1">
      <alignment horizontal="center" vertical="center" wrapText="1"/>
    </xf>
    <xf numFmtId="0" fontId="64" fillId="33" borderId="10" xfId="1304" applyFont="1" applyFill="1" applyBorder="1" applyAlignment="1">
      <alignment horizontal="left" vertical="center" wrapText="1"/>
    </xf>
    <xf numFmtId="0" fontId="72" fillId="50" borderId="10" xfId="1296" applyFont="1" applyFill="1" applyBorder="1" applyAlignment="1">
      <alignment horizontal="center" vertical="center" wrapText="1"/>
    </xf>
    <xf numFmtId="0" fontId="64" fillId="50" borderId="10" xfId="37" applyFont="1" applyFill="1" applyBorder="1" applyAlignment="1">
      <alignment horizontal="center" vertical="center"/>
    </xf>
    <xf numFmtId="0" fontId="64" fillId="50" borderId="10" xfId="37" applyFont="1" applyFill="1" applyBorder="1" applyAlignment="1">
      <alignment vertical="center"/>
    </xf>
    <xf numFmtId="164" fontId="64" fillId="50" borderId="10" xfId="37" applyNumberFormat="1" applyFont="1" applyFill="1" applyBorder="1" applyAlignment="1">
      <alignment vertical="center"/>
    </xf>
    <xf numFmtId="0" fontId="64" fillId="50" borderId="10" xfId="37" applyFont="1" applyFill="1" applyBorder="1" applyAlignment="1">
      <alignment horizontal="center" vertical="center" wrapText="1"/>
    </xf>
    <xf numFmtId="0" fontId="64" fillId="0" borderId="10" xfId="1296" applyFont="1" applyBorder="1" applyAlignment="1">
      <alignment horizontal="center" vertical="center"/>
    </xf>
    <xf numFmtId="0" fontId="64" fillId="0" borderId="10" xfId="1296" applyFont="1" applyBorder="1" applyAlignment="1">
      <alignment vertical="center"/>
    </xf>
    <xf numFmtId="0" fontId="64" fillId="0" borderId="10" xfId="1296" applyFont="1" applyBorder="1" applyAlignment="1">
      <alignment vertical="center" wrapText="1"/>
    </xf>
    <xf numFmtId="0" fontId="64" fillId="0" borderId="10" xfId="1296" applyFont="1" applyFill="1" applyBorder="1" applyAlignment="1">
      <alignment vertical="center" wrapText="1"/>
    </xf>
    <xf numFmtId="0" fontId="64" fillId="0" borderId="10" xfId="1296" applyFont="1" applyFill="1" applyBorder="1" applyAlignment="1">
      <alignment horizontal="center" vertical="center"/>
    </xf>
    <xf numFmtId="0" fontId="66" fillId="0" borderId="35" xfId="0" applyFont="1" applyBorder="1" applyAlignment="1">
      <alignment horizontal="center" vertical="center"/>
    </xf>
    <xf numFmtId="44" fontId="66" fillId="0" borderId="35" xfId="1" applyFont="1" applyBorder="1" applyAlignment="1">
      <alignment horizontal="center" vertical="center"/>
    </xf>
    <xf numFmtId="0" fontId="66" fillId="0" borderId="35" xfId="0" applyFont="1" applyFill="1" applyBorder="1" applyAlignment="1">
      <alignment horizontal="center" vertical="center"/>
    </xf>
    <xf numFmtId="0" fontId="65" fillId="0" borderId="35" xfId="0" quotePrefix="1" applyFont="1" applyBorder="1" applyAlignment="1">
      <alignment horizontal="center" vertical="center"/>
    </xf>
    <xf numFmtId="49" fontId="65" fillId="0" borderId="35" xfId="0" applyNumberFormat="1" applyFont="1" applyBorder="1" applyAlignment="1">
      <alignment vertical="center" wrapText="1"/>
    </xf>
    <xf numFmtId="179" fontId="65" fillId="0" borderId="35" xfId="1" applyNumberFormat="1" applyFont="1" applyFill="1" applyBorder="1" applyAlignment="1">
      <alignment horizontal="right" vertical="center"/>
    </xf>
    <xf numFmtId="179" fontId="66" fillId="0" borderId="35" xfId="1" applyNumberFormat="1" applyFont="1" applyFill="1" applyBorder="1" applyAlignment="1">
      <alignment horizontal="right" vertical="center"/>
    </xf>
    <xf numFmtId="0" fontId="64" fillId="0" borderId="35" xfId="0" applyFont="1" applyBorder="1" applyAlignment="1">
      <alignment horizontal="center" vertical="center" wrapText="1"/>
    </xf>
    <xf numFmtId="0" fontId="65" fillId="0" borderId="35" xfId="0" quotePrefix="1" applyFont="1" applyBorder="1" applyAlignment="1">
      <alignment vertical="center"/>
    </xf>
    <xf numFmtId="0" fontId="65" fillId="0" borderId="35" xfId="0" applyFont="1" applyBorder="1" applyAlignment="1">
      <alignment vertical="center"/>
    </xf>
    <xf numFmtId="0" fontId="66" fillId="0" borderId="35" xfId="0" applyFont="1" applyBorder="1" applyAlignment="1">
      <alignment horizontal="center" vertical="center" wrapText="1"/>
    </xf>
    <xf numFmtId="1" fontId="65" fillId="0" borderId="35" xfId="0" applyNumberFormat="1" applyFont="1" applyBorder="1" applyAlignment="1" applyProtection="1">
      <alignment horizontal="left" vertical="center" wrapText="1"/>
      <protection locked="0"/>
    </xf>
    <xf numFmtId="0" fontId="66" fillId="0" borderId="0" xfId="0" applyFont="1" applyAlignment="1">
      <alignment horizontal="left" vertical="center" wrapText="1"/>
    </xf>
    <xf numFmtId="0" fontId="65" fillId="0" borderId="35" xfId="0" applyFont="1" applyBorder="1" applyAlignment="1">
      <alignment vertical="center" wrapText="1"/>
    </xf>
    <xf numFmtId="1" fontId="65" fillId="0" borderId="35" xfId="0" applyNumberFormat="1" applyFont="1" applyBorder="1" applyAlignment="1" applyProtection="1">
      <alignment horizontal="left" vertical="center"/>
      <protection locked="0"/>
    </xf>
    <xf numFmtId="164" fontId="65" fillId="0" borderId="35" xfId="1" applyNumberFormat="1" applyFont="1" applyFill="1" applyBorder="1" applyAlignment="1">
      <alignment horizontal="right" vertical="center"/>
    </xf>
    <xf numFmtId="164" fontId="66" fillId="0" borderId="35" xfId="1" applyNumberFormat="1" applyFont="1" applyFill="1" applyBorder="1" applyAlignment="1">
      <alignment horizontal="right" vertical="center"/>
    </xf>
    <xf numFmtId="0" fontId="65" fillId="0" borderId="35" xfId="0" applyFont="1" applyBorder="1" applyAlignment="1">
      <alignment horizontal="center" vertical="center" wrapText="1"/>
    </xf>
    <xf numFmtId="0" fontId="65" fillId="0" borderId="35" xfId="0" applyFont="1" applyBorder="1" applyAlignment="1">
      <alignment horizontal="center" vertical="center"/>
    </xf>
    <xf numFmtId="0" fontId="65" fillId="0" borderId="35" xfId="0" applyNumberFormat="1" applyFont="1" applyBorder="1" applyAlignment="1">
      <alignment vertical="center" wrapText="1"/>
    </xf>
    <xf numFmtId="175" fontId="65" fillId="0" borderId="35" xfId="1" applyNumberFormat="1" applyFont="1" applyFill="1" applyBorder="1" applyAlignment="1">
      <alignment horizontal="right" vertical="center"/>
    </xf>
    <xf numFmtId="175" fontId="66" fillId="0" borderId="35" xfId="1" applyNumberFormat="1" applyFont="1" applyFill="1" applyBorder="1" applyAlignment="1">
      <alignment horizontal="right" vertical="center"/>
    </xf>
    <xf numFmtId="0" fontId="64" fillId="0" borderId="35" xfId="1296" applyFont="1" applyBorder="1" applyAlignment="1">
      <alignment horizontal="center" vertical="center" wrapText="1"/>
    </xf>
    <xf numFmtId="1" fontId="65" fillId="0" borderId="35" xfId="0" applyNumberFormat="1" applyFont="1" applyFill="1" applyBorder="1" applyAlignment="1" applyProtection="1">
      <alignment horizontal="left" vertical="center" wrapText="1"/>
      <protection locked="0"/>
    </xf>
    <xf numFmtId="0" fontId="66" fillId="0" borderId="0" xfId="0" applyFont="1" applyAlignment="1">
      <alignment horizontal="center" vertical="center"/>
    </xf>
    <xf numFmtId="164" fontId="66" fillId="0" borderId="40" xfId="1" applyNumberFormat="1" applyFont="1" applyFill="1" applyBorder="1" applyAlignment="1">
      <alignment vertical="center" wrapText="1"/>
    </xf>
    <xf numFmtId="164" fontId="66" fillId="0" borderId="10" xfId="0" applyNumberFormat="1" applyFont="1" applyBorder="1" applyAlignment="1">
      <alignment vertical="center"/>
    </xf>
    <xf numFmtId="177" fontId="67" fillId="0" borderId="40" xfId="1019" applyNumberFormat="1" applyFont="1" applyFill="1" applyBorder="1" applyAlignment="1">
      <alignment horizontal="right" vertical="center" wrapText="1"/>
    </xf>
    <xf numFmtId="179" fontId="65" fillId="0" borderId="33" xfId="1" applyNumberFormat="1" applyFont="1" applyFill="1" applyBorder="1" applyAlignment="1">
      <alignment horizontal="right" vertical="center"/>
    </xf>
    <xf numFmtId="0" fontId="65" fillId="0" borderId="0" xfId="0" applyFont="1" applyBorder="1" applyAlignment="1">
      <alignment horizontal="right" vertical="center"/>
    </xf>
    <xf numFmtId="0" fontId="66" fillId="0" borderId="0" xfId="0" applyFont="1" applyBorder="1" applyAlignment="1">
      <alignment horizontal="right" vertical="center"/>
    </xf>
    <xf numFmtId="0" fontId="65" fillId="0" borderId="0" xfId="0" applyFont="1" applyBorder="1" applyAlignment="1">
      <alignment horizontal="center" vertical="center"/>
    </xf>
    <xf numFmtId="0" fontId="66" fillId="0" borderId="0" xfId="0" applyFont="1" applyBorder="1" applyAlignment="1">
      <alignment horizontal="center" vertical="center"/>
    </xf>
    <xf numFmtId="169" fontId="80" fillId="0" borderId="0" xfId="1019" applyNumberFormat="1" applyFont="1" applyFill="1" applyBorder="1" applyAlignment="1" applyProtection="1">
      <alignment horizontal="left" vertical="top"/>
      <protection locked="0"/>
    </xf>
    <xf numFmtId="1" fontId="18" fillId="0" borderId="0" xfId="1919" applyNumberFormat="1" applyAlignment="1" applyProtection="1">
      <alignment horizontal="left" vertical="top" wrapText="1"/>
      <protection locked="0"/>
    </xf>
    <xf numFmtId="164" fontId="17" fillId="0" borderId="0" xfId="1919" applyNumberFormat="1" applyFont="1" applyAlignment="1">
      <alignment horizontal="center" vertical="top" wrapText="1"/>
    </xf>
    <xf numFmtId="164" fontId="18" fillId="0" borderId="0" xfId="1919" applyNumberFormat="1" applyAlignment="1">
      <alignment horizontal="center" vertical="top" wrapText="1"/>
    </xf>
    <xf numFmtId="0" fontId="17" fillId="0" borderId="0" xfId="1919" applyFont="1" applyAlignment="1">
      <alignment horizontal="center" vertical="top" wrapText="1"/>
    </xf>
    <xf numFmtId="0" fontId="18" fillId="0" borderId="0" xfId="1296" applyAlignment="1">
      <alignment horizontal="center" vertical="top" wrapText="1"/>
    </xf>
    <xf numFmtId="0" fontId="66" fillId="0" borderId="0" xfId="0" applyFont="1" applyAlignment="1">
      <alignment horizontal="center" vertical="center"/>
    </xf>
    <xf numFmtId="0" fontId="67" fillId="0" borderId="20" xfId="37" applyFont="1" applyBorder="1" applyAlignment="1">
      <alignment horizontal="center" vertical="center"/>
    </xf>
    <xf numFmtId="0" fontId="67" fillId="0" borderId="21" xfId="37" applyFont="1" applyBorder="1" applyAlignment="1">
      <alignment horizontal="center" vertical="center"/>
    </xf>
    <xf numFmtId="164" fontId="78" fillId="57" borderId="50" xfId="36" applyNumberFormat="1" applyFont="1" applyFill="1" applyBorder="1" applyAlignment="1">
      <alignment horizontal="left" vertical="center" wrapText="1"/>
    </xf>
    <xf numFmtId="0" fontId="0" fillId="0" borderId="51" xfId="0" applyBorder="1" applyAlignment="1">
      <alignment horizontal="left" vertical="center" wrapText="1"/>
    </xf>
    <xf numFmtId="164" fontId="78" fillId="57" borderId="35" xfId="36" applyNumberFormat="1" applyFont="1" applyFill="1" applyBorder="1" applyAlignment="1">
      <alignment horizontal="left" vertical="center" wrapText="1"/>
    </xf>
    <xf numFmtId="0" fontId="0" fillId="0" borderId="35" xfId="0" applyBorder="1" applyAlignment="1">
      <alignment horizontal="left" vertical="center" wrapText="1"/>
    </xf>
    <xf numFmtId="0" fontId="67" fillId="0" borderId="0" xfId="0" applyFont="1" applyAlignment="1">
      <alignment horizontal="left" vertical="center"/>
    </xf>
    <xf numFmtId="0" fontId="66" fillId="0" borderId="0" xfId="0" applyFont="1" applyAlignment="1">
      <alignment horizontal="left" vertical="center"/>
    </xf>
  </cellXfs>
  <cellStyles count="3484">
    <cellStyle name="20% - Accent1" xfId="19" builtinId="30" customBuiltin="1"/>
    <cellStyle name="20% - Accent1 10" xfId="42" xr:uid="{00000000-0005-0000-0000-000001000000}"/>
    <cellStyle name="20% - Accent1 11" xfId="43" xr:uid="{00000000-0005-0000-0000-000002000000}"/>
    <cellStyle name="20% - Accent1 12" xfId="44" xr:uid="{00000000-0005-0000-0000-000003000000}"/>
    <cellStyle name="20% - Accent1 13" xfId="45" xr:uid="{00000000-0005-0000-0000-000004000000}"/>
    <cellStyle name="20% - Accent1 14" xfId="46" xr:uid="{00000000-0005-0000-0000-000005000000}"/>
    <cellStyle name="20% - Accent1 15" xfId="47" xr:uid="{00000000-0005-0000-0000-000006000000}"/>
    <cellStyle name="20% - Accent1 16" xfId="48" xr:uid="{00000000-0005-0000-0000-000007000000}"/>
    <cellStyle name="20% - Accent1 17" xfId="49" xr:uid="{00000000-0005-0000-0000-000008000000}"/>
    <cellStyle name="20% - Accent1 18" xfId="50" xr:uid="{00000000-0005-0000-0000-000009000000}"/>
    <cellStyle name="20% - Accent1 19" xfId="51" xr:uid="{00000000-0005-0000-0000-00000A000000}"/>
    <cellStyle name="20% - Accent1 2" xfId="52" xr:uid="{00000000-0005-0000-0000-00000B000000}"/>
    <cellStyle name="20% - Accent1 2 2" xfId="53" xr:uid="{00000000-0005-0000-0000-00000C000000}"/>
    <cellStyle name="20% - Accent1 2 2 2" xfId="2278" xr:uid="{00000000-0005-0000-0000-00000D000000}"/>
    <cellStyle name="20% - Accent1 2 2 2 2" xfId="2879" xr:uid="{00000000-0005-0000-0000-00000E000000}"/>
    <cellStyle name="20% - Accent1 2 2 2 3" xfId="3117" xr:uid="{00000000-0005-0000-0000-00000F000000}"/>
    <cellStyle name="20% - Accent1 2 2 3" xfId="2363" xr:uid="{00000000-0005-0000-0000-000010000000}"/>
    <cellStyle name="20% - Accent1 2 2 3 2" xfId="2964" xr:uid="{00000000-0005-0000-0000-000011000000}"/>
    <cellStyle name="20% - Accent1 2 2 3 3" xfId="3199" xr:uid="{00000000-0005-0000-0000-000012000000}"/>
    <cellStyle name="20% - Accent1 2 2 4" xfId="2787" xr:uid="{00000000-0005-0000-0000-000013000000}"/>
    <cellStyle name="20% - Accent1 2 2 5" xfId="3025" xr:uid="{00000000-0005-0000-0000-000014000000}"/>
    <cellStyle name="20% - Accent1 20" xfId="54" xr:uid="{00000000-0005-0000-0000-000015000000}"/>
    <cellStyle name="20% - Accent1 21" xfId="55" xr:uid="{00000000-0005-0000-0000-000016000000}"/>
    <cellStyle name="20% - Accent1 22" xfId="56" xr:uid="{00000000-0005-0000-0000-000017000000}"/>
    <cellStyle name="20% - Accent1 23" xfId="57" xr:uid="{00000000-0005-0000-0000-000018000000}"/>
    <cellStyle name="20% - Accent1 24" xfId="58" xr:uid="{00000000-0005-0000-0000-000019000000}"/>
    <cellStyle name="20% - Accent1 25" xfId="59" xr:uid="{00000000-0005-0000-0000-00001A000000}"/>
    <cellStyle name="20% - Accent1 26" xfId="60" xr:uid="{00000000-0005-0000-0000-00001B000000}"/>
    <cellStyle name="20% - Accent1 27" xfId="61" xr:uid="{00000000-0005-0000-0000-00001C000000}"/>
    <cellStyle name="20% - Accent1 28" xfId="2277" xr:uid="{00000000-0005-0000-0000-00001D000000}"/>
    <cellStyle name="20% - Accent1 28 2" xfId="2878" xr:uid="{00000000-0005-0000-0000-00001E000000}"/>
    <cellStyle name="20% - Accent1 28 3" xfId="3116" xr:uid="{00000000-0005-0000-0000-00001F000000}"/>
    <cellStyle name="20% - Accent1 29" xfId="2350" xr:uid="{00000000-0005-0000-0000-000020000000}"/>
    <cellStyle name="20% - Accent1 29 2" xfId="2952" xr:uid="{00000000-0005-0000-0000-000021000000}"/>
    <cellStyle name="20% - Accent1 29 3" xfId="3187" xr:uid="{00000000-0005-0000-0000-000022000000}"/>
    <cellStyle name="20% - Accent1 3" xfId="62" xr:uid="{00000000-0005-0000-0000-000023000000}"/>
    <cellStyle name="20% - Accent1 30" xfId="2786" xr:uid="{00000000-0005-0000-0000-000024000000}"/>
    <cellStyle name="20% - Accent1 31" xfId="3024" xr:uid="{00000000-0005-0000-0000-000025000000}"/>
    <cellStyle name="20% - Accent1 4" xfId="63" xr:uid="{00000000-0005-0000-0000-000026000000}"/>
    <cellStyle name="20% - Accent1 5" xfId="64" xr:uid="{00000000-0005-0000-0000-000027000000}"/>
    <cellStyle name="20% - Accent1 6" xfId="65" xr:uid="{00000000-0005-0000-0000-000028000000}"/>
    <cellStyle name="20% - Accent1 7" xfId="66" xr:uid="{00000000-0005-0000-0000-000029000000}"/>
    <cellStyle name="20% - Accent1 8" xfId="67" xr:uid="{00000000-0005-0000-0000-00002A000000}"/>
    <cellStyle name="20% - Accent1 9" xfId="68" xr:uid="{00000000-0005-0000-0000-00002B000000}"/>
    <cellStyle name="20% - Accent2" xfId="22" builtinId="34" customBuiltin="1"/>
    <cellStyle name="20% - Accent2 10" xfId="69" xr:uid="{00000000-0005-0000-0000-00002D000000}"/>
    <cellStyle name="20% - Accent2 11" xfId="70" xr:uid="{00000000-0005-0000-0000-00002E000000}"/>
    <cellStyle name="20% - Accent2 12" xfId="71" xr:uid="{00000000-0005-0000-0000-00002F000000}"/>
    <cellStyle name="20% - Accent2 13" xfId="72" xr:uid="{00000000-0005-0000-0000-000030000000}"/>
    <cellStyle name="20% - Accent2 14" xfId="73" xr:uid="{00000000-0005-0000-0000-000031000000}"/>
    <cellStyle name="20% - Accent2 15" xfId="74" xr:uid="{00000000-0005-0000-0000-000032000000}"/>
    <cellStyle name="20% - Accent2 16" xfId="75" xr:uid="{00000000-0005-0000-0000-000033000000}"/>
    <cellStyle name="20% - Accent2 17" xfId="76" xr:uid="{00000000-0005-0000-0000-000034000000}"/>
    <cellStyle name="20% - Accent2 18" xfId="77" xr:uid="{00000000-0005-0000-0000-000035000000}"/>
    <cellStyle name="20% - Accent2 19" xfId="78" xr:uid="{00000000-0005-0000-0000-000036000000}"/>
    <cellStyle name="20% - Accent2 2" xfId="79" xr:uid="{00000000-0005-0000-0000-000037000000}"/>
    <cellStyle name="20% - Accent2 2 2" xfId="80" xr:uid="{00000000-0005-0000-0000-000038000000}"/>
    <cellStyle name="20% - Accent2 2 2 2" xfId="2280" xr:uid="{00000000-0005-0000-0000-000039000000}"/>
    <cellStyle name="20% - Accent2 2 2 2 2" xfId="2881" xr:uid="{00000000-0005-0000-0000-00003A000000}"/>
    <cellStyle name="20% - Accent2 2 2 2 3" xfId="3119" xr:uid="{00000000-0005-0000-0000-00003B000000}"/>
    <cellStyle name="20% - Accent2 2 2 3" xfId="2364" xr:uid="{00000000-0005-0000-0000-00003C000000}"/>
    <cellStyle name="20% - Accent2 2 2 3 2" xfId="2965" xr:uid="{00000000-0005-0000-0000-00003D000000}"/>
    <cellStyle name="20% - Accent2 2 2 3 3" xfId="3200" xr:uid="{00000000-0005-0000-0000-00003E000000}"/>
    <cellStyle name="20% - Accent2 2 2 4" xfId="2789" xr:uid="{00000000-0005-0000-0000-00003F000000}"/>
    <cellStyle name="20% - Accent2 2 2 5" xfId="3027" xr:uid="{00000000-0005-0000-0000-000040000000}"/>
    <cellStyle name="20% - Accent2 20" xfId="81" xr:uid="{00000000-0005-0000-0000-000041000000}"/>
    <cellStyle name="20% - Accent2 21" xfId="82" xr:uid="{00000000-0005-0000-0000-000042000000}"/>
    <cellStyle name="20% - Accent2 22" xfId="83" xr:uid="{00000000-0005-0000-0000-000043000000}"/>
    <cellStyle name="20% - Accent2 23" xfId="84" xr:uid="{00000000-0005-0000-0000-000044000000}"/>
    <cellStyle name="20% - Accent2 24" xfId="85" xr:uid="{00000000-0005-0000-0000-000045000000}"/>
    <cellStyle name="20% - Accent2 25" xfId="86" xr:uid="{00000000-0005-0000-0000-000046000000}"/>
    <cellStyle name="20% - Accent2 26" xfId="87" xr:uid="{00000000-0005-0000-0000-000047000000}"/>
    <cellStyle name="20% - Accent2 27" xfId="88" xr:uid="{00000000-0005-0000-0000-000048000000}"/>
    <cellStyle name="20% - Accent2 28" xfId="2279" xr:uid="{00000000-0005-0000-0000-000049000000}"/>
    <cellStyle name="20% - Accent2 28 2" xfId="2880" xr:uid="{00000000-0005-0000-0000-00004A000000}"/>
    <cellStyle name="20% - Accent2 28 3" xfId="3118" xr:uid="{00000000-0005-0000-0000-00004B000000}"/>
    <cellStyle name="20% - Accent2 29" xfId="2352" xr:uid="{00000000-0005-0000-0000-00004C000000}"/>
    <cellStyle name="20% - Accent2 29 2" xfId="2954" xr:uid="{00000000-0005-0000-0000-00004D000000}"/>
    <cellStyle name="20% - Accent2 29 3" xfId="3189" xr:uid="{00000000-0005-0000-0000-00004E000000}"/>
    <cellStyle name="20% - Accent2 3" xfId="89" xr:uid="{00000000-0005-0000-0000-00004F000000}"/>
    <cellStyle name="20% - Accent2 30" xfId="2788" xr:uid="{00000000-0005-0000-0000-000050000000}"/>
    <cellStyle name="20% - Accent2 31" xfId="3026" xr:uid="{00000000-0005-0000-0000-000051000000}"/>
    <cellStyle name="20% - Accent2 4" xfId="90" xr:uid="{00000000-0005-0000-0000-000052000000}"/>
    <cellStyle name="20% - Accent2 5" xfId="91" xr:uid="{00000000-0005-0000-0000-000053000000}"/>
    <cellStyle name="20% - Accent2 6" xfId="92" xr:uid="{00000000-0005-0000-0000-000054000000}"/>
    <cellStyle name="20% - Accent2 7" xfId="93" xr:uid="{00000000-0005-0000-0000-000055000000}"/>
    <cellStyle name="20% - Accent2 8" xfId="94" xr:uid="{00000000-0005-0000-0000-000056000000}"/>
    <cellStyle name="20% - Accent2 9" xfId="95" xr:uid="{00000000-0005-0000-0000-000057000000}"/>
    <cellStyle name="20% - Accent3" xfId="25" builtinId="38" customBuiltin="1"/>
    <cellStyle name="20% - Accent3 10" xfId="96" xr:uid="{00000000-0005-0000-0000-000059000000}"/>
    <cellStyle name="20% - Accent3 11" xfId="97" xr:uid="{00000000-0005-0000-0000-00005A000000}"/>
    <cellStyle name="20% - Accent3 12" xfId="98" xr:uid="{00000000-0005-0000-0000-00005B000000}"/>
    <cellStyle name="20% - Accent3 13" xfId="99" xr:uid="{00000000-0005-0000-0000-00005C000000}"/>
    <cellStyle name="20% - Accent3 14" xfId="100" xr:uid="{00000000-0005-0000-0000-00005D000000}"/>
    <cellStyle name="20% - Accent3 15" xfId="101" xr:uid="{00000000-0005-0000-0000-00005E000000}"/>
    <cellStyle name="20% - Accent3 16" xfId="102" xr:uid="{00000000-0005-0000-0000-00005F000000}"/>
    <cellStyle name="20% - Accent3 17" xfId="103" xr:uid="{00000000-0005-0000-0000-000060000000}"/>
    <cellStyle name="20% - Accent3 18" xfId="104" xr:uid="{00000000-0005-0000-0000-000061000000}"/>
    <cellStyle name="20% - Accent3 19" xfId="105" xr:uid="{00000000-0005-0000-0000-000062000000}"/>
    <cellStyle name="20% - Accent3 2" xfId="106" xr:uid="{00000000-0005-0000-0000-000063000000}"/>
    <cellStyle name="20% - Accent3 2 2" xfId="107" xr:uid="{00000000-0005-0000-0000-000064000000}"/>
    <cellStyle name="20% - Accent3 2 2 2" xfId="2282" xr:uid="{00000000-0005-0000-0000-000065000000}"/>
    <cellStyle name="20% - Accent3 2 2 2 2" xfId="2883" xr:uid="{00000000-0005-0000-0000-000066000000}"/>
    <cellStyle name="20% - Accent3 2 2 2 3" xfId="3121" xr:uid="{00000000-0005-0000-0000-000067000000}"/>
    <cellStyle name="20% - Accent3 2 2 3" xfId="2365" xr:uid="{00000000-0005-0000-0000-000068000000}"/>
    <cellStyle name="20% - Accent3 2 2 3 2" xfId="2966" xr:uid="{00000000-0005-0000-0000-000069000000}"/>
    <cellStyle name="20% - Accent3 2 2 3 3" xfId="3201" xr:uid="{00000000-0005-0000-0000-00006A000000}"/>
    <cellStyle name="20% - Accent3 2 2 4" xfId="2791" xr:uid="{00000000-0005-0000-0000-00006B000000}"/>
    <cellStyle name="20% - Accent3 2 2 5" xfId="3029" xr:uid="{00000000-0005-0000-0000-00006C000000}"/>
    <cellStyle name="20% - Accent3 20" xfId="108" xr:uid="{00000000-0005-0000-0000-00006D000000}"/>
    <cellStyle name="20% - Accent3 21" xfId="109" xr:uid="{00000000-0005-0000-0000-00006E000000}"/>
    <cellStyle name="20% - Accent3 22" xfId="110" xr:uid="{00000000-0005-0000-0000-00006F000000}"/>
    <cellStyle name="20% - Accent3 23" xfId="111" xr:uid="{00000000-0005-0000-0000-000070000000}"/>
    <cellStyle name="20% - Accent3 24" xfId="112" xr:uid="{00000000-0005-0000-0000-000071000000}"/>
    <cellStyle name="20% - Accent3 25" xfId="113" xr:uid="{00000000-0005-0000-0000-000072000000}"/>
    <cellStyle name="20% - Accent3 26" xfId="114" xr:uid="{00000000-0005-0000-0000-000073000000}"/>
    <cellStyle name="20% - Accent3 27" xfId="115" xr:uid="{00000000-0005-0000-0000-000074000000}"/>
    <cellStyle name="20% - Accent3 28" xfId="2281" xr:uid="{00000000-0005-0000-0000-000075000000}"/>
    <cellStyle name="20% - Accent3 28 2" xfId="2882" xr:uid="{00000000-0005-0000-0000-000076000000}"/>
    <cellStyle name="20% - Accent3 28 3" xfId="3120" xr:uid="{00000000-0005-0000-0000-000077000000}"/>
    <cellStyle name="20% - Accent3 29" xfId="2354" xr:uid="{00000000-0005-0000-0000-000078000000}"/>
    <cellStyle name="20% - Accent3 29 2" xfId="2956" xr:uid="{00000000-0005-0000-0000-000079000000}"/>
    <cellStyle name="20% - Accent3 29 3" xfId="3191" xr:uid="{00000000-0005-0000-0000-00007A000000}"/>
    <cellStyle name="20% - Accent3 3" xfId="116" xr:uid="{00000000-0005-0000-0000-00007B000000}"/>
    <cellStyle name="20% - Accent3 30" xfId="2790" xr:uid="{00000000-0005-0000-0000-00007C000000}"/>
    <cellStyle name="20% - Accent3 31" xfId="3028" xr:uid="{00000000-0005-0000-0000-00007D000000}"/>
    <cellStyle name="20% - Accent3 4" xfId="117" xr:uid="{00000000-0005-0000-0000-00007E000000}"/>
    <cellStyle name="20% - Accent3 5" xfId="118" xr:uid="{00000000-0005-0000-0000-00007F000000}"/>
    <cellStyle name="20% - Accent3 6" xfId="119" xr:uid="{00000000-0005-0000-0000-000080000000}"/>
    <cellStyle name="20% - Accent3 7" xfId="120" xr:uid="{00000000-0005-0000-0000-000081000000}"/>
    <cellStyle name="20% - Accent3 8" xfId="121" xr:uid="{00000000-0005-0000-0000-000082000000}"/>
    <cellStyle name="20% - Accent3 9" xfId="122" xr:uid="{00000000-0005-0000-0000-000083000000}"/>
    <cellStyle name="20% - Accent4" xfId="28" builtinId="42" customBuiltin="1"/>
    <cellStyle name="20% - Accent4 10" xfId="123" xr:uid="{00000000-0005-0000-0000-000085000000}"/>
    <cellStyle name="20% - Accent4 11" xfId="124" xr:uid="{00000000-0005-0000-0000-000086000000}"/>
    <cellStyle name="20% - Accent4 12" xfId="125" xr:uid="{00000000-0005-0000-0000-000087000000}"/>
    <cellStyle name="20% - Accent4 13" xfId="126" xr:uid="{00000000-0005-0000-0000-000088000000}"/>
    <cellStyle name="20% - Accent4 14" xfId="127" xr:uid="{00000000-0005-0000-0000-000089000000}"/>
    <cellStyle name="20% - Accent4 15" xfId="128" xr:uid="{00000000-0005-0000-0000-00008A000000}"/>
    <cellStyle name="20% - Accent4 16" xfId="129" xr:uid="{00000000-0005-0000-0000-00008B000000}"/>
    <cellStyle name="20% - Accent4 17" xfId="130" xr:uid="{00000000-0005-0000-0000-00008C000000}"/>
    <cellStyle name="20% - Accent4 18" xfId="131" xr:uid="{00000000-0005-0000-0000-00008D000000}"/>
    <cellStyle name="20% - Accent4 19" xfId="132" xr:uid="{00000000-0005-0000-0000-00008E000000}"/>
    <cellStyle name="20% - Accent4 2" xfId="133" xr:uid="{00000000-0005-0000-0000-00008F000000}"/>
    <cellStyle name="20% - Accent4 2 2" xfId="134" xr:uid="{00000000-0005-0000-0000-000090000000}"/>
    <cellStyle name="20% - Accent4 2 2 2" xfId="2284" xr:uid="{00000000-0005-0000-0000-000091000000}"/>
    <cellStyle name="20% - Accent4 2 2 2 2" xfId="2885" xr:uid="{00000000-0005-0000-0000-000092000000}"/>
    <cellStyle name="20% - Accent4 2 2 2 3" xfId="3123" xr:uid="{00000000-0005-0000-0000-000093000000}"/>
    <cellStyle name="20% - Accent4 2 2 3" xfId="2366" xr:uid="{00000000-0005-0000-0000-000094000000}"/>
    <cellStyle name="20% - Accent4 2 2 3 2" xfId="2967" xr:uid="{00000000-0005-0000-0000-000095000000}"/>
    <cellStyle name="20% - Accent4 2 2 3 3" xfId="3202" xr:uid="{00000000-0005-0000-0000-000096000000}"/>
    <cellStyle name="20% - Accent4 2 2 4" xfId="2793" xr:uid="{00000000-0005-0000-0000-000097000000}"/>
    <cellStyle name="20% - Accent4 2 2 5" xfId="3031" xr:uid="{00000000-0005-0000-0000-000098000000}"/>
    <cellStyle name="20% - Accent4 20" xfId="135" xr:uid="{00000000-0005-0000-0000-000099000000}"/>
    <cellStyle name="20% - Accent4 21" xfId="136" xr:uid="{00000000-0005-0000-0000-00009A000000}"/>
    <cellStyle name="20% - Accent4 22" xfId="137" xr:uid="{00000000-0005-0000-0000-00009B000000}"/>
    <cellStyle name="20% - Accent4 23" xfId="138" xr:uid="{00000000-0005-0000-0000-00009C000000}"/>
    <cellStyle name="20% - Accent4 24" xfId="139" xr:uid="{00000000-0005-0000-0000-00009D000000}"/>
    <cellStyle name="20% - Accent4 25" xfId="140" xr:uid="{00000000-0005-0000-0000-00009E000000}"/>
    <cellStyle name="20% - Accent4 26" xfId="141" xr:uid="{00000000-0005-0000-0000-00009F000000}"/>
    <cellStyle name="20% - Accent4 27" xfId="142" xr:uid="{00000000-0005-0000-0000-0000A0000000}"/>
    <cellStyle name="20% - Accent4 28" xfId="2283" xr:uid="{00000000-0005-0000-0000-0000A1000000}"/>
    <cellStyle name="20% - Accent4 28 2" xfId="2884" xr:uid="{00000000-0005-0000-0000-0000A2000000}"/>
    <cellStyle name="20% - Accent4 28 3" xfId="3122" xr:uid="{00000000-0005-0000-0000-0000A3000000}"/>
    <cellStyle name="20% - Accent4 29" xfId="2356" xr:uid="{00000000-0005-0000-0000-0000A4000000}"/>
    <cellStyle name="20% - Accent4 29 2" xfId="2958" xr:uid="{00000000-0005-0000-0000-0000A5000000}"/>
    <cellStyle name="20% - Accent4 29 3" xfId="3193" xr:uid="{00000000-0005-0000-0000-0000A6000000}"/>
    <cellStyle name="20% - Accent4 3" xfId="143" xr:uid="{00000000-0005-0000-0000-0000A7000000}"/>
    <cellStyle name="20% - Accent4 30" xfId="2792" xr:uid="{00000000-0005-0000-0000-0000A8000000}"/>
    <cellStyle name="20% - Accent4 31" xfId="3030" xr:uid="{00000000-0005-0000-0000-0000A9000000}"/>
    <cellStyle name="20% - Accent4 4" xfId="144" xr:uid="{00000000-0005-0000-0000-0000AA000000}"/>
    <cellStyle name="20% - Accent4 5" xfId="145" xr:uid="{00000000-0005-0000-0000-0000AB000000}"/>
    <cellStyle name="20% - Accent4 6" xfId="146" xr:uid="{00000000-0005-0000-0000-0000AC000000}"/>
    <cellStyle name="20% - Accent4 7" xfId="147" xr:uid="{00000000-0005-0000-0000-0000AD000000}"/>
    <cellStyle name="20% - Accent4 8" xfId="148" xr:uid="{00000000-0005-0000-0000-0000AE000000}"/>
    <cellStyle name="20% - Accent4 9" xfId="149" xr:uid="{00000000-0005-0000-0000-0000AF000000}"/>
    <cellStyle name="20% - Accent5" xfId="31" builtinId="46" customBuiltin="1"/>
    <cellStyle name="20% - Accent5 10" xfId="150" xr:uid="{00000000-0005-0000-0000-0000B1000000}"/>
    <cellStyle name="20% - Accent5 11" xfId="151" xr:uid="{00000000-0005-0000-0000-0000B2000000}"/>
    <cellStyle name="20% - Accent5 12" xfId="152" xr:uid="{00000000-0005-0000-0000-0000B3000000}"/>
    <cellStyle name="20% - Accent5 13" xfId="153" xr:uid="{00000000-0005-0000-0000-0000B4000000}"/>
    <cellStyle name="20% - Accent5 14" xfId="154" xr:uid="{00000000-0005-0000-0000-0000B5000000}"/>
    <cellStyle name="20% - Accent5 15" xfId="155" xr:uid="{00000000-0005-0000-0000-0000B6000000}"/>
    <cellStyle name="20% - Accent5 16" xfId="156" xr:uid="{00000000-0005-0000-0000-0000B7000000}"/>
    <cellStyle name="20% - Accent5 17" xfId="157" xr:uid="{00000000-0005-0000-0000-0000B8000000}"/>
    <cellStyle name="20% - Accent5 18" xfId="158" xr:uid="{00000000-0005-0000-0000-0000B9000000}"/>
    <cellStyle name="20% - Accent5 19" xfId="159" xr:uid="{00000000-0005-0000-0000-0000BA000000}"/>
    <cellStyle name="20% - Accent5 2" xfId="160" xr:uid="{00000000-0005-0000-0000-0000BB000000}"/>
    <cellStyle name="20% - Accent5 2 2" xfId="161" xr:uid="{00000000-0005-0000-0000-0000BC000000}"/>
    <cellStyle name="20% - Accent5 2 2 2" xfId="2286" xr:uid="{00000000-0005-0000-0000-0000BD000000}"/>
    <cellStyle name="20% - Accent5 2 2 2 2" xfId="2887" xr:uid="{00000000-0005-0000-0000-0000BE000000}"/>
    <cellStyle name="20% - Accent5 2 2 2 3" xfId="3125" xr:uid="{00000000-0005-0000-0000-0000BF000000}"/>
    <cellStyle name="20% - Accent5 2 2 3" xfId="2367" xr:uid="{00000000-0005-0000-0000-0000C0000000}"/>
    <cellStyle name="20% - Accent5 2 2 3 2" xfId="2968" xr:uid="{00000000-0005-0000-0000-0000C1000000}"/>
    <cellStyle name="20% - Accent5 2 2 3 3" xfId="3203" xr:uid="{00000000-0005-0000-0000-0000C2000000}"/>
    <cellStyle name="20% - Accent5 2 2 4" xfId="2795" xr:uid="{00000000-0005-0000-0000-0000C3000000}"/>
    <cellStyle name="20% - Accent5 2 2 5" xfId="3033" xr:uid="{00000000-0005-0000-0000-0000C4000000}"/>
    <cellStyle name="20% - Accent5 20" xfId="162" xr:uid="{00000000-0005-0000-0000-0000C5000000}"/>
    <cellStyle name="20% - Accent5 21" xfId="163" xr:uid="{00000000-0005-0000-0000-0000C6000000}"/>
    <cellStyle name="20% - Accent5 22" xfId="164" xr:uid="{00000000-0005-0000-0000-0000C7000000}"/>
    <cellStyle name="20% - Accent5 23" xfId="165" xr:uid="{00000000-0005-0000-0000-0000C8000000}"/>
    <cellStyle name="20% - Accent5 24" xfId="166" xr:uid="{00000000-0005-0000-0000-0000C9000000}"/>
    <cellStyle name="20% - Accent5 25" xfId="167" xr:uid="{00000000-0005-0000-0000-0000CA000000}"/>
    <cellStyle name="20% - Accent5 26" xfId="168" xr:uid="{00000000-0005-0000-0000-0000CB000000}"/>
    <cellStyle name="20% - Accent5 27" xfId="169" xr:uid="{00000000-0005-0000-0000-0000CC000000}"/>
    <cellStyle name="20% - Accent5 28" xfId="2285" xr:uid="{00000000-0005-0000-0000-0000CD000000}"/>
    <cellStyle name="20% - Accent5 28 2" xfId="2886" xr:uid="{00000000-0005-0000-0000-0000CE000000}"/>
    <cellStyle name="20% - Accent5 28 3" xfId="3124" xr:uid="{00000000-0005-0000-0000-0000CF000000}"/>
    <cellStyle name="20% - Accent5 29" xfId="2358" xr:uid="{00000000-0005-0000-0000-0000D0000000}"/>
    <cellStyle name="20% - Accent5 29 2" xfId="2960" xr:uid="{00000000-0005-0000-0000-0000D1000000}"/>
    <cellStyle name="20% - Accent5 29 3" xfId="3195" xr:uid="{00000000-0005-0000-0000-0000D2000000}"/>
    <cellStyle name="20% - Accent5 3" xfId="170" xr:uid="{00000000-0005-0000-0000-0000D3000000}"/>
    <cellStyle name="20% - Accent5 30" xfId="2794" xr:uid="{00000000-0005-0000-0000-0000D4000000}"/>
    <cellStyle name="20% - Accent5 31" xfId="3032" xr:uid="{00000000-0005-0000-0000-0000D5000000}"/>
    <cellStyle name="20% - Accent5 4" xfId="171" xr:uid="{00000000-0005-0000-0000-0000D6000000}"/>
    <cellStyle name="20% - Accent5 5" xfId="172" xr:uid="{00000000-0005-0000-0000-0000D7000000}"/>
    <cellStyle name="20% - Accent5 6" xfId="173" xr:uid="{00000000-0005-0000-0000-0000D8000000}"/>
    <cellStyle name="20% - Accent5 7" xfId="174" xr:uid="{00000000-0005-0000-0000-0000D9000000}"/>
    <cellStyle name="20% - Accent5 8" xfId="175" xr:uid="{00000000-0005-0000-0000-0000DA000000}"/>
    <cellStyle name="20% - Accent5 9" xfId="176" xr:uid="{00000000-0005-0000-0000-0000DB000000}"/>
    <cellStyle name="20% - Accent6" xfId="34" builtinId="50" customBuiltin="1"/>
    <cellStyle name="20% - Accent6 10" xfId="177" xr:uid="{00000000-0005-0000-0000-0000DD000000}"/>
    <cellStyle name="20% - Accent6 11" xfId="178" xr:uid="{00000000-0005-0000-0000-0000DE000000}"/>
    <cellStyle name="20% - Accent6 12" xfId="179" xr:uid="{00000000-0005-0000-0000-0000DF000000}"/>
    <cellStyle name="20% - Accent6 13" xfId="180" xr:uid="{00000000-0005-0000-0000-0000E0000000}"/>
    <cellStyle name="20% - Accent6 14" xfId="181" xr:uid="{00000000-0005-0000-0000-0000E1000000}"/>
    <cellStyle name="20% - Accent6 15" xfId="182" xr:uid="{00000000-0005-0000-0000-0000E2000000}"/>
    <cellStyle name="20% - Accent6 16" xfId="183" xr:uid="{00000000-0005-0000-0000-0000E3000000}"/>
    <cellStyle name="20% - Accent6 17" xfId="184" xr:uid="{00000000-0005-0000-0000-0000E4000000}"/>
    <cellStyle name="20% - Accent6 18" xfId="185" xr:uid="{00000000-0005-0000-0000-0000E5000000}"/>
    <cellStyle name="20% - Accent6 19" xfId="186" xr:uid="{00000000-0005-0000-0000-0000E6000000}"/>
    <cellStyle name="20% - Accent6 2" xfId="187" xr:uid="{00000000-0005-0000-0000-0000E7000000}"/>
    <cellStyle name="20% - Accent6 2 2" xfId="188" xr:uid="{00000000-0005-0000-0000-0000E8000000}"/>
    <cellStyle name="20% - Accent6 2 2 2" xfId="2288" xr:uid="{00000000-0005-0000-0000-0000E9000000}"/>
    <cellStyle name="20% - Accent6 2 2 2 2" xfId="2889" xr:uid="{00000000-0005-0000-0000-0000EA000000}"/>
    <cellStyle name="20% - Accent6 2 2 2 3" xfId="3127" xr:uid="{00000000-0005-0000-0000-0000EB000000}"/>
    <cellStyle name="20% - Accent6 2 2 3" xfId="2368" xr:uid="{00000000-0005-0000-0000-0000EC000000}"/>
    <cellStyle name="20% - Accent6 2 2 3 2" xfId="2969" xr:uid="{00000000-0005-0000-0000-0000ED000000}"/>
    <cellStyle name="20% - Accent6 2 2 3 3" xfId="3204" xr:uid="{00000000-0005-0000-0000-0000EE000000}"/>
    <cellStyle name="20% - Accent6 2 2 4" xfId="2797" xr:uid="{00000000-0005-0000-0000-0000EF000000}"/>
    <cellStyle name="20% - Accent6 2 2 5" xfId="3035" xr:uid="{00000000-0005-0000-0000-0000F0000000}"/>
    <cellStyle name="20% - Accent6 20" xfId="189" xr:uid="{00000000-0005-0000-0000-0000F1000000}"/>
    <cellStyle name="20% - Accent6 21" xfId="190" xr:uid="{00000000-0005-0000-0000-0000F2000000}"/>
    <cellStyle name="20% - Accent6 22" xfId="191" xr:uid="{00000000-0005-0000-0000-0000F3000000}"/>
    <cellStyle name="20% - Accent6 23" xfId="192" xr:uid="{00000000-0005-0000-0000-0000F4000000}"/>
    <cellStyle name="20% - Accent6 24" xfId="193" xr:uid="{00000000-0005-0000-0000-0000F5000000}"/>
    <cellStyle name="20% - Accent6 25" xfId="194" xr:uid="{00000000-0005-0000-0000-0000F6000000}"/>
    <cellStyle name="20% - Accent6 26" xfId="195" xr:uid="{00000000-0005-0000-0000-0000F7000000}"/>
    <cellStyle name="20% - Accent6 27" xfId="196" xr:uid="{00000000-0005-0000-0000-0000F8000000}"/>
    <cellStyle name="20% - Accent6 28" xfId="2287" xr:uid="{00000000-0005-0000-0000-0000F9000000}"/>
    <cellStyle name="20% - Accent6 28 2" xfId="2888" xr:uid="{00000000-0005-0000-0000-0000FA000000}"/>
    <cellStyle name="20% - Accent6 28 3" xfId="3126" xr:uid="{00000000-0005-0000-0000-0000FB000000}"/>
    <cellStyle name="20% - Accent6 29" xfId="2360" xr:uid="{00000000-0005-0000-0000-0000FC000000}"/>
    <cellStyle name="20% - Accent6 29 2" xfId="2962" xr:uid="{00000000-0005-0000-0000-0000FD000000}"/>
    <cellStyle name="20% - Accent6 29 3" xfId="3197" xr:uid="{00000000-0005-0000-0000-0000FE000000}"/>
    <cellStyle name="20% - Accent6 3" xfId="197" xr:uid="{00000000-0005-0000-0000-0000FF000000}"/>
    <cellStyle name="20% - Accent6 30" xfId="2796" xr:uid="{00000000-0005-0000-0000-000000010000}"/>
    <cellStyle name="20% - Accent6 31" xfId="3034" xr:uid="{00000000-0005-0000-0000-000001010000}"/>
    <cellStyle name="20% - Accent6 4" xfId="198" xr:uid="{00000000-0005-0000-0000-000002010000}"/>
    <cellStyle name="20% - Accent6 5" xfId="199" xr:uid="{00000000-0005-0000-0000-000003010000}"/>
    <cellStyle name="20% - Accent6 6" xfId="200" xr:uid="{00000000-0005-0000-0000-000004010000}"/>
    <cellStyle name="20% - Accent6 7" xfId="201" xr:uid="{00000000-0005-0000-0000-000005010000}"/>
    <cellStyle name="20% - Accent6 8" xfId="202" xr:uid="{00000000-0005-0000-0000-000006010000}"/>
    <cellStyle name="20% - Accent6 9" xfId="203" xr:uid="{00000000-0005-0000-0000-000007010000}"/>
    <cellStyle name="40% - Accent1" xfId="20" builtinId="31" customBuiltin="1"/>
    <cellStyle name="40% - Accent1 10" xfId="204" xr:uid="{00000000-0005-0000-0000-000009010000}"/>
    <cellStyle name="40% - Accent1 11" xfId="205" xr:uid="{00000000-0005-0000-0000-00000A010000}"/>
    <cellStyle name="40% - Accent1 12" xfId="206" xr:uid="{00000000-0005-0000-0000-00000B010000}"/>
    <cellStyle name="40% - Accent1 13" xfId="207" xr:uid="{00000000-0005-0000-0000-00000C010000}"/>
    <cellStyle name="40% - Accent1 14" xfId="208" xr:uid="{00000000-0005-0000-0000-00000D010000}"/>
    <cellStyle name="40% - Accent1 15" xfId="209" xr:uid="{00000000-0005-0000-0000-00000E010000}"/>
    <cellStyle name="40% - Accent1 16" xfId="210" xr:uid="{00000000-0005-0000-0000-00000F010000}"/>
    <cellStyle name="40% - Accent1 17" xfId="211" xr:uid="{00000000-0005-0000-0000-000010010000}"/>
    <cellStyle name="40% - Accent1 18" xfId="212" xr:uid="{00000000-0005-0000-0000-000011010000}"/>
    <cellStyle name="40% - Accent1 19" xfId="213" xr:uid="{00000000-0005-0000-0000-000012010000}"/>
    <cellStyle name="40% - Accent1 2" xfId="214" xr:uid="{00000000-0005-0000-0000-000013010000}"/>
    <cellStyle name="40% - Accent1 2 2" xfId="215" xr:uid="{00000000-0005-0000-0000-000014010000}"/>
    <cellStyle name="40% - Accent1 2 2 2" xfId="2290" xr:uid="{00000000-0005-0000-0000-000015010000}"/>
    <cellStyle name="40% - Accent1 2 2 2 2" xfId="2891" xr:uid="{00000000-0005-0000-0000-000016010000}"/>
    <cellStyle name="40% - Accent1 2 2 2 3" xfId="3129" xr:uid="{00000000-0005-0000-0000-000017010000}"/>
    <cellStyle name="40% - Accent1 2 2 3" xfId="2369" xr:uid="{00000000-0005-0000-0000-000018010000}"/>
    <cellStyle name="40% - Accent1 2 2 3 2" xfId="2970" xr:uid="{00000000-0005-0000-0000-000019010000}"/>
    <cellStyle name="40% - Accent1 2 2 3 3" xfId="3205" xr:uid="{00000000-0005-0000-0000-00001A010000}"/>
    <cellStyle name="40% - Accent1 2 2 4" xfId="2799" xr:uid="{00000000-0005-0000-0000-00001B010000}"/>
    <cellStyle name="40% - Accent1 2 2 5" xfId="3037" xr:uid="{00000000-0005-0000-0000-00001C010000}"/>
    <cellStyle name="40% - Accent1 20" xfId="216" xr:uid="{00000000-0005-0000-0000-00001D010000}"/>
    <cellStyle name="40% - Accent1 21" xfId="217" xr:uid="{00000000-0005-0000-0000-00001E010000}"/>
    <cellStyle name="40% - Accent1 22" xfId="218" xr:uid="{00000000-0005-0000-0000-00001F010000}"/>
    <cellStyle name="40% - Accent1 23" xfId="219" xr:uid="{00000000-0005-0000-0000-000020010000}"/>
    <cellStyle name="40% - Accent1 24" xfId="220" xr:uid="{00000000-0005-0000-0000-000021010000}"/>
    <cellStyle name="40% - Accent1 25" xfId="221" xr:uid="{00000000-0005-0000-0000-000022010000}"/>
    <cellStyle name="40% - Accent1 26" xfId="222" xr:uid="{00000000-0005-0000-0000-000023010000}"/>
    <cellStyle name="40% - Accent1 27" xfId="223" xr:uid="{00000000-0005-0000-0000-000024010000}"/>
    <cellStyle name="40% - Accent1 28" xfId="2289" xr:uid="{00000000-0005-0000-0000-000025010000}"/>
    <cellStyle name="40% - Accent1 28 2" xfId="2890" xr:uid="{00000000-0005-0000-0000-000026010000}"/>
    <cellStyle name="40% - Accent1 28 3" xfId="3128" xr:uid="{00000000-0005-0000-0000-000027010000}"/>
    <cellStyle name="40% - Accent1 29" xfId="2351" xr:uid="{00000000-0005-0000-0000-000028010000}"/>
    <cellStyle name="40% - Accent1 29 2" xfId="2953" xr:uid="{00000000-0005-0000-0000-000029010000}"/>
    <cellStyle name="40% - Accent1 29 3" xfId="3188" xr:uid="{00000000-0005-0000-0000-00002A010000}"/>
    <cellStyle name="40% - Accent1 3" xfId="224" xr:uid="{00000000-0005-0000-0000-00002B010000}"/>
    <cellStyle name="40% - Accent1 30" xfId="2798" xr:uid="{00000000-0005-0000-0000-00002C010000}"/>
    <cellStyle name="40% - Accent1 31" xfId="3036" xr:uid="{00000000-0005-0000-0000-00002D010000}"/>
    <cellStyle name="40% - Accent1 4" xfId="225" xr:uid="{00000000-0005-0000-0000-00002E010000}"/>
    <cellStyle name="40% - Accent1 5" xfId="226" xr:uid="{00000000-0005-0000-0000-00002F010000}"/>
    <cellStyle name="40% - Accent1 6" xfId="227" xr:uid="{00000000-0005-0000-0000-000030010000}"/>
    <cellStyle name="40% - Accent1 7" xfId="228" xr:uid="{00000000-0005-0000-0000-000031010000}"/>
    <cellStyle name="40% - Accent1 8" xfId="229" xr:uid="{00000000-0005-0000-0000-000032010000}"/>
    <cellStyle name="40% - Accent1 9" xfId="230" xr:uid="{00000000-0005-0000-0000-000033010000}"/>
    <cellStyle name="40% - Accent2" xfId="23" builtinId="35" customBuiltin="1"/>
    <cellStyle name="40% - Accent2 10" xfId="231" xr:uid="{00000000-0005-0000-0000-000035010000}"/>
    <cellStyle name="40% - Accent2 11" xfId="232" xr:uid="{00000000-0005-0000-0000-000036010000}"/>
    <cellStyle name="40% - Accent2 12" xfId="233" xr:uid="{00000000-0005-0000-0000-000037010000}"/>
    <cellStyle name="40% - Accent2 13" xfId="234" xr:uid="{00000000-0005-0000-0000-000038010000}"/>
    <cellStyle name="40% - Accent2 14" xfId="235" xr:uid="{00000000-0005-0000-0000-000039010000}"/>
    <cellStyle name="40% - Accent2 15" xfId="236" xr:uid="{00000000-0005-0000-0000-00003A010000}"/>
    <cellStyle name="40% - Accent2 16" xfId="237" xr:uid="{00000000-0005-0000-0000-00003B010000}"/>
    <cellStyle name="40% - Accent2 17" xfId="238" xr:uid="{00000000-0005-0000-0000-00003C010000}"/>
    <cellStyle name="40% - Accent2 18" xfId="239" xr:uid="{00000000-0005-0000-0000-00003D010000}"/>
    <cellStyle name="40% - Accent2 19" xfId="240" xr:uid="{00000000-0005-0000-0000-00003E010000}"/>
    <cellStyle name="40% - Accent2 2" xfId="241" xr:uid="{00000000-0005-0000-0000-00003F010000}"/>
    <cellStyle name="40% - Accent2 2 2" xfId="242" xr:uid="{00000000-0005-0000-0000-000040010000}"/>
    <cellStyle name="40% - Accent2 2 2 2" xfId="2292" xr:uid="{00000000-0005-0000-0000-000041010000}"/>
    <cellStyle name="40% - Accent2 2 2 2 2" xfId="2893" xr:uid="{00000000-0005-0000-0000-000042010000}"/>
    <cellStyle name="40% - Accent2 2 2 2 3" xfId="3131" xr:uid="{00000000-0005-0000-0000-000043010000}"/>
    <cellStyle name="40% - Accent2 2 2 3" xfId="2370" xr:uid="{00000000-0005-0000-0000-000044010000}"/>
    <cellStyle name="40% - Accent2 2 2 3 2" xfId="2971" xr:uid="{00000000-0005-0000-0000-000045010000}"/>
    <cellStyle name="40% - Accent2 2 2 3 3" xfId="3206" xr:uid="{00000000-0005-0000-0000-000046010000}"/>
    <cellStyle name="40% - Accent2 2 2 4" xfId="2801" xr:uid="{00000000-0005-0000-0000-000047010000}"/>
    <cellStyle name="40% - Accent2 2 2 5" xfId="3039" xr:uid="{00000000-0005-0000-0000-000048010000}"/>
    <cellStyle name="40% - Accent2 20" xfId="243" xr:uid="{00000000-0005-0000-0000-000049010000}"/>
    <cellStyle name="40% - Accent2 21" xfId="244" xr:uid="{00000000-0005-0000-0000-00004A010000}"/>
    <cellStyle name="40% - Accent2 22" xfId="245" xr:uid="{00000000-0005-0000-0000-00004B010000}"/>
    <cellStyle name="40% - Accent2 23" xfId="246" xr:uid="{00000000-0005-0000-0000-00004C010000}"/>
    <cellStyle name="40% - Accent2 24" xfId="247" xr:uid="{00000000-0005-0000-0000-00004D010000}"/>
    <cellStyle name="40% - Accent2 25" xfId="248" xr:uid="{00000000-0005-0000-0000-00004E010000}"/>
    <cellStyle name="40% - Accent2 26" xfId="249" xr:uid="{00000000-0005-0000-0000-00004F010000}"/>
    <cellStyle name="40% - Accent2 27" xfId="250" xr:uid="{00000000-0005-0000-0000-000050010000}"/>
    <cellStyle name="40% - Accent2 28" xfId="2291" xr:uid="{00000000-0005-0000-0000-000051010000}"/>
    <cellStyle name="40% - Accent2 28 2" xfId="2892" xr:uid="{00000000-0005-0000-0000-000052010000}"/>
    <cellStyle name="40% - Accent2 28 3" xfId="3130" xr:uid="{00000000-0005-0000-0000-000053010000}"/>
    <cellStyle name="40% - Accent2 29" xfId="2353" xr:uid="{00000000-0005-0000-0000-000054010000}"/>
    <cellStyle name="40% - Accent2 29 2" xfId="2955" xr:uid="{00000000-0005-0000-0000-000055010000}"/>
    <cellStyle name="40% - Accent2 29 3" xfId="3190" xr:uid="{00000000-0005-0000-0000-000056010000}"/>
    <cellStyle name="40% - Accent2 3" xfId="251" xr:uid="{00000000-0005-0000-0000-000057010000}"/>
    <cellStyle name="40% - Accent2 30" xfId="2800" xr:uid="{00000000-0005-0000-0000-000058010000}"/>
    <cellStyle name="40% - Accent2 31" xfId="3038" xr:uid="{00000000-0005-0000-0000-000059010000}"/>
    <cellStyle name="40% - Accent2 4" xfId="252" xr:uid="{00000000-0005-0000-0000-00005A010000}"/>
    <cellStyle name="40% - Accent2 5" xfId="253" xr:uid="{00000000-0005-0000-0000-00005B010000}"/>
    <cellStyle name="40% - Accent2 6" xfId="254" xr:uid="{00000000-0005-0000-0000-00005C010000}"/>
    <cellStyle name="40% - Accent2 7" xfId="255" xr:uid="{00000000-0005-0000-0000-00005D010000}"/>
    <cellStyle name="40% - Accent2 8" xfId="256" xr:uid="{00000000-0005-0000-0000-00005E010000}"/>
    <cellStyle name="40% - Accent2 9" xfId="257" xr:uid="{00000000-0005-0000-0000-00005F010000}"/>
    <cellStyle name="40% - Accent3" xfId="26" builtinId="39" customBuiltin="1"/>
    <cellStyle name="40% - Accent3 10" xfId="258" xr:uid="{00000000-0005-0000-0000-000061010000}"/>
    <cellStyle name="40% - Accent3 11" xfId="259" xr:uid="{00000000-0005-0000-0000-000062010000}"/>
    <cellStyle name="40% - Accent3 12" xfId="260" xr:uid="{00000000-0005-0000-0000-000063010000}"/>
    <cellStyle name="40% - Accent3 13" xfId="261" xr:uid="{00000000-0005-0000-0000-000064010000}"/>
    <cellStyle name="40% - Accent3 14" xfId="262" xr:uid="{00000000-0005-0000-0000-000065010000}"/>
    <cellStyle name="40% - Accent3 15" xfId="263" xr:uid="{00000000-0005-0000-0000-000066010000}"/>
    <cellStyle name="40% - Accent3 16" xfId="264" xr:uid="{00000000-0005-0000-0000-000067010000}"/>
    <cellStyle name="40% - Accent3 17" xfId="265" xr:uid="{00000000-0005-0000-0000-000068010000}"/>
    <cellStyle name="40% - Accent3 18" xfId="266" xr:uid="{00000000-0005-0000-0000-000069010000}"/>
    <cellStyle name="40% - Accent3 19" xfId="267" xr:uid="{00000000-0005-0000-0000-00006A010000}"/>
    <cellStyle name="40% - Accent3 2" xfId="268" xr:uid="{00000000-0005-0000-0000-00006B010000}"/>
    <cellStyle name="40% - Accent3 2 2" xfId="269" xr:uid="{00000000-0005-0000-0000-00006C010000}"/>
    <cellStyle name="40% - Accent3 2 2 2" xfId="2294" xr:uid="{00000000-0005-0000-0000-00006D010000}"/>
    <cellStyle name="40% - Accent3 2 2 2 2" xfId="2895" xr:uid="{00000000-0005-0000-0000-00006E010000}"/>
    <cellStyle name="40% - Accent3 2 2 2 3" xfId="3133" xr:uid="{00000000-0005-0000-0000-00006F010000}"/>
    <cellStyle name="40% - Accent3 2 2 3" xfId="2371" xr:uid="{00000000-0005-0000-0000-000070010000}"/>
    <cellStyle name="40% - Accent3 2 2 3 2" xfId="2972" xr:uid="{00000000-0005-0000-0000-000071010000}"/>
    <cellStyle name="40% - Accent3 2 2 3 3" xfId="3207" xr:uid="{00000000-0005-0000-0000-000072010000}"/>
    <cellStyle name="40% - Accent3 2 2 4" xfId="2803" xr:uid="{00000000-0005-0000-0000-000073010000}"/>
    <cellStyle name="40% - Accent3 2 2 5" xfId="3041" xr:uid="{00000000-0005-0000-0000-000074010000}"/>
    <cellStyle name="40% - Accent3 20" xfId="270" xr:uid="{00000000-0005-0000-0000-000075010000}"/>
    <cellStyle name="40% - Accent3 21" xfId="271" xr:uid="{00000000-0005-0000-0000-000076010000}"/>
    <cellStyle name="40% - Accent3 22" xfId="272" xr:uid="{00000000-0005-0000-0000-000077010000}"/>
    <cellStyle name="40% - Accent3 23" xfId="273" xr:uid="{00000000-0005-0000-0000-000078010000}"/>
    <cellStyle name="40% - Accent3 24" xfId="274" xr:uid="{00000000-0005-0000-0000-000079010000}"/>
    <cellStyle name="40% - Accent3 25" xfId="275" xr:uid="{00000000-0005-0000-0000-00007A010000}"/>
    <cellStyle name="40% - Accent3 26" xfId="276" xr:uid="{00000000-0005-0000-0000-00007B010000}"/>
    <cellStyle name="40% - Accent3 27" xfId="277" xr:uid="{00000000-0005-0000-0000-00007C010000}"/>
    <cellStyle name="40% - Accent3 28" xfId="2293" xr:uid="{00000000-0005-0000-0000-00007D010000}"/>
    <cellStyle name="40% - Accent3 28 2" xfId="2894" xr:uid="{00000000-0005-0000-0000-00007E010000}"/>
    <cellStyle name="40% - Accent3 28 3" xfId="3132" xr:uid="{00000000-0005-0000-0000-00007F010000}"/>
    <cellStyle name="40% - Accent3 29" xfId="2355" xr:uid="{00000000-0005-0000-0000-000080010000}"/>
    <cellStyle name="40% - Accent3 29 2" xfId="2957" xr:uid="{00000000-0005-0000-0000-000081010000}"/>
    <cellStyle name="40% - Accent3 29 3" xfId="3192" xr:uid="{00000000-0005-0000-0000-000082010000}"/>
    <cellStyle name="40% - Accent3 3" xfId="278" xr:uid="{00000000-0005-0000-0000-000083010000}"/>
    <cellStyle name="40% - Accent3 30" xfId="2802" xr:uid="{00000000-0005-0000-0000-000084010000}"/>
    <cellStyle name="40% - Accent3 31" xfId="3040" xr:uid="{00000000-0005-0000-0000-000085010000}"/>
    <cellStyle name="40% - Accent3 4" xfId="279" xr:uid="{00000000-0005-0000-0000-000086010000}"/>
    <cellStyle name="40% - Accent3 5" xfId="280" xr:uid="{00000000-0005-0000-0000-000087010000}"/>
    <cellStyle name="40% - Accent3 6" xfId="281" xr:uid="{00000000-0005-0000-0000-000088010000}"/>
    <cellStyle name="40% - Accent3 7" xfId="282" xr:uid="{00000000-0005-0000-0000-000089010000}"/>
    <cellStyle name="40% - Accent3 8" xfId="283" xr:uid="{00000000-0005-0000-0000-00008A010000}"/>
    <cellStyle name="40% - Accent3 9" xfId="284" xr:uid="{00000000-0005-0000-0000-00008B010000}"/>
    <cellStyle name="40% - Accent4" xfId="29" builtinId="43" customBuiltin="1"/>
    <cellStyle name="40% - Accent4 10" xfId="285" xr:uid="{00000000-0005-0000-0000-00008D010000}"/>
    <cellStyle name="40% - Accent4 11" xfId="286" xr:uid="{00000000-0005-0000-0000-00008E010000}"/>
    <cellStyle name="40% - Accent4 12" xfId="287" xr:uid="{00000000-0005-0000-0000-00008F010000}"/>
    <cellStyle name="40% - Accent4 13" xfId="288" xr:uid="{00000000-0005-0000-0000-000090010000}"/>
    <cellStyle name="40% - Accent4 14" xfId="289" xr:uid="{00000000-0005-0000-0000-000091010000}"/>
    <cellStyle name="40% - Accent4 15" xfId="290" xr:uid="{00000000-0005-0000-0000-000092010000}"/>
    <cellStyle name="40% - Accent4 16" xfId="291" xr:uid="{00000000-0005-0000-0000-000093010000}"/>
    <cellStyle name="40% - Accent4 17" xfId="292" xr:uid="{00000000-0005-0000-0000-000094010000}"/>
    <cellStyle name="40% - Accent4 18" xfId="293" xr:uid="{00000000-0005-0000-0000-000095010000}"/>
    <cellStyle name="40% - Accent4 19" xfId="294" xr:uid="{00000000-0005-0000-0000-000096010000}"/>
    <cellStyle name="40% - Accent4 2" xfId="295" xr:uid="{00000000-0005-0000-0000-000097010000}"/>
    <cellStyle name="40% - Accent4 2 2" xfId="296" xr:uid="{00000000-0005-0000-0000-000098010000}"/>
    <cellStyle name="40% - Accent4 2 2 2" xfId="2296" xr:uid="{00000000-0005-0000-0000-000099010000}"/>
    <cellStyle name="40% - Accent4 2 2 2 2" xfId="2897" xr:uid="{00000000-0005-0000-0000-00009A010000}"/>
    <cellStyle name="40% - Accent4 2 2 2 3" xfId="3135" xr:uid="{00000000-0005-0000-0000-00009B010000}"/>
    <cellStyle name="40% - Accent4 2 2 3" xfId="2372" xr:uid="{00000000-0005-0000-0000-00009C010000}"/>
    <cellStyle name="40% - Accent4 2 2 3 2" xfId="2973" xr:uid="{00000000-0005-0000-0000-00009D010000}"/>
    <cellStyle name="40% - Accent4 2 2 3 3" xfId="3208" xr:uid="{00000000-0005-0000-0000-00009E010000}"/>
    <cellStyle name="40% - Accent4 2 2 4" xfId="2805" xr:uid="{00000000-0005-0000-0000-00009F010000}"/>
    <cellStyle name="40% - Accent4 2 2 5" xfId="3043" xr:uid="{00000000-0005-0000-0000-0000A0010000}"/>
    <cellStyle name="40% - Accent4 20" xfId="297" xr:uid="{00000000-0005-0000-0000-0000A1010000}"/>
    <cellStyle name="40% - Accent4 21" xfId="298" xr:uid="{00000000-0005-0000-0000-0000A2010000}"/>
    <cellStyle name="40% - Accent4 22" xfId="299" xr:uid="{00000000-0005-0000-0000-0000A3010000}"/>
    <cellStyle name="40% - Accent4 23" xfId="300" xr:uid="{00000000-0005-0000-0000-0000A4010000}"/>
    <cellStyle name="40% - Accent4 24" xfId="301" xr:uid="{00000000-0005-0000-0000-0000A5010000}"/>
    <cellStyle name="40% - Accent4 25" xfId="302" xr:uid="{00000000-0005-0000-0000-0000A6010000}"/>
    <cellStyle name="40% - Accent4 26" xfId="303" xr:uid="{00000000-0005-0000-0000-0000A7010000}"/>
    <cellStyle name="40% - Accent4 27" xfId="304" xr:uid="{00000000-0005-0000-0000-0000A8010000}"/>
    <cellStyle name="40% - Accent4 28" xfId="2295" xr:uid="{00000000-0005-0000-0000-0000A9010000}"/>
    <cellStyle name="40% - Accent4 28 2" xfId="2896" xr:uid="{00000000-0005-0000-0000-0000AA010000}"/>
    <cellStyle name="40% - Accent4 28 3" xfId="3134" xr:uid="{00000000-0005-0000-0000-0000AB010000}"/>
    <cellStyle name="40% - Accent4 29" xfId="2357" xr:uid="{00000000-0005-0000-0000-0000AC010000}"/>
    <cellStyle name="40% - Accent4 29 2" xfId="2959" xr:uid="{00000000-0005-0000-0000-0000AD010000}"/>
    <cellStyle name="40% - Accent4 29 3" xfId="3194" xr:uid="{00000000-0005-0000-0000-0000AE010000}"/>
    <cellStyle name="40% - Accent4 3" xfId="305" xr:uid="{00000000-0005-0000-0000-0000AF010000}"/>
    <cellStyle name="40% - Accent4 30" xfId="2804" xr:uid="{00000000-0005-0000-0000-0000B0010000}"/>
    <cellStyle name="40% - Accent4 31" xfId="3042" xr:uid="{00000000-0005-0000-0000-0000B1010000}"/>
    <cellStyle name="40% - Accent4 4" xfId="306" xr:uid="{00000000-0005-0000-0000-0000B2010000}"/>
    <cellStyle name="40% - Accent4 5" xfId="307" xr:uid="{00000000-0005-0000-0000-0000B3010000}"/>
    <cellStyle name="40% - Accent4 6" xfId="308" xr:uid="{00000000-0005-0000-0000-0000B4010000}"/>
    <cellStyle name="40% - Accent4 7" xfId="309" xr:uid="{00000000-0005-0000-0000-0000B5010000}"/>
    <cellStyle name="40% - Accent4 8" xfId="310" xr:uid="{00000000-0005-0000-0000-0000B6010000}"/>
    <cellStyle name="40% - Accent4 9" xfId="311" xr:uid="{00000000-0005-0000-0000-0000B7010000}"/>
    <cellStyle name="40% - Accent5" xfId="32" builtinId="47" customBuiltin="1"/>
    <cellStyle name="40% - Accent5 10" xfId="312" xr:uid="{00000000-0005-0000-0000-0000B9010000}"/>
    <cellStyle name="40% - Accent5 11" xfId="313" xr:uid="{00000000-0005-0000-0000-0000BA010000}"/>
    <cellStyle name="40% - Accent5 12" xfId="314" xr:uid="{00000000-0005-0000-0000-0000BB010000}"/>
    <cellStyle name="40% - Accent5 13" xfId="315" xr:uid="{00000000-0005-0000-0000-0000BC010000}"/>
    <cellStyle name="40% - Accent5 14" xfId="316" xr:uid="{00000000-0005-0000-0000-0000BD010000}"/>
    <cellStyle name="40% - Accent5 15" xfId="317" xr:uid="{00000000-0005-0000-0000-0000BE010000}"/>
    <cellStyle name="40% - Accent5 16" xfId="318" xr:uid="{00000000-0005-0000-0000-0000BF010000}"/>
    <cellStyle name="40% - Accent5 17" xfId="319" xr:uid="{00000000-0005-0000-0000-0000C0010000}"/>
    <cellStyle name="40% - Accent5 18" xfId="320" xr:uid="{00000000-0005-0000-0000-0000C1010000}"/>
    <cellStyle name="40% - Accent5 19" xfId="321" xr:uid="{00000000-0005-0000-0000-0000C2010000}"/>
    <cellStyle name="40% - Accent5 2" xfId="322" xr:uid="{00000000-0005-0000-0000-0000C3010000}"/>
    <cellStyle name="40% - Accent5 2 2" xfId="323" xr:uid="{00000000-0005-0000-0000-0000C4010000}"/>
    <cellStyle name="40% - Accent5 2 2 2" xfId="2298" xr:uid="{00000000-0005-0000-0000-0000C5010000}"/>
    <cellStyle name="40% - Accent5 2 2 2 2" xfId="2899" xr:uid="{00000000-0005-0000-0000-0000C6010000}"/>
    <cellStyle name="40% - Accent5 2 2 2 3" xfId="3137" xr:uid="{00000000-0005-0000-0000-0000C7010000}"/>
    <cellStyle name="40% - Accent5 2 2 3" xfId="2373" xr:uid="{00000000-0005-0000-0000-0000C8010000}"/>
    <cellStyle name="40% - Accent5 2 2 3 2" xfId="2974" xr:uid="{00000000-0005-0000-0000-0000C9010000}"/>
    <cellStyle name="40% - Accent5 2 2 3 3" xfId="3209" xr:uid="{00000000-0005-0000-0000-0000CA010000}"/>
    <cellStyle name="40% - Accent5 2 2 4" xfId="2807" xr:uid="{00000000-0005-0000-0000-0000CB010000}"/>
    <cellStyle name="40% - Accent5 2 2 5" xfId="3045" xr:uid="{00000000-0005-0000-0000-0000CC010000}"/>
    <cellStyle name="40% - Accent5 20" xfId="324" xr:uid="{00000000-0005-0000-0000-0000CD010000}"/>
    <cellStyle name="40% - Accent5 21" xfId="325" xr:uid="{00000000-0005-0000-0000-0000CE010000}"/>
    <cellStyle name="40% - Accent5 22" xfId="326" xr:uid="{00000000-0005-0000-0000-0000CF010000}"/>
    <cellStyle name="40% - Accent5 23" xfId="327" xr:uid="{00000000-0005-0000-0000-0000D0010000}"/>
    <cellStyle name="40% - Accent5 24" xfId="328" xr:uid="{00000000-0005-0000-0000-0000D1010000}"/>
    <cellStyle name="40% - Accent5 25" xfId="329" xr:uid="{00000000-0005-0000-0000-0000D2010000}"/>
    <cellStyle name="40% - Accent5 26" xfId="330" xr:uid="{00000000-0005-0000-0000-0000D3010000}"/>
    <cellStyle name="40% - Accent5 27" xfId="331" xr:uid="{00000000-0005-0000-0000-0000D4010000}"/>
    <cellStyle name="40% - Accent5 28" xfId="2297" xr:uid="{00000000-0005-0000-0000-0000D5010000}"/>
    <cellStyle name="40% - Accent5 28 2" xfId="2898" xr:uid="{00000000-0005-0000-0000-0000D6010000}"/>
    <cellStyle name="40% - Accent5 28 3" xfId="3136" xr:uid="{00000000-0005-0000-0000-0000D7010000}"/>
    <cellStyle name="40% - Accent5 29" xfId="2359" xr:uid="{00000000-0005-0000-0000-0000D8010000}"/>
    <cellStyle name="40% - Accent5 29 2" xfId="2961" xr:uid="{00000000-0005-0000-0000-0000D9010000}"/>
    <cellStyle name="40% - Accent5 29 3" xfId="3196" xr:uid="{00000000-0005-0000-0000-0000DA010000}"/>
    <cellStyle name="40% - Accent5 3" xfId="332" xr:uid="{00000000-0005-0000-0000-0000DB010000}"/>
    <cellStyle name="40% - Accent5 30" xfId="2806" xr:uid="{00000000-0005-0000-0000-0000DC010000}"/>
    <cellStyle name="40% - Accent5 31" xfId="3044" xr:uid="{00000000-0005-0000-0000-0000DD010000}"/>
    <cellStyle name="40% - Accent5 4" xfId="333" xr:uid="{00000000-0005-0000-0000-0000DE010000}"/>
    <cellStyle name="40% - Accent5 5" xfId="334" xr:uid="{00000000-0005-0000-0000-0000DF010000}"/>
    <cellStyle name="40% - Accent5 6" xfId="335" xr:uid="{00000000-0005-0000-0000-0000E0010000}"/>
    <cellStyle name="40% - Accent5 7" xfId="336" xr:uid="{00000000-0005-0000-0000-0000E1010000}"/>
    <cellStyle name="40% - Accent5 8" xfId="337" xr:uid="{00000000-0005-0000-0000-0000E2010000}"/>
    <cellStyle name="40% - Accent5 9" xfId="338" xr:uid="{00000000-0005-0000-0000-0000E3010000}"/>
    <cellStyle name="40% - Accent6" xfId="35" builtinId="51" customBuiltin="1"/>
    <cellStyle name="40% - Accent6 10" xfId="339" xr:uid="{00000000-0005-0000-0000-0000E5010000}"/>
    <cellStyle name="40% - Accent6 11" xfId="340" xr:uid="{00000000-0005-0000-0000-0000E6010000}"/>
    <cellStyle name="40% - Accent6 12" xfId="341" xr:uid="{00000000-0005-0000-0000-0000E7010000}"/>
    <cellStyle name="40% - Accent6 13" xfId="342" xr:uid="{00000000-0005-0000-0000-0000E8010000}"/>
    <cellStyle name="40% - Accent6 14" xfId="343" xr:uid="{00000000-0005-0000-0000-0000E9010000}"/>
    <cellStyle name="40% - Accent6 15" xfId="344" xr:uid="{00000000-0005-0000-0000-0000EA010000}"/>
    <cellStyle name="40% - Accent6 16" xfId="345" xr:uid="{00000000-0005-0000-0000-0000EB010000}"/>
    <cellStyle name="40% - Accent6 17" xfId="346" xr:uid="{00000000-0005-0000-0000-0000EC010000}"/>
    <cellStyle name="40% - Accent6 18" xfId="347" xr:uid="{00000000-0005-0000-0000-0000ED010000}"/>
    <cellStyle name="40% - Accent6 19" xfId="348" xr:uid="{00000000-0005-0000-0000-0000EE010000}"/>
    <cellStyle name="40% - Accent6 2" xfId="349" xr:uid="{00000000-0005-0000-0000-0000EF010000}"/>
    <cellStyle name="40% - Accent6 2 2" xfId="350" xr:uid="{00000000-0005-0000-0000-0000F0010000}"/>
    <cellStyle name="40% - Accent6 2 2 2" xfId="2300" xr:uid="{00000000-0005-0000-0000-0000F1010000}"/>
    <cellStyle name="40% - Accent6 2 2 2 2" xfId="2901" xr:uid="{00000000-0005-0000-0000-0000F2010000}"/>
    <cellStyle name="40% - Accent6 2 2 2 3" xfId="3139" xr:uid="{00000000-0005-0000-0000-0000F3010000}"/>
    <cellStyle name="40% - Accent6 2 2 3" xfId="2374" xr:uid="{00000000-0005-0000-0000-0000F4010000}"/>
    <cellStyle name="40% - Accent6 2 2 3 2" xfId="2975" xr:uid="{00000000-0005-0000-0000-0000F5010000}"/>
    <cellStyle name="40% - Accent6 2 2 3 3" xfId="3210" xr:uid="{00000000-0005-0000-0000-0000F6010000}"/>
    <cellStyle name="40% - Accent6 2 2 4" xfId="2809" xr:uid="{00000000-0005-0000-0000-0000F7010000}"/>
    <cellStyle name="40% - Accent6 2 2 5" xfId="3047" xr:uid="{00000000-0005-0000-0000-0000F8010000}"/>
    <cellStyle name="40% - Accent6 20" xfId="351" xr:uid="{00000000-0005-0000-0000-0000F9010000}"/>
    <cellStyle name="40% - Accent6 21" xfId="352" xr:uid="{00000000-0005-0000-0000-0000FA010000}"/>
    <cellStyle name="40% - Accent6 22" xfId="353" xr:uid="{00000000-0005-0000-0000-0000FB010000}"/>
    <cellStyle name="40% - Accent6 23" xfId="354" xr:uid="{00000000-0005-0000-0000-0000FC010000}"/>
    <cellStyle name="40% - Accent6 24" xfId="355" xr:uid="{00000000-0005-0000-0000-0000FD010000}"/>
    <cellStyle name="40% - Accent6 25" xfId="356" xr:uid="{00000000-0005-0000-0000-0000FE010000}"/>
    <cellStyle name="40% - Accent6 26" xfId="357" xr:uid="{00000000-0005-0000-0000-0000FF010000}"/>
    <cellStyle name="40% - Accent6 27" xfId="358" xr:uid="{00000000-0005-0000-0000-000000020000}"/>
    <cellStyle name="40% - Accent6 28" xfId="2299" xr:uid="{00000000-0005-0000-0000-000001020000}"/>
    <cellStyle name="40% - Accent6 28 2" xfId="2900" xr:uid="{00000000-0005-0000-0000-000002020000}"/>
    <cellStyle name="40% - Accent6 28 3" xfId="3138" xr:uid="{00000000-0005-0000-0000-000003020000}"/>
    <cellStyle name="40% - Accent6 29" xfId="2361" xr:uid="{00000000-0005-0000-0000-000004020000}"/>
    <cellStyle name="40% - Accent6 29 2" xfId="2963" xr:uid="{00000000-0005-0000-0000-000005020000}"/>
    <cellStyle name="40% - Accent6 29 3" xfId="3198" xr:uid="{00000000-0005-0000-0000-000006020000}"/>
    <cellStyle name="40% - Accent6 3" xfId="359" xr:uid="{00000000-0005-0000-0000-000007020000}"/>
    <cellStyle name="40% - Accent6 30" xfId="2808" xr:uid="{00000000-0005-0000-0000-000008020000}"/>
    <cellStyle name="40% - Accent6 31" xfId="3046" xr:uid="{00000000-0005-0000-0000-000009020000}"/>
    <cellStyle name="40% - Accent6 4" xfId="360" xr:uid="{00000000-0005-0000-0000-00000A020000}"/>
    <cellStyle name="40% - Accent6 5" xfId="361" xr:uid="{00000000-0005-0000-0000-00000B020000}"/>
    <cellStyle name="40% - Accent6 6" xfId="362" xr:uid="{00000000-0005-0000-0000-00000C020000}"/>
    <cellStyle name="40% - Accent6 7" xfId="363" xr:uid="{00000000-0005-0000-0000-00000D020000}"/>
    <cellStyle name="40% - Accent6 8" xfId="364" xr:uid="{00000000-0005-0000-0000-00000E020000}"/>
    <cellStyle name="40% - Accent6 9" xfId="365" xr:uid="{00000000-0005-0000-0000-00000F020000}"/>
    <cellStyle name="60% - Accent1 10" xfId="367" xr:uid="{00000000-0005-0000-0000-000010020000}"/>
    <cellStyle name="60% - Accent1 11" xfId="368" xr:uid="{00000000-0005-0000-0000-000011020000}"/>
    <cellStyle name="60% - Accent1 12" xfId="369" xr:uid="{00000000-0005-0000-0000-000012020000}"/>
    <cellStyle name="60% - Accent1 13" xfId="370" xr:uid="{00000000-0005-0000-0000-000013020000}"/>
    <cellStyle name="60% - Accent1 14" xfId="371" xr:uid="{00000000-0005-0000-0000-000014020000}"/>
    <cellStyle name="60% - Accent1 15" xfId="372" xr:uid="{00000000-0005-0000-0000-000015020000}"/>
    <cellStyle name="60% - Accent1 16" xfId="373" xr:uid="{00000000-0005-0000-0000-000016020000}"/>
    <cellStyle name="60% - Accent1 17" xfId="374" xr:uid="{00000000-0005-0000-0000-000017020000}"/>
    <cellStyle name="60% - Accent1 18" xfId="375" xr:uid="{00000000-0005-0000-0000-000018020000}"/>
    <cellStyle name="60% - Accent1 19" xfId="376" xr:uid="{00000000-0005-0000-0000-000019020000}"/>
    <cellStyle name="60% - Accent1 2" xfId="377" xr:uid="{00000000-0005-0000-0000-00001A020000}"/>
    <cellStyle name="60% - Accent1 20" xfId="378" xr:uid="{00000000-0005-0000-0000-00001B020000}"/>
    <cellStyle name="60% - Accent1 21" xfId="379" xr:uid="{00000000-0005-0000-0000-00001C020000}"/>
    <cellStyle name="60% - Accent1 22" xfId="380" xr:uid="{00000000-0005-0000-0000-00001D020000}"/>
    <cellStyle name="60% - Accent1 23" xfId="381" xr:uid="{00000000-0005-0000-0000-00001E020000}"/>
    <cellStyle name="60% - Accent1 24" xfId="382" xr:uid="{00000000-0005-0000-0000-00001F020000}"/>
    <cellStyle name="60% - Accent1 25" xfId="383" xr:uid="{00000000-0005-0000-0000-000020020000}"/>
    <cellStyle name="60% - Accent1 26" xfId="384" xr:uid="{00000000-0005-0000-0000-000021020000}"/>
    <cellStyle name="60% - Accent1 27" xfId="385" xr:uid="{00000000-0005-0000-0000-000022020000}"/>
    <cellStyle name="60% - Accent1 28" xfId="366" xr:uid="{00000000-0005-0000-0000-000023020000}"/>
    <cellStyle name="60% - Accent1 3" xfId="386" xr:uid="{00000000-0005-0000-0000-000024020000}"/>
    <cellStyle name="60% - Accent1 4" xfId="387" xr:uid="{00000000-0005-0000-0000-000025020000}"/>
    <cellStyle name="60% - Accent1 5" xfId="388" xr:uid="{00000000-0005-0000-0000-000026020000}"/>
    <cellStyle name="60% - Accent1 6" xfId="389" xr:uid="{00000000-0005-0000-0000-000027020000}"/>
    <cellStyle name="60% - Accent1 7" xfId="390" xr:uid="{00000000-0005-0000-0000-000028020000}"/>
    <cellStyle name="60% - Accent1 8" xfId="391" xr:uid="{00000000-0005-0000-0000-000029020000}"/>
    <cellStyle name="60% - Accent1 9" xfId="392" xr:uid="{00000000-0005-0000-0000-00002A020000}"/>
    <cellStyle name="60% - Accent2 10" xfId="394" xr:uid="{00000000-0005-0000-0000-00002B020000}"/>
    <cellStyle name="60% - Accent2 11" xfId="395" xr:uid="{00000000-0005-0000-0000-00002C020000}"/>
    <cellStyle name="60% - Accent2 12" xfId="396" xr:uid="{00000000-0005-0000-0000-00002D020000}"/>
    <cellStyle name="60% - Accent2 13" xfId="397" xr:uid="{00000000-0005-0000-0000-00002E020000}"/>
    <cellStyle name="60% - Accent2 14" xfId="398" xr:uid="{00000000-0005-0000-0000-00002F020000}"/>
    <cellStyle name="60% - Accent2 15" xfId="399" xr:uid="{00000000-0005-0000-0000-000030020000}"/>
    <cellStyle name="60% - Accent2 16" xfId="400" xr:uid="{00000000-0005-0000-0000-000031020000}"/>
    <cellStyle name="60% - Accent2 17" xfId="401" xr:uid="{00000000-0005-0000-0000-000032020000}"/>
    <cellStyle name="60% - Accent2 18" xfId="402" xr:uid="{00000000-0005-0000-0000-000033020000}"/>
    <cellStyle name="60% - Accent2 19" xfId="403" xr:uid="{00000000-0005-0000-0000-000034020000}"/>
    <cellStyle name="60% - Accent2 2" xfId="404" xr:uid="{00000000-0005-0000-0000-000035020000}"/>
    <cellStyle name="60% - Accent2 20" xfId="405" xr:uid="{00000000-0005-0000-0000-000036020000}"/>
    <cellStyle name="60% - Accent2 21" xfId="406" xr:uid="{00000000-0005-0000-0000-000037020000}"/>
    <cellStyle name="60% - Accent2 22" xfId="407" xr:uid="{00000000-0005-0000-0000-000038020000}"/>
    <cellStyle name="60% - Accent2 23" xfId="408" xr:uid="{00000000-0005-0000-0000-000039020000}"/>
    <cellStyle name="60% - Accent2 24" xfId="409" xr:uid="{00000000-0005-0000-0000-00003A020000}"/>
    <cellStyle name="60% - Accent2 25" xfId="410" xr:uid="{00000000-0005-0000-0000-00003B020000}"/>
    <cellStyle name="60% - Accent2 26" xfId="411" xr:uid="{00000000-0005-0000-0000-00003C020000}"/>
    <cellStyle name="60% - Accent2 27" xfId="412" xr:uid="{00000000-0005-0000-0000-00003D020000}"/>
    <cellStyle name="60% - Accent2 28" xfId="393" xr:uid="{00000000-0005-0000-0000-00003E020000}"/>
    <cellStyle name="60% - Accent2 3" xfId="413" xr:uid="{00000000-0005-0000-0000-00003F020000}"/>
    <cellStyle name="60% - Accent2 4" xfId="414" xr:uid="{00000000-0005-0000-0000-000040020000}"/>
    <cellStyle name="60% - Accent2 5" xfId="415" xr:uid="{00000000-0005-0000-0000-000041020000}"/>
    <cellStyle name="60% - Accent2 6" xfId="416" xr:uid="{00000000-0005-0000-0000-000042020000}"/>
    <cellStyle name="60% - Accent2 7" xfId="417" xr:uid="{00000000-0005-0000-0000-000043020000}"/>
    <cellStyle name="60% - Accent2 8" xfId="418" xr:uid="{00000000-0005-0000-0000-000044020000}"/>
    <cellStyle name="60% - Accent2 9" xfId="419" xr:uid="{00000000-0005-0000-0000-000045020000}"/>
    <cellStyle name="60% - Accent3 10" xfId="421" xr:uid="{00000000-0005-0000-0000-000046020000}"/>
    <cellStyle name="60% - Accent3 11" xfId="422" xr:uid="{00000000-0005-0000-0000-000047020000}"/>
    <cellStyle name="60% - Accent3 12" xfId="423" xr:uid="{00000000-0005-0000-0000-000048020000}"/>
    <cellStyle name="60% - Accent3 13" xfId="424" xr:uid="{00000000-0005-0000-0000-000049020000}"/>
    <cellStyle name="60% - Accent3 14" xfId="425" xr:uid="{00000000-0005-0000-0000-00004A020000}"/>
    <cellStyle name="60% - Accent3 15" xfId="426" xr:uid="{00000000-0005-0000-0000-00004B020000}"/>
    <cellStyle name="60% - Accent3 16" xfId="427" xr:uid="{00000000-0005-0000-0000-00004C020000}"/>
    <cellStyle name="60% - Accent3 17" xfId="428" xr:uid="{00000000-0005-0000-0000-00004D020000}"/>
    <cellStyle name="60% - Accent3 18" xfId="429" xr:uid="{00000000-0005-0000-0000-00004E020000}"/>
    <cellStyle name="60% - Accent3 19" xfId="430" xr:uid="{00000000-0005-0000-0000-00004F020000}"/>
    <cellStyle name="60% - Accent3 2" xfId="431" xr:uid="{00000000-0005-0000-0000-000050020000}"/>
    <cellStyle name="60% - Accent3 20" xfId="432" xr:uid="{00000000-0005-0000-0000-000051020000}"/>
    <cellStyle name="60% - Accent3 21" xfId="433" xr:uid="{00000000-0005-0000-0000-000052020000}"/>
    <cellStyle name="60% - Accent3 22" xfId="434" xr:uid="{00000000-0005-0000-0000-000053020000}"/>
    <cellStyle name="60% - Accent3 23" xfId="435" xr:uid="{00000000-0005-0000-0000-000054020000}"/>
    <cellStyle name="60% - Accent3 24" xfId="436" xr:uid="{00000000-0005-0000-0000-000055020000}"/>
    <cellStyle name="60% - Accent3 25" xfId="437" xr:uid="{00000000-0005-0000-0000-000056020000}"/>
    <cellStyle name="60% - Accent3 26" xfId="438" xr:uid="{00000000-0005-0000-0000-000057020000}"/>
    <cellStyle name="60% - Accent3 27" xfId="439" xr:uid="{00000000-0005-0000-0000-000058020000}"/>
    <cellStyle name="60% - Accent3 28" xfId="420" xr:uid="{00000000-0005-0000-0000-000059020000}"/>
    <cellStyle name="60% - Accent3 3" xfId="440" xr:uid="{00000000-0005-0000-0000-00005A020000}"/>
    <cellStyle name="60% - Accent3 4" xfId="441" xr:uid="{00000000-0005-0000-0000-00005B020000}"/>
    <cellStyle name="60% - Accent3 5" xfId="442" xr:uid="{00000000-0005-0000-0000-00005C020000}"/>
    <cellStyle name="60% - Accent3 6" xfId="443" xr:uid="{00000000-0005-0000-0000-00005D020000}"/>
    <cellStyle name="60% - Accent3 7" xfId="444" xr:uid="{00000000-0005-0000-0000-00005E020000}"/>
    <cellStyle name="60% - Accent3 8" xfId="445" xr:uid="{00000000-0005-0000-0000-00005F020000}"/>
    <cellStyle name="60% - Accent3 9" xfId="446" xr:uid="{00000000-0005-0000-0000-000060020000}"/>
    <cellStyle name="60% - Accent4 10" xfId="448" xr:uid="{00000000-0005-0000-0000-000061020000}"/>
    <cellStyle name="60% - Accent4 11" xfId="449" xr:uid="{00000000-0005-0000-0000-000062020000}"/>
    <cellStyle name="60% - Accent4 12" xfId="450" xr:uid="{00000000-0005-0000-0000-000063020000}"/>
    <cellStyle name="60% - Accent4 13" xfId="451" xr:uid="{00000000-0005-0000-0000-000064020000}"/>
    <cellStyle name="60% - Accent4 14" xfId="452" xr:uid="{00000000-0005-0000-0000-000065020000}"/>
    <cellStyle name="60% - Accent4 15" xfId="453" xr:uid="{00000000-0005-0000-0000-000066020000}"/>
    <cellStyle name="60% - Accent4 16" xfId="454" xr:uid="{00000000-0005-0000-0000-000067020000}"/>
    <cellStyle name="60% - Accent4 17" xfId="455" xr:uid="{00000000-0005-0000-0000-000068020000}"/>
    <cellStyle name="60% - Accent4 18" xfId="456" xr:uid="{00000000-0005-0000-0000-000069020000}"/>
    <cellStyle name="60% - Accent4 19" xfId="457" xr:uid="{00000000-0005-0000-0000-00006A020000}"/>
    <cellStyle name="60% - Accent4 2" xfId="458" xr:uid="{00000000-0005-0000-0000-00006B020000}"/>
    <cellStyle name="60% - Accent4 20" xfId="459" xr:uid="{00000000-0005-0000-0000-00006C020000}"/>
    <cellStyle name="60% - Accent4 21" xfId="460" xr:uid="{00000000-0005-0000-0000-00006D020000}"/>
    <cellStyle name="60% - Accent4 22" xfId="461" xr:uid="{00000000-0005-0000-0000-00006E020000}"/>
    <cellStyle name="60% - Accent4 23" xfId="462" xr:uid="{00000000-0005-0000-0000-00006F020000}"/>
    <cellStyle name="60% - Accent4 24" xfId="463" xr:uid="{00000000-0005-0000-0000-000070020000}"/>
    <cellStyle name="60% - Accent4 25" xfId="464" xr:uid="{00000000-0005-0000-0000-000071020000}"/>
    <cellStyle name="60% - Accent4 26" xfId="465" xr:uid="{00000000-0005-0000-0000-000072020000}"/>
    <cellStyle name="60% - Accent4 27" xfId="466" xr:uid="{00000000-0005-0000-0000-000073020000}"/>
    <cellStyle name="60% - Accent4 28" xfId="447" xr:uid="{00000000-0005-0000-0000-000074020000}"/>
    <cellStyle name="60% - Accent4 3" xfId="467" xr:uid="{00000000-0005-0000-0000-000075020000}"/>
    <cellStyle name="60% - Accent4 4" xfId="468" xr:uid="{00000000-0005-0000-0000-000076020000}"/>
    <cellStyle name="60% - Accent4 5" xfId="469" xr:uid="{00000000-0005-0000-0000-000077020000}"/>
    <cellStyle name="60% - Accent4 6" xfId="470" xr:uid="{00000000-0005-0000-0000-000078020000}"/>
    <cellStyle name="60% - Accent4 7" xfId="471" xr:uid="{00000000-0005-0000-0000-000079020000}"/>
    <cellStyle name="60% - Accent4 8" xfId="472" xr:uid="{00000000-0005-0000-0000-00007A020000}"/>
    <cellStyle name="60% - Accent4 9" xfId="473" xr:uid="{00000000-0005-0000-0000-00007B020000}"/>
    <cellStyle name="60% - Accent5 10" xfId="475" xr:uid="{00000000-0005-0000-0000-00007C020000}"/>
    <cellStyle name="60% - Accent5 11" xfId="476" xr:uid="{00000000-0005-0000-0000-00007D020000}"/>
    <cellStyle name="60% - Accent5 12" xfId="477" xr:uid="{00000000-0005-0000-0000-00007E020000}"/>
    <cellStyle name="60% - Accent5 13" xfId="478" xr:uid="{00000000-0005-0000-0000-00007F020000}"/>
    <cellStyle name="60% - Accent5 14" xfId="479" xr:uid="{00000000-0005-0000-0000-000080020000}"/>
    <cellStyle name="60% - Accent5 15" xfId="480" xr:uid="{00000000-0005-0000-0000-000081020000}"/>
    <cellStyle name="60% - Accent5 16" xfId="481" xr:uid="{00000000-0005-0000-0000-000082020000}"/>
    <cellStyle name="60% - Accent5 17" xfId="482" xr:uid="{00000000-0005-0000-0000-000083020000}"/>
    <cellStyle name="60% - Accent5 18" xfId="483" xr:uid="{00000000-0005-0000-0000-000084020000}"/>
    <cellStyle name="60% - Accent5 19" xfId="484" xr:uid="{00000000-0005-0000-0000-000085020000}"/>
    <cellStyle name="60% - Accent5 2" xfId="485" xr:uid="{00000000-0005-0000-0000-000086020000}"/>
    <cellStyle name="60% - Accent5 20" xfId="486" xr:uid="{00000000-0005-0000-0000-000087020000}"/>
    <cellStyle name="60% - Accent5 21" xfId="487" xr:uid="{00000000-0005-0000-0000-000088020000}"/>
    <cellStyle name="60% - Accent5 22" xfId="488" xr:uid="{00000000-0005-0000-0000-000089020000}"/>
    <cellStyle name="60% - Accent5 23" xfId="489" xr:uid="{00000000-0005-0000-0000-00008A020000}"/>
    <cellStyle name="60% - Accent5 24" xfId="490" xr:uid="{00000000-0005-0000-0000-00008B020000}"/>
    <cellStyle name="60% - Accent5 25" xfId="491" xr:uid="{00000000-0005-0000-0000-00008C020000}"/>
    <cellStyle name="60% - Accent5 26" xfId="492" xr:uid="{00000000-0005-0000-0000-00008D020000}"/>
    <cellStyle name="60% - Accent5 27" xfId="493" xr:uid="{00000000-0005-0000-0000-00008E020000}"/>
    <cellStyle name="60% - Accent5 28" xfId="474" xr:uid="{00000000-0005-0000-0000-00008F020000}"/>
    <cellStyle name="60% - Accent5 3" xfId="494" xr:uid="{00000000-0005-0000-0000-000090020000}"/>
    <cellStyle name="60% - Accent5 4" xfId="495" xr:uid="{00000000-0005-0000-0000-000091020000}"/>
    <cellStyle name="60% - Accent5 5" xfId="496" xr:uid="{00000000-0005-0000-0000-000092020000}"/>
    <cellStyle name="60% - Accent5 6" xfId="497" xr:uid="{00000000-0005-0000-0000-000093020000}"/>
    <cellStyle name="60% - Accent5 7" xfId="498" xr:uid="{00000000-0005-0000-0000-000094020000}"/>
    <cellStyle name="60% - Accent5 8" xfId="499" xr:uid="{00000000-0005-0000-0000-000095020000}"/>
    <cellStyle name="60% - Accent5 9" xfId="500" xr:uid="{00000000-0005-0000-0000-000096020000}"/>
    <cellStyle name="60% - Accent6 10" xfId="502" xr:uid="{00000000-0005-0000-0000-000097020000}"/>
    <cellStyle name="60% - Accent6 11" xfId="503" xr:uid="{00000000-0005-0000-0000-000098020000}"/>
    <cellStyle name="60% - Accent6 12" xfId="504" xr:uid="{00000000-0005-0000-0000-000099020000}"/>
    <cellStyle name="60% - Accent6 13" xfId="505" xr:uid="{00000000-0005-0000-0000-00009A020000}"/>
    <cellStyle name="60% - Accent6 14" xfId="506" xr:uid="{00000000-0005-0000-0000-00009B020000}"/>
    <cellStyle name="60% - Accent6 15" xfId="507" xr:uid="{00000000-0005-0000-0000-00009C020000}"/>
    <cellStyle name="60% - Accent6 16" xfId="508" xr:uid="{00000000-0005-0000-0000-00009D020000}"/>
    <cellStyle name="60% - Accent6 17" xfId="509" xr:uid="{00000000-0005-0000-0000-00009E020000}"/>
    <cellStyle name="60% - Accent6 18" xfId="510" xr:uid="{00000000-0005-0000-0000-00009F020000}"/>
    <cellStyle name="60% - Accent6 19" xfId="511" xr:uid="{00000000-0005-0000-0000-0000A0020000}"/>
    <cellStyle name="60% - Accent6 2" xfId="512" xr:uid="{00000000-0005-0000-0000-0000A1020000}"/>
    <cellStyle name="60% - Accent6 20" xfId="513" xr:uid="{00000000-0005-0000-0000-0000A2020000}"/>
    <cellStyle name="60% - Accent6 21" xfId="514" xr:uid="{00000000-0005-0000-0000-0000A3020000}"/>
    <cellStyle name="60% - Accent6 22" xfId="515" xr:uid="{00000000-0005-0000-0000-0000A4020000}"/>
    <cellStyle name="60% - Accent6 23" xfId="516" xr:uid="{00000000-0005-0000-0000-0000A5020000}"/>
    <cellStyle name="60% - Accent6 24" xfId="517" xr:uid="{00000000-0005-0000-0000-0000A6020000}"/>
    <cellStyle name="60% - Accent6 25" xfId="518" xr:uid="{00000000-0005-0000-0000-0000A7020000}"/>
    <cellStyle name="60% - Accent6 26" xfId="519" xr:uid="{00000000-0005-0000-0000-0000A8020000}"/>
    <cellStyle name="60% - Accent6 27" xfId="520" xr:uid="{00000000-0005-0000-0000-0000A9020000}"/>
    <cellStyle name="60% - Accent6 28" xfId="501" xr:uid="{00000000-0005-0000-0000-0000AA020000}"/>
    <cellStyle name="60% - Accent6 3" xfId="521" xr:uid="{00000000-0005-0000-0000-0000AB020000}"/>
    <cellStyle name="60% - Accent6 4" xfId="522" xr:uid="{00000000-0005-0000-0000-0000AC020000}"/>
    <cellStyle name="60% - Accent6 5" xfId="523" xr:uid="{00000000-0005-0000-0000-0000AD020000}"/>
    <cellStyle name="60% - Accent6 6" xfId="524" xr:uid="{00000000-0005-0000-0000-0000AE020000}"/>
    <cellStyle name="60% - Accent6 7" xfId="525" xr:uid="{00000000-0005-0000-0000-0000AF020000}"/>
    <cellStyle name="60% - Accent6 8" xfId="526" xr:uid="{00000000-0005-0000-0000-0000B0020000}"/>
    <cellStyle name="60% - Accent6 9" xfId="527" xr:uid="{00000000-0005-0000-0000-0000B1020000}"/>
    <cellStyle name="Accent1" xfId="18" builtinId="29" customBuiltin="1"/>
    <cellStyle name="Accent1 10" xfId="528" xr:uid="{00000000-0005-0000-0000-0000B3020000}"/>
    <cellStyle name="Accent1 11" xfId="529" xr:uid="{00000000-0005-0000-0000-0000B4020000}"/>
    <cellStyle name="Accent1 12" xfId="530" xr:uid="{00000000-0005-0000-0000-0000B5020000}"/>
    <cellStyle name="Accent1 13" xfId="531" xr:uid="{00000000-0005-0000-0000-0000B6020000}"/>
    <cellStyle name="Accent1 14" xfId="532" xr:uid="{00000000-0005-0000-0000-0000B7020000}"/>
    <cellStyle name="Accent1 15" xfId="533" xr:uid="{00000000-0005-0000-0000-0000B8020000}"/>
    <cellStyle name="Accent1 16" xfId="534" xr:uid="{00000000-0005-0000-0000-0000B9020000}"/>
    <cellStyle name="Accent1 17" xfId="535" xr:uid="{00000000-0005-0000-0000-0000BA020000}"/>
    <cellStyle name="Accent1 18" xfId="536" xr:uid="{00000000-0005-0000-0000-0000BB020000}"/>
    <cellStyle name="Accent1 19" xfId="537" xr:uid="{00000000-0005-0000-0000-0000BC020000}"/>
    <cellStyle name="Accent1 2" xfId="538" xr:uid="{00000000-0005-0000-0000-0000BD020000}"/>
    <cellStyle name="Accent1 20" xfId="539" xr:uid="{00000000-0005-0000-0000-0000BE020000}"/>
    <cellStyle name="Accent1 21" xfId="540" xr:uid="{00000000-0005-0000-0000-0000BF020000}"/>
    <cellStyle name="Accent1 22" xfId="541" xr:uid="{00000000-0005-0000-0000-0000C0020000}"/>
    <cellStyle name="Accent1 23" xfId="542" xr:uid="{00000000-0005-0000-0000-0000C1020000}"/>
    <cellStyle name="Accent1 24" xfId="543" xr:uid="{00000000-0005-0000-0000-0000C2020000}"/>
    <cellStyle name="Accent1 25" xfId="544" xr:uid="{00000000-0005-0000-0000-0000C3020000}"/>
    <cellStyle name="Accent1 26" xfId="545" xr:uid="{00000000-0005-0000-0000-0000C4020000}"/>
    <cellStyle name="Accent1 27" xfId="546" xr:uid="{00000000-0005-0000-0000-0000C5020000}"/>
    <cellStyle name="Accent1 3" xfId="547" xr:uid="{00000000-0005-0000-0000-0000C6020000}"/>
    <cellStyle name="Accent1 4" xfId="548" xr:uid="{00000000-0005-0000-0000-0000C7020000}"/>
    <cellStyle name="Accent1 5" xfId="549" xr:uid="{00000000-0005-0000-0000-0000C8020000}"/>
    <cellStyle name="Accent1 6" xfId="550" xr:uid="{00000000-0005-0000-0000-0000C9020000}"/>
    <cellStyle name="Accent1 7" xfId="551" xr:uid="{00000000-0005-0000-0000-0000CA020000}"/>
    <cellStyle name="Accent1 8" xfId="552" xr:uid="{00000000-0005-0000-0000-0000CB020000}"/>
    <cellStyle name="Accent1 9" xfId="553" xr:uid="{00000000-0005-0000-0000-0000CC020000}"/>
    <cellStyle name="Accent2" xfId="21" builtinId="33" customBuiltin="1"/>
    <cellStyle name="Accent2 10" xfId="554" xr:uid="{00000000-0005-0000-0000-0000CE020000}"/>
    <cellStyle name="Accent2 11" xfId="555" xr:uid="{00000000-0005-0000-0000-0000CF020000}"/>
    <cellStyle name="Accent2 12" xfId="556" xr:uid="{00000000-0005-0000-0000-0000D0020000}"/>
    <cellStyle name="Accent2 13" xfId="557" xr:uid="{00000000-0005-0000-0000-0000D1020000}"/>
    <cellStyle name="Accent2 14" xfId="558" xr:uid="{00000000-0005-0000-0000-0000D2020000}"/>
    <cellStyle name="Accent2 15" xfId="559" xr:uid="{00000000-0005-0000-0000-0000D3020000}"/>
    <cellStyle name="Accent2 16" xfId="560" xr:uid="{00000000-0005-0000-0000-0000D4020000}"/>
    <cellStyle name="Accent2 17" xfId="561" xr:uid="{00000000-0005-0000-0000-0000D5020000}"/>
    <cellStyle name="Accent2 18" xfId="562" xr:uid="{00000000-0005-0000-0000-0000D6020000}"/>
    <cellStyle name="Accent2 19" xfId="563" xr:uid="{00000000-0005-0000-0000-0000D7020000}"/>
    <cellStyle name="Accent2 2" xfId="564" xr:uid="{00000000-0005-0000-0000-0000D8020000}"/>
    <cellStyle name="Accent2 20" xfId="565" xr:uid="{00000000-0005-0000-0000-0000D9020000}"/>
    <cellStyle name="Accent2 21" xfId="566" xr:uid="{00000000-0005-0000-0000-0000DA020000}"/>
    <cellStyle name="Accent2 22" xfId="567" xr:uid="{00000000-0005-0000-0000-0000DB020000}"/>
    <cellStyle name="Accent2 23" xfId="568" xr:uid="{00000000-0005-0000-0000-0000DC020000}"/>
    <cellStyle name="Accent2 24" xfId="569" xr:uid="{00000000-0005-0000-0000-0000DD020000}"/>
    <cellStyle name="Accent2 25" xfId="570" xr:uid="{00000000-0005-0000-0000-0000DE020000}"/>
    <cellStyle name="Accent2 26" xfId="571" xr:uid="{00000000-0005-0000-0000-0000DF020000}"/>
    <cellStyle name="Accent2 27" xfId="572" xr:uid="{00000000-0005-0000-0000-0000E0020000}"/>
    <cellStyle name="Accent2 3" xfId="573" xr:uid="{00000000-0005-0000-0000-0000E1020000}"/>
    <cellStyle name="Accent2 4" xfId="574" xr:uid="{00000000-0005-0000-0000-0000E2020000}"/>
    <cellStyle name="Accent2 5" xfId="575" xr:uid="{00000000-0005-0000-0000-0000E3020000}"/>
    <cellStyle name="Accent2 6" xfId="576" xr:uid="{00000000-0005-0000-0000-0000E4020000}"/>
    <cellStyle name="Accent2 7" xfId="577" xr:uid="{00000000-0005-0000-0000-0000E5020000}"/>
    <cellStyle name="Accent2 8" xfId="578" xr:uid="{00000000-0005-0000-0000-0000E6020000}"/>
    <cellStyle name="Accent2 9" xfId="579" xr:uid="{00000000-0005-0000-0000-0000E7020000}"/>
    <cellStyle name="Accent3" xfId="24" builtinId="37" customBuiltin="1"/>
    <cellStyle name="Accent3 10" xfId="580" xr:uid="{00000000-0005-0000-0000-0000E9020000}"/>
    <cellStyle name="Accent3 11" xfId="581" xr:uid="{00000000-0005-0000-0000-0000EA020000}"/>
    <cellStyle name="Accent3 12" xfId="582" xr:uid="{00000000-0005-0000-0000-0000EB020000}"/>
    <cellStyle name="Accent3 13" xfId="583" xr:uid="{00000000-0005-0000-0000-0000EC020000}"/>
    <cellStyle name="Accent3 14" xfId="584" xr:uid="{00000000-0005-0000-0000-0000ED020000}"/>
    <cellStyle name="Accent3 15" xfId="585" xr:uid="{00000000-0005-0000-0000-0000EE020000}"/>
    <cellStyle name="Accent3 16" xfId="586" xr:uid="{00000000-0005-0000-0000-0000EF020000}"/>
    <cellStyle name="Accent3 17" xfId="587" xr:uid="{00000000-0005-0000-0000-0000F0020000}"/>
    <cellStyle name="Accent3 18" xfId="588" xr:uid="{00000000-0005-0000-0000-0000F1020000}"/>
    <cellStyle name="Accent3 19" xfId="589" xr:uid="{00000000-0005-0000-0000-0000F2020000}"/>
    <cellStyle name="Accent3 2" xfId="590" xr:uid="{00000000-0005-0000-0000-0000F3020000}"/>
    <cellStyle name="Accent3 20" xfId="591" xr:uid="{00000000-0005-0000-0000-0000F4020000}"/>
    <cellStyle name="Accent3 21" xfId="592" xr:uid="{00000000-0005-0000-0000-0000F5020000}"/>
    <cellStyle name="Accent3 22" xfId="593" xr:uid="{00000000-0005-0000-0000-0000F6020000}"/>
    <cellStyle name="Accent3 23" xfId="594" xr:uid="{00000000-0005-0000-0000-0000F7020000}"/>
    <cellStyle name="Accent3 24" xfId="595" xr:uid="{00000000-0005-0000-0000-0000F8020000}"/>
    <cellStyle name="Accent3 25" xfId="596" xr:uid="{00000000-0005-0000-0000-0000F9020000}"/>
    <cellStyle name="Accent3 26" xfId="597" xr:uid="{00000000-0005-0000-0000-0000FA020000}"/>
    <cellStyle name="Accent3 27" xfId="598" xr:uid="{00000000-0005-0000-0000-0000FB020000}"/>
    <cellStyle name="Accent3 3" xfId="599" xr:uid="{00000000-0005-0000-0000-0000FC020000}"/>
    <cellStyle name="Accent3 4" xfId="600" xr:uid="{00000000-0005-0000-0000-0000FD020000}"/>
    <cellStyle name="Accent3 5" xfId="601" xr:uid="{00000000-0005-0000-0000-0000FE020000}"/>
    <cellStyle name="Accent3 6" xfId="602" xr:uid="{00000000-0005-0000-0000-0000FF020000}"/>
    <cellStyle name="Accent3 7" xfId="603" xr:uid="{00000000-0005-0000-0000-000000030000}"/>
    <cellStyle name="Accent3 8" xfId="604" xr:uid="{00000000-0005-0000-0000-000001030000}"/>
    <cellStyle name="Accent3 9" xfId="605" xr:uid="{00000000-0005-0000-0000-000002030000}"/>
    <cellStyle name="Accent4" xfId="27" builtinId="41" customBuiltin="1"/>
    <cellStyle name="Accent4 10" xfId="606" xr:uid="{00000000-0005-0000-0000-000004030000}"/>
    <cellStyle name="Accent4 11" xfId="607" xr:uid="{00000000-0005-0000-0000-000005030000}"/>
    <cellStyle name="Accent4 12" xfId="608" xr:uid="{00000000-0005-0000-0000-000006030000}"/>
    <cellStyle name="Accent4 13" xfId="609" xr:uid="{00000000-0005-0000-0000-000007030000}"/>
    <cellStyle name="Accent4 14" xfId="610" xr:uid="{00000000-0005-0000-0000-000008030000}"/>
    <cellStyle name="Accent4 15" xfId="611" xr:uid="{00000000-0005-0000-0000-000009030000}"/>
    <cellStyle name="Accent4 16" xfId="612" xr:uid="{00000000-0005-0000-0000-00000A030000}"/>
    <cellStyle name="Accent4 17" xfId="613" xr:uid="{00000000-0005-0000-0000-00000B030000}"/>
    <cellStyle name="Accent4 18" xfId="614" xr:uid="{00000000-0005-0000-0000-00000C030000}"/>
    <cellStyle name="Accent4 19" xfId="615" xr:uid="{00000000-0005-0000-0000-00000D030000}"/>
    <cellStyle name="Accent4 2" xfId="616" xr:uid="{00000000-0005-0000-0000-00000E030000}"/>
    <cellStyle name="Accent4 20" xfId="617" xr:uid="{00000000-0005-0000-0000-00000F030000}"/>
    <cellStyle name="Accent4 21" xfId="618" xr:uid="{00000000-0005-0000-0000-000010030000}"/>
    <cellStyle name="Accent4 22" xfId="619" xr:uid="{00000000-0005-0000-0000-000011030000}"/>
    <cellStyle name="Accent4 23" xfId="620" xr:uid="{00000000-0005-0000-0000-000012030000}"/>
    <cellStyle name="Accent4 24" xfId="621" xr:uid="{00000000-0005-0000-0000-000013030000}"/>
    <cellStyle name="Accent4 25" xfId="622" xr:uid="{00000000-0005-0000-0000-000014030000}"/>
    <cellStyle name="Accent4 26" xfId="623" xr:uid="{00000000-0005-0000-0000-000015030000}"/>
    <cellStyle name="Accent4 27" xfId="624" xr:uid="{00000000-0005-0000-0000-000016030000}"/>
    <cellStyle name="Accent4 3" xfId="625" xr:uid="{00000000-0005-0000-0000-000017030000}"/>
    <cellStyle name="Accent4 4" xfId="626" xr:uid="{00000000-0005-0000-0000-000018030000}"/>
    <cellStyle name="Accent4 5" xfId="627" xr:uid="{00000000-0005-0000-0000-000019030000}"/>
    <cellStyle name="Accent4 6" xfId="628" xr:uid="{00000000-0005-0000-0000-00001A030000}"/>
    <cellStyle name="Accent4 7" xfId="629" xr:uid="{00000000-0005-0000-0000-00001B030000}"/>
    <cellStyle name="Accent4 8" xfId="630" xr:uid="{00000000-0005-0000-0000-00001C030000}"/>
    <cellStyle name="Accent4 9" xfId="631" xr:uid="{00000000-0005-0000-0000-00001D030000}"/>
    <cellStyle name="Accent5" xfId="30" builtinId="45" customBuiltin="1"/>
    <cellStyle name="Accent5 10" xfId="632" xr:uid="{00000000-0005-0000-0000-00001F030000}"/>
    <cellStyle name="Accent5 11" xfId="633" xr:uid="{00000000-0005-0000-0000-000020030000}"/>
    <cellStyle name="Accent5 12" xfId="634" xr:uid="{00000000-0005-0000-0000-000021030000}"/>
    <cellStyle name="Accent5 13" xfId="635" xr:uid="{00000000-0005-0000-0000-000022030000}"/>
    <cellStyle name="Accent5 14" xfId="636" xr:uid="{00000000-0005-0000-0000-000023030000}"/>
    <cellStyle name="Accent5 15" xfId="637" xr:uid="{00000000-0005-0000-0000-000024030000}"/>
    <cellStyle name="Accent5 16" xfId="638" xr:uid="{00000000-0005-0000-0000-000025030000}"/>
    <cellStyle name="Accent5 17" xfId="639" xr:uid="{00000000-0005-0000-0000-000026030000}"/>
    <cellStyle name="Accent5 18" xfId="640" xr:uid="{00000000-0005-0000-0000-000027030000}"/>
    <cellStyle name="Accent5 19" xfId="641" xr:uid="{00000000-0005-0000-0000-000028030000}"/>
    <cellStyle name="Accent5 2" xfId="642" xr:uid="{00000000-0005-0000-0000-000029030000}"/>
    <cellStyle name="Accent5 20" xfId="643" xr:uid="{00000000-0005-0000-0000-00002A030000}"/>
    <cellStyle name="Accent5 21" xfId="644" xr:uid="{00000000-0005-0000-0000-00002B030000}"/>
    <cellStyle name="Accent5 22" xfId="645" xr:uid="{00000000-0005-0000-0000-00002C030000}"/>
    <cellStyle name="Accent5 23" xfId="646" xr:uid="{00000000-0005-0000-0000-00002D030000}"/>
    <cellStyle name="Accent5 24" xfId="647" xr:uid="{00000000-0005-0000-0000-00002E030000}"/>
    <cellStyle name="Accent5 25" xfId="648" xr:uid="{00000000-0005-0000-0000-00002F030000}"/>
    <cellStyle name="Accent5 26" xfId="649" xr:uid="{00000000-0005-0000-0000-000030030000}"/>
    <cellStyle name="Accent5 27" xfId="650" xr:uid="{00000000-0005-0000-0000-000031030000}"/>
    <cellStyle name="Accent5 3" xfId="651" xr:uid="{00000000-0005-0000-0000-000032030000}"/>
    <cellStyle name="Accent5 4" xfId="652" xr:uid="{00000000-0005-0000-0000-000033030000}"/>
    <cellStyle name="Accent5 5" xfId="653" xr:uid="{00000000-0005-0000-0000-000034030000}"/>
    <cellStyle name="Accent5 6" xfId="654" xr:uid="{00000000-0005-0000-0000-000035030000}"/>
    <cellStyle name="Accent5 7" xfId="655" xr:uid="{00000000-0005-0000-0000-000036030000}"/>
    <cellStyle name="Accent5 8" xfId="656" xr:uid="{00000000-0005-0000-0000-000037030000}"/>
    <cellStyle name="Accent5 9" xfId="657" xr:uid="{00000000-0005-0000-0000-000038030000}"/>
    <cellStyle name="Accent6" xfId="33" builtinId="49" customBuiltin="1"/>
    <cellStyle name="Accent6 10" xfId="658" xr:uid="{00000000-0005-0000-0000-00003A030000}"/>
    <cellStyle name="Accent6 11" xfId="659" xr:uid="{00000000-0005-0000-0000-00003B030000}"/>
    <cellStyle name="Accent6 12" xfId="660" xr:uid="{00000000-0005-0000-0000-00003C030000}"/>
    <cellStyle name="Accent6 13" xfId="661" xr:uid="{00000000-0005-0000-0000-00003D030000}"/>
    <cellStyle name="Accent6 14" xfId="662" xr:uid="{00000000-0005-0000-0000-00003E030000}"/>
    <cellStyle name="Accent6 15" xfId="663" xr:uid="{00000000-0005-0000-0000-00003F030000}"/>
    <cellStyle name="Accent6 16" xfId="664" xr:uid="{00000000-0005-0000-0000-000040030000}"/>
    <cellStyle name="Accent6 17" xfId="665" xr:uid="{00000000-0005-0000-0000-000041030000}"/>
    <cellStyle name="Accent6 18" xfId="666" xr:uid="{00000000-0005-0000-0000-000042030000}"/>
    <cellStyle name="Accent6 19" xfId="667" xr:uid="{00000000-0005-0000-0000-000043030000}"/>
    <cellStyle name="Accent6 2" xfId="668" xr:uid="{00000000-0005-0000-0000-000044030000}"/>
    <cellStyle name="Accent6 20" xfId="669" xr:uid="{00000000-0005-0000-0000-000045030000}"/>
    <cellStyle name="Accent6 21" xfId="670" xr:uid="{00000000-0005-0000-0000-000046030000}"/>
    <cellStyle name="Accent6 22" xfId="671" xr:uid="{00000000-0005-0000-0000-000047030000}"/>
    <cellStyle name="Accent6 23" xfId="672" xr:uid="{00000000-0005-0000-0000-000048030000}"/>
    <cellStyle name="Accent6 24" xfId="673" xr:uid="{00000000-0005-0000-0000-000049030000}"/>
    <cellStyle name="Accent6 25" xfId="674" xr:uid="{00000000-0005-0000-0000-00004A030000}"/>
    <cellStyle name="Accent6 26" xfId="675" xr:uid="{00000000-0005-0000-0000-00004B030000}"/>
    <cellStyle name="Accent6 27" xfId="676" xr:uid="{00000000-0005-0000-0000-00004C030000}"/>
    <cellStyle name="Accent6 3" xfId="677" xr:uid="{00000000-0005-0000-0000-00004D030000}"/>
    <cellStyle name="Accent6 4" xfId="678" xr:uid="{00000000-0005-0000-0000-00004E030000}"/>
    <cellStyle name="Accent6 5" xfId="679" xr:uid="{00000000-0005-0000-0000-00004F030000}"/>
    <cellStyle name="Accent6 6" xfId="680" xr:uid="{00000000-0005-0000-0000-000050030000}"/>
    <cellStyle name="Accent6 7" xfId="681" xr:uid="{00000000-0005-0000-0000-000051030000}"/>
    <cellStyle name="Accent6 8" xfId="682" xr:uid="{00000000-0005-0000-0000-000052030000}"/>
    <cellStyle name="Accent6 9" xfId="683" xr:uid="{00000000-0005-0000-0000-000053030000}"/>
    <cellStyle name="Bad" xfId="8" builtinId="27" customBuiltin="1"/>
    <cellStyle name="Bad 10" xfId="684" xr:uid="{00000000-0005-0000-0000-000055030000}"/>
    <cellStyle name="Bad 11" xfId="685" xr:uid="{00000000-0005-0000-0000-000056030000}"/>
    <cellStyle name="Bad 12" xfId="686" xr:uid="{00000000-0005-0000-0000-000057030000}"/>
    <cellStyle name="Bad 13" xfId="687" xr:uid="{00000000-0005-0000-0000-000058030000}"/>
    <cellStyle name="Bad 14" xfId="688" xr:uid="{00000000-0005-0000-0000-000059030000}"/>
    <cellStyle name="Bad 15" xfId="689" xr:uid="{00000000-0005-0000-0000-00005A030000}"/>
    <cellStyle name="Bad 16" xfId="690" xr:uid="{00000000-0005-0000-0000-00005B030000}"/>
    <cellStyle name="Bad 17" xfId="691" xr:uid="{00000000-0005-0000-0000-00005C030000}"/>
    <cellStyle name="Bad 18" xfId="692" xr:uid="{00000000-0005-0000-0000-00005D030000}"/>
    <cellStyle name="Bad 19" xfId="693" xr:uid="{00000000-0005-0000-0000-00005E030000}"/>
    <cellStyle name="Bad 2" xfId="694" xr:uid="{00000000-0005-0000-0000-00005F030000}"/>
    <cellStyle name="Bad 2 2" xfId="695" xr:uid="{00000000-0005-0000-0000-000060030000}"/>
    <cellStyle name="Bad 2 3" xfId="696" xr:uid="{00000000-0005-0000-0000-000061030000}"/>
    <cellStyle name="Bad 20" xfId="697" xr:uid="{00000000-0005-0000-0000-000062030000}"/>
    <cellStyle name="Bad 21" xfId="698" xr:uid="{00000000-0005-0000-0000-000063030000}"/>
    <cellStyle name="Bad 22" xfId="699" xr:uid="{00000000-0005-0000-0000-000064030000}"/>
    <cellStyle name="Bad 23" xfId="700" xr:uid="{00000000-0005-0000-0000-000065030000}"/>
    <cellStyle name="Bad 24" xfId="701" xr:uid="{00000000-0005-0000-0000-000066030000}"/>
    <cellStyle name="Bad 25" xfId="702" xr:uid="{00000000-0005-0000-0000-000067030000}"/>
    <cellStyle name="Bad 26" xfId="703" xr:uid="{00000000-0005-0000-0000-000068030000}"/>
    <cellStyle name="Bad 27" xfId="704" xr:uid="{00000000-0005-0000-0000-000069030000}"/>
    <cellStyle name="Bad 28" xfId="705" xr:uid="{00000000-0005-0000-0000-00006A030000}"/>
    <cellStyle name="Bad 3" xfId="706" xr:uid="{00000000-0005-0000-0000-00006B030000}"/>
    <cellStyle name="Bad 4" xfId="707" xr:uid="{00000000-0005-0000-0000-00006C030000}"/>
    <cellStyle name="Bad 5" xfId="708" xr:uid="{00000000-0005-0000-0000-00006D030000}"/>
    <cellStyle name="Bad 6" xfId="709" xr:uid="{00000000-0005-0000-0000-00006E030000}"/>
    <cellStyle name="Bad 7" xfId="710" xr:uid="{00000000-0005-0000-0000-00006F030000}"/>
    <cellStyle name="Bad 8" xfId="711" xr:uid="{00000000-0005-0000-0000-000070030000}"/>
    <cellStyle name="Bad 9" xfId="712" xr:uid="{00000000-0005-0000-0000-000071030000}"/>
    <cellStyle name="Calculation" xfId="11" builtinId="22" customBuiltin="1"/>
    <cellStyle name="Calculation 10" xfId="713" xr:uid="{00000000-0005-0000-0000-000073030000}"/>
    <cellStyle name="Calculation 10 2" xfId="1950" xr:uid="{00000000-0005-0000-0000-000074030000}"/>
    <cellStyle name="Calculation 10 2 2" xfId="3293" xr:uid="{00000000-0005-0000-0000-000075030000}"/>
    <cellStyle name="Calculation 10 3" xfId="2001" xr:uid="{00000000-0005-0000-0000-000076030000}"/>
    <cellStyle name="Calculation 11" xfId="714" xr:uid="{00000000-0005-0000-0000-000077030000}"/>
    <cellStyle name="Calculation 11 2" xfId="1951" xr:uid="{00000000-0005-0000-0000-000078030000}"/>
    <cellStyle name="Calculation 11 2 2" xfId="3294" xr:uid="{00000000-0005-0000-0000-000079030000}"/>
    <cellStyle name="Calculation 11 3" xfId="2000" xr:uid="{00000000-0005-0000-0000-00007A030000}"/>
    <cellStyle name="Calculation 12" xfId="715" xr:uid="{00000000-0005-0000-0000-00007B030000}"/>
    <cellStyle name="Calculation 12 2" xfId="1952" xr:uid="{00000000-0005-0000-0000-00007C030000}"/>
    <cellStyle name="Calculation 12 2 2" xfId="3295" xr:uid="{00000000-0005-0000-0000-00007D030000}"/>
    <cellStyle name="Calculation 12 3" xfId="1999" xr:uid="{00000000-0005-0000-0000-00007E030000}"/>
    <cellStyle name="Calculation 13" xfId="716" xr:uid="{00000000-0005-0000-0000-00007F030000}"/>
    <cellStyle name="Calculation 13 2" xfId="1953" xr:uid="{00000000-0005-0000-0000-000080030000}"/>
    <cellStyle name="Calculation 13 2 2" xfId="3296" xr:uid="{00000000-0005-0000-0000-000081030000}"/>
    <cellStyle name="Calculation 13 3" xfId="1998" xr:uid="{00000000-0005-0000-0000-000082030000}"/>
    <cellStyle name="Calculation 14" xfId="717" xr:uid="{00000000-0005-0000-0000-000083030000}"/>
    <cellStyle name="Calculation 14 2" xfId="1954" xr:uid="{00000000-0005-0000-0000-000084030000}"/>
    <cellStyle name="Calculation 14 2 2" xfId="3297" xr:uid="{00000000-0005-0000-0000-000085030000}"/>
    <cellStyle name="Calculation 14 3" xfId="1997" xr:uid="{00000000-0005-0000-0000-000086030000}"/>
    <cellStyle name="Calculation 15" xfId="718" xr:uid="{00000000-0005-0000-0000-000087030000}"/>
    <cellStyle name="Calculation 15 2" xfId="1955" xr:uid="{00000000-0005-0000-0000-000088030000}"/>
    <cellStyle name="Calculation 15 2 2" xfId="3298" xr:uid="{00000000-0005-0000-0000-000089030000}"/>
    <cellStyle name="Calculation 15 3" xfId="1996" xr:uid="{00000000-0005-0000-0000-00008A030000}"/>
    <cellStyle name="Calculation 16" xfId="719" xr:uid="{00000000-0005-0000-0000-00008B030000}"/>
    <cellStyle name="Calculation 16 2" xfId="1956" xr:uid="{00000000-0005-0000-0000-00008C030000}"/>
    <cellStyle name="Calculation 16 2 2" xfId="3299" xr:uid="{00000000-0005-0000-0000-00008D030000}"/>
    <cellStyle name="Calculation 16 3" xfId="1995" xr:uid="{00000000-0005-0000-0000-00008E030000}"/>
    <cellStyle name="Calculation 17" xfId="720" xr:uid="{00000000-0005-0000-0000-00008F030000}"/>
    <cellStyle name="Calculation 17 2" xfId="1957" xr:uid="{00000000-0005-0000-0000-000090030000}"/>
    <cellStyle name="Calculation 17 2 2" xfId="3300" xr:uid="{00000000-0005-0000-0000-000091030000}"/>
    <cellStyle name="Calculation 17 3" xfId="1994" xr:uid="{00000000-0005-0000-0000-000092030000}"/>
    <cellStyle name="Calculation 18" xfId="721" xr:uid="{00000000-0005-0000-0000-000093030000}"/>
    <cellStyle name="Calculation 18 2" xfId="1958" xr:uid="{00000000-0005-0000-0000-000094030000}"/>
    <cellStyle name="Calculation 18 2 2" xfId="3301" xr:uid="{00000000-0005-0000-0000-000095030000}"/>
    <cellStyle name="Calculation 18 3" xfId="1993" xr:uid="{00000000-0005-0000-0000-000096030000}"/>
    <cellStyle name="Calculation 19" xfId="722" xr:uid="{00000000-0005-0000-0000-000097030000}"/>
    <cellStyle name="Calculation 19 2" xfId="1959" xr:uid="{00000000-0005-0000-0000-000098030000}"/>
    <cellStyle name="Calculation 19 2 2" xfId="3302" xr:uid="{00000000-0005-0000-0000-000099030000}"/>
    <cellStyle name="Calculation 19 3" xfId="1992" xr:uid="{00000000-0005-0000-0000-00009A030000}"/>
    <cellStyle name="Calculation 2" xfId="723" xr:uid="{00000000-0005-0000-0000-00009B030000}"/>
    <cellStyle name="Calculation 2 2" xfId="1960" xr:uid="{00000000-0005-0000-0000-00009C030000}"/>
    <cellStyle name="Calculation 2 2 2" xfId="3303" xr:uid="{00000000-0005-0000-0000-00009D030000}"/>
    <cellStyle name="Calculation 2 3" xfId="1991" xr:uid="{00000000-0005-0000-0000-00009E030000}"/>
    <cellStyle name="Calculation 20" xfId="724" xr:uid="{00000000-0005-0000-0000-00009F030000}"/>
    <cellStyle name="Calculation 20 2" xfId="1961" xr:uid="{00000000-0005-0000-0000-0000A0030000}"/>
    <cellStyle name="Calculation 20 2 2" xfId="3304" xr:uid="{00000000-0005-0000-0000-0000A1030000}"/>
    <cellStyle name="Calculation 20 3" xfId="1990" xr:uid="{00000000-0005-0000-0000-0000A2030000}"/>
    <cellStyle name="Calculation 21" xfId="725" xr:uid="{00000000-0005-0000-0000-0000A3030000}"/>
    <cellStyle name="Calculation 21 2" xfId="1962" xr:uid="{00000000-0005-0000-0000-0000A4030000}"/>
    <cellStyle name="Calculation 21 2 2" xfId="3305" xr:uid="{00000000-0005-0000-0000-0000A5030000}"/>
    <cellStyle name="Calculation 21 3" xfId="1989" xr:uid="{00000000-0005-0000-0000-0000A6030000}"/>
    <cellStyle name="Calculation 22" xfId="726" xr:uid="{00000000-0005-0000-0000-0000A7030000}"/>
    <cellStyle name="Calculation 22 2" xfId="1963" xr:uid="{00000000-0005-0000-0000-0000A8030000}"/>
    <cellStyle name="Calculation 22 2 2" xfId="3306" xr:uid="{00000000-0005-0000-0000-0000A9030000}"/>
    <cellStyle name="Calculation 22 3" xfId="1988" xr:uid="{00000000-0005-0000-0000-0000AA030000}"/>
    <cellStyle name="Calculation 23" xfId="727" xr:uid="{00000000-0005-0000-0000-0000AB030000}"/>
    <cellStyle name="Calculation 23 2" xfId="1964" xr:uid="{00000000-0005-0000-0000-0000AC030000}"/>
    <cellStyle name="Calculation 23 2 2" xfId="3307" xr:uid="{00000000-0005-0000-0000-0000AD030000}"/>
    <cellStyle name="Calculation 23 3" xfId="1987" xr:uid="{00000000-0005-0000-0000-0000AE030000}"/>
    <cellStyle name="Calculation 24" xfId="728" xr:uid="{00000000-0005-0000-0000-0000AF030000}"/>
    <cellStyle name="Calculation 24 2" xfId="1965" xr:uid="{00000000-0005-0000-0000-0000B0030000}"/>
    <cellStyle name="Calculation 24 2 2" xfId="3308" xr:uid="{00000000-0005-0000-0000-0000B1030000}"/>
    <cellStyle name="Calculation 24 3" xfId="1986" xr:uid="{00000000-0005-0000-0000-0000B2030000}"/>
    <cellStyle name="Calculation 25" xfId="729" xr:uid="{00000000-0005-0000-0000-0000B3030000}"/>
    <cellStyle name="Calculation 25 2" xfId="1966" xr:uid="{00000000-0005-0000-0000-0000B4030000}"/>
    <cellStyle name="Calculation 25 2 2" xfId="3309" xr:uid="{00000000-0005-0000-0000-0000B5030000}"/>
    <cellStyle name="Calculation 25 3" xfId="1985" xr:uid="{00000000-0005-0000-0000-0000B6030000}"/>
    <cellStyle name="Calculation 26" xfId="730" xr:uid="{00000000-0005-0000-0000-0000B7030000}"/>
    <cellStyle name="Calculation 26 2" xfId="1967" xr:uid="{00000000-0005-0000-0000-0000B8030000}"/>
    <cellStyle name="Calculation 26 2 2" xfId="3310" xr:uid="{00000000-0005-0000-0000-0000B9030000}"/>
    <cellStyle name="Calculation 26 3" xfId="1984" xr:uid="{00000000-0005-0000-0000-0000BA030000}"/>
    <cellStyle name="Calculation 27" xfId="731" xr:uid="{00000000-0005-0000-0000-0000BB030000}"/>
    <cellStyle name="Calculation 27 2" xfId="1968" xr:uid="{00000000-0005-0000-0000-0000BC030000}"/>
    <cellStyle name="Calculation 27 2 2" xfId="3311" xr:uid="{00000000-0005-0000-0000-0000BD030000}"/>
    <cellStyle name="Calculation 27 3" xfId="1983" xr:uid="{00000000-0005-0000-0000-0000BE030000}"/>
    <cellStyle name="Calculation 3" xfId="732" xr:uid="{00000000-0005-0000-0000-0000BF030000}"/>
    <cellStyle name="Calculation 3 2" xfId="1969" xr:uid="{00000000-0005-0000-0000-0000C0030000}"/>
    <cellStyle name="Calculation 3 2 2" xfId="3312" xr:uid="{00000000-0005-0000-0000-0000C1030000}"/>
    <cellStyle name="Calculation 3 3" xfId="1982" xr:uid="{00000000-0005-0000-0000-0000C2030000}"/>
    <cellStyle name="Calculation 4" xfId="733" xr:uid="{00000000-0005-0000-0000-0000C3030000}"/>
    <cellStyle name="Calculation 4 2" xfId="1970" xr:uid="{00000000-0005-0000-0000-0000C4030000}"/>
    <cellStyle name="Calculation 4 2 2" xfId="3313" xr:uid="{00000000-0005-0000-0000-0000C5030000}"/>
    <cellStyle name="Calculation 4 3" xfId="1981" xr:uid="{00000000-0005-0000-0000-0000C6030000}"/>
    <cellStyle name="Calculation 5" xfId="734" xr:uid="{00000000-0005-0000-0000-0000C7030000}"/>
    <cellStyle name="Calculation 5 2" xfId="1971" xr:uid="{00000000-0005-0000-0000-0000C8030000}"/>
    <cellStyle name="Calculation 5 2 2" xfId="3314" xr:uid="{00000000-0005-0000-0000-0000C9030000}"/>
    <cellStyle name="Calculation 5 3" xfId="1980" xr:uid="{00000000-0005-0000-0000-0000CA030000}"/>
    <cellStyle name="Calculation 6" xfId="735" xr:uid="{00000000-0005-0000-0000-0000CB030000}"/>
    <cellStyle name="Calculation 6 2" xfId="1972" xr:uid="{00000000-0005-0000-0000-0000CC030000}"/>
    <cellStyle name="Calculation 6 2 2" xfId="3315" xr:uid="{00000000-0005-0000-0000-0000CD030000}"/>
    <cellStyle name="Calculation 6 3" xfId="1979" xr:uid="{00000000-0005-0000-0000-0000CE030000}"/>
    <cellStyle name="Calculation 7" xfId="736" xr:uid="{00000000-0005-0000-0000-0000CF030000}"/>
    <cellStyle name="Calculation 7 2" xfId="1973" xr:uid="{00000000-0005-0000-0000-0000D0030000}"/>
    <cellStyle name="Calculation 7 2 2" xfId="3316" xr:uid="{00000000-0005-0000-0000-0000D1030000}"/>
    <cellStyle name="Calculation 7 3" xfId="1978" xr:uid="{00000000-0005-0000-0000-0000D2030000}"/>
    <cellStyle name="Calculation 8" xfId="737" xr:uid="{00000000-0005-0000-0000-0000D3030000}"/>
    <cellStyle name="Calculation 8 2" xfId="1974" xr:uid="{00000000-0005-0000-0000-0000D4030000}"/>
    <cellStyle name="Calculation 8 2 2" xfId="3317" xr:uid="{00000000-0005-0000-0000-0000D5030000}"/>
    <cellStyle name="Calculation 8 3" xfId="1977" xr:uid="{00000000-0005-0000-0000-0000D6030000}"/>
    <cellStyle name="Calculation 9" xfId="738" xr:uid="{00000000-0005-0000-0000-0000D7030000}"/>
    <cellStyle name="Calculation 9 2" xfId="1975" xr:uid="{00000000-0005-0000-0000-0000D8030000}"/>
    <cellStyle name="Calculation 9 2 2" xfId="3318" xr:uid="{00000000-0005-0000-0000-0000D9030000}"/>
    <cellStyle name="Calculation 9 3" xfId="1976" xr:uid="{00000000-0005-0000-0000-0000DA030000}"/>
    <cellStyle name="Check Cell" xfId="13" builtinId="23" customBuiltin="1"/>
    <cellStyle name="Check Cell 10" xfId="739" xr:uid="{00000000-0005-0000-0000-0000DC030000}"/>
    <cellStyle name="Check Cell 11" xfId="740" xr:uid="{00000000-0005-0000-0000-0000DD030000}"/>
    <cellStyle name="Check Cell 12" xfId="741" xr:uid="{00000000-0005-0000-0000-0000DE030000}"/>
    <cellStyle name="Check Cell 13" xfId="742" xr:uid="{00000000-0005-0000-0000-0000DF030000}"/>
    <cellStyle name="Check Cell 14" xfId="743" xr:uid="{00000000-0005-0000-0000-0000E0030000}"/>
    <cellStyle name="Check Cell 15" xfId="744" xr:uid="{00000000-0005-0000-0000-0000E1030000}"/>
    <cellStyle name="Check Cell 16" xfId="745" xr:uid="{00000000-0005-0000-0000-0000E2030000}"/>
    <cellStyle name="Check Cell 17" xfId="746" xr:uid="{00000000-0005-0000-0000-0000E3030000}"/>
    <cellStyle name="Check Cell 18" xfId="747" xr:uid="{00000000-0005-0000-0000-0000E4030000}"/>
    <cellStyle name="Check Cell 19" xfId="748" xr:uid="{00000000-0005-0000-0000-0000E5030000}"/>
    <cellStyle name="Check Cell 2" xfId="749" xr:uid="{00000000-0005-0000-0000-0000E6030000}"/>
    <cellStyle name="Check Cell 20" xfId="750" xr:uid="{00000000-0005-0000-0000-0000E7030000}"/>
    <cellStyle name="Check Cell 21" xfId="751" xr:uid="{00000000-0005-0000-0000-0000E8030000}"/>
    <cellStyle name="Check Cell 22" xfId="752" xr:uid="{00000000-0005-0000-0000-0000E9030000}"/>
    <cellStyle name="Check Cell 23" xfId="753" xr:uid="{00000000-0005-0000-0000-0000EA030000}"/>
    <cellStyle name="Check Cell 24" xfId="754" xr:uid="{00000000-0005-0000-0000-0000EB030000}"/>
    <cellStyle name="Check Cell 25" xfId="755" xr:uid="{00000000-0005-0000-0000-0000EC030000}"/>
    <cellStyle name="Check Cell 26" xfId="756" xr:uid="{00000000-0005-0000-0000-0000ED030000}"/>
    <cellStyle name="Check Cell 27" xfId="757" xr:uid="{00000000-0005-0000-0000-0000EE030000}"/>
    <cellStyle name="Check Cell 3" xfId="758" xr:uid="{00000000-0005-0000-0000-0000EF030000}"/>
    <cellStyle name="Check Cell 4" xfId="759" xr:uid="{00000000-0005-0000-0000-0000F0030000}"/>
    <cellStyle name="Check Cell 5" xfId="760" xr:uid="{00000000-0005-0000-0000-0000F1030000}"/>
    <cellStyle name="Check Cell 6" xfId="761" xr:uid="{00000000-0005-0000-0000-0000F2030000}"/>
    <cellStyle name="Check Cell 7" xfId="762" xr:uid="{00000000-0005-0000-0000-0000F3030000}"/>
    <cellStyle name="Check Cell 8" xfId="763" xr:uid="{00000000-0005-0000-0000-0000F4030000}"/>
    <cellStyle name="Check Cell 9" xfId="764" xr:uid="{00000000-0005-0000-0000-0000F5030000}"/>
    <cellStyle name="Comma 10" xfId="765" xr:uid="{00000000-0005-0000-0000-0000F7030000}"/>
    <cellStyle name="Comma 10 2" xfId="766" xr:uid="{00000000-0005-0000-0000-0000F8030000}"/>
    <cellStyle name="Comma 11" xfId="767" xr:uid="{00000000-0005-0000-0000-0000F9030000}"/>
    <cellStyle name="Comma 11 2" xfId="768" xr:uid="{00000000-0005-0000-0000-0000FA030000}"/>
    <cellStyle name="Comma 12" xfId="769" xr:uid="{00000000-0005-0000-0000-0000FB030000}"/>
    <cellStyle name="Comma 13" xfId="770" xr:uid="{00000000-0005-0000-0000-0000FC030000}"/>
    <cellStyle name="Comma 14" xfId="771" xr:uid="{00000000-0005-0000-0000-0000FD030000}"/>
    <cellStyle name="Comma 15" xfId="772" xr:uid="{00000000-0005-0000-0000-0000FE030000}"/>
    <cellStyle name="Comma 16" xfId="773" xr:uid="{00000000-0005-0000-0000-0000FF030000}"/>
    <cellStyle name="Comma 17" xfId="774" xr:uid="{00000000-0005-0000-0000-000000040000}"/>
    <cellStyle name="Comma 18" xfId="775" xr:uid="{00000000-0005-0000-0000-000001040000}"/>
    <cellStyle name="Comma 18 10" xfId="776" xr:uid="{00000000-0005-0000-0000-000002040000}"/>
    <cellStyle name="Comma 18 10 2" xfId="777" xr:uid="{00000000-0005-0000-0000-000003040000}"/>
    <cellStyle name="Comma 18 10 2 2" xfId="2377" xr:uid="{00000000-0005-0000-0000-000004040000}"/>
    <cellStyle name="Comma 18 10 3" xfId="2376" xr:uid="{00000000-0005-0000-0000-000005040000}"/>
    <cellStyle name="Comma 18 11" xfId="778" xr:uid="{00000000-0005-0000-0000-000006040000}"/>
    <cellStyle name="Comma 18 11 2" xfId="779" xr:uid="{00000000-0005-0000-0000-000007040000}"/>
    <cellStyle name="Comma 18 11 2 2" xfId="2379" xr:uid="{00000000-0005-0000-0000-000008040000}"/>
    <cellStyle name="Comma 18 11 3" xfId="2378" xr:uid="{00000000-0005-0000-0000-000009040000}"/>
    <cellStyle name="Comma 18 12" xfId="780" xr:uid="{00000000-0005-0000-0000-00000A040000}"/>
    <cellStyle name="Comma 18 12 2" xfId="781" xr:uid="{00000000-0005-0000-0000-00000B040000}"/>
    <cellStyle name="Comma 18 12 2 2" xfId="2381" xr:uid="{00000000-0005-0000-0000-00000C040000}"/>
    <cellStyle name="Comma 18 12 3" xfId="2380" xr:uid="{00000000-0005-0000-0000-00000D040000}"/>
    <cellStyle name="Comma 18 13" xfId="782" xr:uid="{00000000-0005-0000-0000-00000E040000}"/>
    <cellStyle name="Comma 18 13 2" xfId="783" xr:uid="{00000000-0005-0000-0000-00000F040000}"/>
    <cellStyle name="Comma 18 13 2 2" xfId="2383" xr:uid="{00000000-0005-0000-0000-000010040000}"/>
    <cellStyle name="Comma 18 13 3" xfId="2382" xr:uid="{00000000-0005-0000-0000-000011040000}"/>
    <cellStyle name="Comma 18 14" xfId="784" xr:uid="{00000000-0005-0000-0000-000012040000}"/>
    <cellStyle name="Comma 18 14 2" xfId="785" xr:uid="{00000000-0005-0000-0000-000013040000}"/>
    <cellStyle name="Comma 18 14 2 2" xfId="2385" xr:uid="{00000000-0005-0000-0000-000014040000}"/>
    <cellStyle name="Comma 18 14 3" xfId="2384" xr:uid="{00000000-0005-0000-0000-000015040000}"/>
    <cellStyle name="Comma 18 15" xfId="786" xr:uid="{00000000-0005-0000-0000-000016040000}"/>
    <cellStyle name="Comma 18 15 2" xfId="787" xr:uid="{00000000-0005-0000-0000-000017040000}"/>
    <cellStyle name="Comma 18 15 2 2" xfId="2387" xr:uid="{00000000-0005-0000-0000-000018040000}"/>
    <cellStyle name="Comma 18 15 3" xfId="2386" xr:uid="{00000000-0005-0000-0000-000019040000}"/>
    <cellStyle name="Comma 18 16" xfId="788" xr:uid="{00000000-0005-0000-0000-00001A040000}"/>
    <cellStyle name="Comma 18 16 2" xfId="789" xr:uid="{00000000-0005-0000-0000-00001B040000}"/>
    <cellStyle name="Comma 18 16 2 2" xfId="2389" xr:uid="{00000000-0005-0000-0000-00001C040000}"/>
    <cellStyle name="Comma 18 16 3" xfId="2388" xr:uid="{00000000-0005-0000-0000-00001D040000}"/>
    <cellStyle name="Comma 18 17" xfId="790" xr:uid="{00000000-0005-0000-0000-00001E040000}"/>
    <cellStyle name="Comma 18 17 2" xfId="791" xr:uid="{00000000-0005-0000-0000-00001F040000}"/>
    <cellStyle name="Comma 18 17 2 2" xfId="2391" xr:uid="{00000000-0005-0000-0000-000020040000}"/>
    <cellStyle name="Comma 18 17 3" xfId="2390" xr:uid="{00000000-0005-0000-0000-000021040000}"/>
    <cellStyle name="Comma 18 18" xfId="792" xr:uid="{00000000-0005-0000-0000-000022040000}"/>
    <cellStyle name="Comma 18 18 2" xfId="793" xr:uid="{00000000-0005-0000-0000-000023040000}"/>
    <cellStyle name="Comma 18 18 2 2" xfId="2393" xr:uid="{00000000-0005-0000-0000-000024040000}"/>
    <cellStyle name="Comma 18 18 3" xfId="2392" xr:uid="{00000000-0005-0000-0000-000025040000}"/>
    <cellStyle name="Comma 18 19" xfId="794" xr:uid="{00000000-0005-0000-0000-000026040000}"/>
    <cellStyle name="Comma 18 19 2" xfId="795" xr:uid="{00000000-0005-0000-0000-000027040000}"/>
    <cellStyle name="Comma 18 19 2 2" xfId="2395" xr:uid="{00000000-0005-0000-0000-000028040000}"/>
    <cellStyle name="Comma 18 19 3" xfId="2394" xr:uid="{00000000-0005-0000-0000-000029040000}"/>
    <cellStyle name="Comma 18 2" xfId="796" xr:uid="{00000000-0005-0000-0000-00002A040000}"/>
    <cellStyle name="Comma 18 2 2" xfId="797" xr:uid="{00000000-0005-0000-0000-00002B040000}"/>
    <cellStyle name="Comma 18 2 2 2" xfId="2397" xr:uid="{00000000-0005-0000-0000-00002C040000}"/>
    <cellStyle name="Comma 18 2 3" xfId="2396" xr:uid="{00000000-0005-0000-0000-00002D040000}"/>
    <cellStyle name="Comma 18 20" xfId="798" xr:uid="{00000000-0005-0000-0000-00002E040000}"/>
    <cellStyle name="Comma 18 20 2" xfId="799" xr:uid="{00000000-0005-0000-0000-00002F040000}"/>
    <cellStyle name="Comma 18 20 2 2" xfId="2399" xr:uid="{00000000-0005-0000-0000-000030040000}"/>
    <cellStyle name="Comma 18 20 3" xfId="2398" xr:uid="{00000000-0005-0000-0000-000031040000}"/>
    <cellStyle name="Comma 18 21" xfId="800" xr:uid="{00000000-0005-0000-0000-000032040000}"/>
    <cellStyle name="Comma 18 21 2" xfId="801" xr:uid="{00000000-0005-0000-0000-000033040000}"/>
    <cellStyle name="Comma 18 21 2 2" xfId="2401" xr:uid="{00000000-0005-0000-0000-000034040000}"/>
    <cellStyle name="Comma 18 21 3" xfId="2400" xr:uid="{00000000-0005-0000-0000-000035040000}"/>
    <cellStyle name="Comma 18 22" xfId="802" xr:uid="{00000000-0005-0000-0000-000036040000}"/>
    <cellStyle name="Comma 18 22 2" xfId="803" xr:uid="{00000000-0005-0000-0000-000037040000}"/>
    <cellStyle name="Comma 18 22 2 2" xfId="2403" xr:uid="{00000000-0005-0000-0000-000038040000}"/>
    <cellStyle name="Comma 18 22 3" xfId="2402" xr:uid="{00000000-0005-0000-0000-000039040000}"/>
    <cellStyle name="Comma 18 23" xfId="804" xr:uid="{00000000-0005-0000-0000-00003A040000}"/>
    <cellStyle name="Comma 18 23 2" xfId="2404" xr:uid="{00000000-0005-0000-0000-00003B040000}"/>
    <cellStyle name="Comma 18 24" xfId="38" xr:uid="{00000000-0005-0000-0000-00003C040000}"/>
    <cellStyle name="Comma 18 24 2" xfId="3286" xr:uid="{00000000-0005-0000-0000-00003D040000}"/>
    <cellStyle name="Comma 18 25" xfId="1921" xr:uid="{00000000-0005-0000-0000-00003E040000}"/>
    <cellStyle name="Comma 18 3" xfId="805" xr:uid="{00000000-0005-0000-0000-00003F040000}"/>
    <cellStyle name="Comma 18 3 2" xfId="806" xr:uid="{00000000-0005-0000-0000-000040040000}"/>
    <cellStyle name="Comma 18 3 2 2" xfId="2406" xr:uid="{00000000-0005-0000-0000-000041040000}"/>
    <cellStyle name="Comma 18 3 3" xfId="2405" xr:uid="{00000000-0005-0000-0000-000042040000}"/>
    <cellStyle name="Comma 18 4" xfId="807" xr:uid="{00000000-0005-0000-0000-000043040000}"/>
    <cellStyle name="Comma 18 4 2" xfId="808" xr:uid="{00000000-0005-0000-0000-000044040000}"/>
    <cellStyle name="Comma 18 4 2 2" xfId="2408" xr:uid="{00000000-0005-0000-0000-000045040000}"/>
    <cellStyle name="Comma 18 4 3" xfId="2407" xr:uid="{00000000-0005-0000-0000-000046040000}"/>
    <cellStyle name="Comma 18 5" xfId="809" xr:uid="{00000000-0005-0000-0000-000047040000}"/>
    <cellStyle name="Comma 18 5 2" xfId="810" xr:uid="{00000000-0005-0000-0000-000048040000}"/>
    <cellStyle name="Comma 18 5 2 2" xfId="2410" xr:uid="{00000000-0005-0000-0000-000049040000}"/>
    <cellStyle name="Comma 18 5 3" xfId="2409" xr:uid="{00000000-0005-0000-0000-00004A040000}"/>
    <cellStyle name="Comma 18 6" xfId="811" xr:uid="{00000000-0005-0000-0000-00004B040000}"/>
    <cellStyle name="Comma 18 6 2" xfId="812" xr:uid="{00000000-0005-0000-0000-00004C040000}"/>
    <cellStyle name="Comma 18 6 2 2" xfId="2412" xr:uid="{00000000-0005-0000-0000-00004D040000}"/>
    <cellStyle name="Comma 18 6 3" xfId="2411" xr:uid="{00000000-0005-0000-0000-00004E040000}"/>
    <cellStyle name="Comma 18 7" xfId="813" xr:uid="{00000000-0005-0000-0000-00004F040000}"/>
    <cellStyle name="Comma 18 7 2" xfId="814" xr:uid="{00000000-0005-0000-0000-000050040000}"/>
    <cellStyle name="Comma 18 7 2 2" xfId="2414" xr:uid="{00000000-0005-0000-0000-000051040000}"/>
    <cellStyle name="Comma 18 7 3" xfId="2413" xr:uid="{00000000-0005-0000-0000-000052040000}"/>
    <cellStyle name="Comma 18 8" xfId="815" xr:uid="{00000000-0005-0000-0000-000053040000}"/>
    <cellStyle name="Comma 18 8 2" xfId="816" xr:uid="{00000000-0005-0000-0000-000054040000}"/>
    <cellStyle name="Comma 18 8 2 2" xfId="2416" xr:uid="{00000000-0005-0000-0000-000055040000}"/>
    <cellStyle name="Comma 18 8 3" xfId="2415" xr:uid="{00000000-0005-0000-0000-000056040000}"/>
    <cellStyle name="Comma 18 9" xfId="817" xr:uid="{00000000-0005-0000-0000-000057040000}"/>
    <cellStyle name="Comma 18 9 2" xfId="818" xr:uid="{00000000-0005-0000-0000-000058040000}"/>
    <cellStyle name="Comma 18 9 2 2" xfId="2418" xr:uid="{00000000-0005-0000-0000-000059040000}"/>
    <cellStyle name="Comma 18 9 3" xfId="2417" xr:uid="{00000000-0005-0000-0000-00005A040000}"/>
    <cellStyle name="Comma 19" xfId="819" xr:uid="{00000000-0005-0000-0000-00005B040000}"/>
    <cellStyle name="Comma 19 2" xfId="820" xr:uid="{00000000-0005-0000-0000-00005C040000}"/>
    <cellStyle name="Comma 2" xfId="821" xr:uid="{00000000-0005-0000-0000-00005D040000}"/>
    <cellStyle name="Comma 2 10" xfId="822" xr:uid="{00000000-0005-0000-0000-00005E040000}"/>
    <cellStyle name="Comma 2 11" xfId="823" xr:uid="{00000000-0005-0000-0000-00005F040000}"/>
    <cellStyle name="Comma 2 12" xfId="824" xr:uid="{00000000-0005-0000-0000-000060040000}"/>
    <cellStyle name="Comma 2 13" xfId="825" xr:uid="{00000000-0005-0000-0000-000061040000}"/>
    <cellStyle name="Comma 2 14" xfId="826" xr:uid="{00000000-0005-0000-0000-000062040000}"/>
    <cellStyle name="Comma 2 15" xfId="827" xr:uid="{00000000-0005-0000-0000-000063040000}"/>
    <cellStyle name="Comma 2 16" xfId="828" xr:uid="{00000000-0005-0000-0000-000064040000}"/>
    <cellStyle name="Comma 2 17" xfId="829" xr:uid="{00000000-0005-0000-0000-000065040000}"/>
    <cellStyle name="Comma 2 18" xfId="830" xr:uid="{00000000-0005-0000-0000-000066040000}"/>
    <cellStyle name="Comma 2 19" xfId="831" xr:uid="{00000000-0005-0000-0000-000067040000}"/>
    <cellStyle name="Comma 2 2" xfId="832" xr:uid="{00000000-0005-0000-0000-000068040000}"/>
    <cellStyle name="Comma 2 2 10" xfId="833" xr:uid="{00000000-0005-0000-0000-000069040000}"/>
    <cellStyle name="Comma 2 2 10 2" xfId="834" xr:uid="{00000000-0005-0000-0000-00006A040000}"/>
    <cellStyle name="Comma 2 2 10 2 2" xfId="2422" xr:uid="{00000000-0005-0000-0000-00006B040000}"/>
    <cellStyle name="Comma 2 2 10 3" xfId="2421" xr:uid="{00000000-0005-0000-0000-00006C040000}"/>
    <cellStyle name="Comma 2 2 11" xfId="835" xr:uid="{00000000-0005-0000-0000-00006D040000}"/>
    <cellStyle name="Comma 2 2 11 2" xfId="836" xr:uid="{00000000-0005-0000-0000-00006E040000}"/>
    <cellStyle name="Comma 2 2 11 2 2" xfId="2424" xr:uid="{00000000-0005-0000-0000-00006F040000}"/>
    <cellStyle name="Comma 2 2 11 3" xfId="2423" xr:uid="{00000000-0005-0000-0000-000070040000}"/>
    <cellStyle name="Comma 2 2 12" xfId="837" xr:uid="{00000000-0005-0000-0000-000071040000}"/>
    <cellStyle name="Comma 2 2 12 2" xfId="838" xr:uid="{00000000-0005-0000-0000-000072040000}"/>
    <cellStyle name="Comma 2 2 12 2 2" xfId="2426" xr:uid="{00000000-0005-0000-0000-000073040000}"/>
    <cellStyle name="Comma 2 2 12 3" xfId="2425" xr:uid="{00000000-0005-0000-0000-000074040000}"/>
    <cellStyle name="Comma 2 2 13" xfId="839" xr:uid="{00000000-0005-0000-0000-000075040000}"/>
    <cellStyle name="Comma 2 2 13 2" xfId="840" xr:uid="{00000000-0005-0000-0000-000076040000}"/>
    <cellStyle name="Comma 2 2 13 2 2" xfId="2428" xr:uid="{00000000-0005-0000-0000-000077040000}"/>
    <cellStyle name="Comma 2 2 13 3" xfId="2427" xr:uid="{00000000-0005-0000-0000-000078040000}"/>
    <cellStyle name="Comma 2 2 14" xfId="841" xr:uid="{00000000-0005-0000-0000-000079040000}"/>
    <cellStyle name="Comma 2 2 14 2" xfId="842" xr:uid="{00000000-0005-0000-0000-00007A040000}"/>
    <cellStyle name="Comma 2 2 14 2 2" xfId="2430" xr:uid="{00000000-0005-0000-0000-00007B040000}"/>
    <cellStyle name="Comma 2 2 14 3" xfId="2429" xr:uid="{00000000-0005-0000-0000-00007C040000}"/>
    <cellStyle name="Comma 2 2 15" xfId="843" xr:uid="{00000000-0005-0000-0000-00007D040000}"/>
    <cellStyle name="Comma 2 2 15 2" xfId="844" xr:uid="{00000000-0005-0000-0000-00007E040000}"/>
    <cellStyle name="Comma 2 2 15 2 2" xfId="2432" xr:uid="{00000000-0005-0000-0000-00007F040000}"/>
    <cellStyle name="Comma 2 2 15 3" xfId="2431" xr:uid="{00000000-0005-0000-0000-000080040000}"/>
    <cellStyle name="Comma 2 2 16" xfId="845" xr:uid="{00000000-0005-0000-0000-000081040000}"/>
    <cellStyle name="Comma 2 2 16 2" xfId="846" xr:uid="{00000000-0005-0000-0000-000082040000}"/>
    <cellStyle name="Comma 2 2 16 2 2" xfId="2434" xr:uid="{00000000-0005-0000-0000-000083040000}"/>
    <cellStyle name="Comma 2 2 16 3" xfId="2433" xr:uid="{00000000-0005-0000-0000-000084040000}"/>
    <cellStyle name="Comma 2 2 17" xfId="847" xr:uid="{00000000-0005-0000-0000-000085040000}"/>
    <cellStyle name="Comma 2 2 17 2" xfId="848" xr:uid="{00000000-0005-0000-0000-000086040000}"/>
    <cellStyle name="Comma 2 2 17 2 2" xfId="2436" xr:uid="{00000000-0005-0000-0000-000087040000}"/>
    <cellStyle name="Comma 2 2 17 3" xfId="2435" xr:uid="{00000000-0005-0000-0000-000088040000}"/>
    <cellStyle name="Comma 2 2 18" xfId="849" xr:uid="{00000000-0005-0000-0000-000089040000}"/>
    <cellStyle name="Comma 2 2 18 2" xfId="850" xr:uid="{00000000-0005-0000-0000-00008A040000}"/>
    <cellStyle name="Comma 2 2 18 2 2" xfId="2438" xr:uid="{00000000-0005-0000-0000-00008B040000}"/>
    <cellStyle name="Comma 2 2 18 3" xfId="2437" xr:uid="{00000000-0005-0000-0000-00008C040000}"/>
    <cellStyle name="Comma 2 2 19" xfId="851" xr:uid="{00000000-0005-0000-0000-00008D040000}"/>
    <cellStyle name="Comma 2 2 19 2" xfId="852" xr:uid="{00000000-0005-0000-0000-00008E040000}"/>
    <cellStyle name="Comma 2 2 19 2 2" xfId="2440" xr:uid="{00000000-0005-0000-0000-00008F040000}"/>
    <cellStyle name="Comma 2 2 19 3" xfId="2439" xr:uid="{00000000-0005-0000-0000-000090040000}"/>
    <cellStyle name="Comma 2 2 2" xfId="853" xr:uid="{00000000-0005-0000-0000-000091040000}"/>
    <cellStyle name="Comma 2 2 2 2" xfId="854" xr:uid="{00000000-0005-0000-0000-000092040000}"/>
    <cellStyle name="Comma 2 2 2 2 2" xfId="2442" xr:uid="{00000000-0005-0000-0000-000093040000}"/>
    <cellStyle name="Comma 2 2 2 3" xfId="2441" xr:uid="{00000000-0005-0000-0000-000094040000}"/>
    <cellStyle name="Comma 2 2 20" xfId="855" xr:uid="{00000000-0005-0000-0000-000095040000}"/>
    <cellStyle name="Comma 2 2 20 2" xfId="856" xr:uid="{00000000-0005-0000-0000-000096040000}"/>
    <cellStyle name="Comma 2 2 20 2 2" xfId="2444" xr:uid="{00000000-0005-0000-0000-000097040000}"/>
    <cellStyle name="Comma 2 2 20 3" xfId="2443" xr:uid="{00000000-0005-0000-0000-000098040000}"/>
    <cellStyle name="Comma 2 2 21" xfId="857" xr:uid="{00000000-0005-0000-0000-000099040000}"/>
    <cellStyle name="Comma 2 2 21 2" xfId="858" xr:uid="{00000000-0005-0000-0000-00009A040000}"/>
    <cellStyle name="Comma 2 2 21 2 2" xfId="2446" xr:uid="{00000000-0005-0000-0000-00009B040000}"/>
    <cellStyle name="Comma 2 2 21 3" xfId="2445" xr:uid="{00000000-0005-0000-0000-00009C040000}"/>
    <cellStyle name="Comma 2 2 22" xfId="859" xr:uid="{00000000-0005-0000-0000-00009D040000}"/>
    <cellStyle name="Comma 2 2 23" xfId="860" xr:uid="{00000000-0005-0000-0000-00009E040000}"/>
    <cellStyle name="Comma 2 2 23 2" xfId="2447" xr:uid="{00000000-0005-0000-0000-00009F040000}"/>
    <cellStyle name="Comma 2 2 24" xfId="2420" xr:uid="{00000000-0005-0000-0000-0000A0040000}"/>
    <cellStyle name="Comma 2 2 3" xfId="861" xr:uid="{00000000-0005-0000-0000-0000A1040000}"/>
    <cellStyle name="Comma 2 2 3 2" xfId="862" xr:uid="{00000000-0005-0000-0000-0000A2040000}"/>
    <cellStyle name="Comma 2 2 3 2 2" xfId="2449" xr:uid="{00000000-0005-0000-0000-0000A3040000}"/>
    <cellStyle name="Comma 2 2 3 3" xfId="2448" xr:uid="{00000000-0005-0000-0000-0000A4040000}"/>
    <cellStyle name="Comma 2 2 4" xfId="863" xr:uid="{00000000-0005-0000-0000-0000A5040000}"/>
    <cellStyle name="Comma 2 2 4 2" xfId="864" xr:uid="{00000000-0005-0000-0000-0000A6040000}"/>
    <cellStyle name="Comma 2 2 4 2 2" xfId="2451" xr:uid="{00000000-0005-0000-0000-0000A7040000}"/>
    <cellStyle name="Comma 2 2 4 3" xfId="2450" xr:uid="{00000000-0005-0000-0000-0000A8040000}"/>
    <cellStyle name="Comma 2 2 5" xfId="865" xr:uid="{00000000-0005-0000-0000-0000A9040000}"/>
    <cellStyle name="Comma 2 2 5 2" xfId="866" xr:uid="{00000000-0005-0000-0000-0000AA040000}"/>
    <cellStyle name="Comma 2 2 5 2 2" xfId="2453" xr:uid="{00000000-0005-0000-0000-0000AB040000}"/>
    <cellStyle name="Comma 2 2 5 3" xfId="2452" xr:uid="{00000000-0005-0000-0000-0000AC040000}"/>
    <cellStyle name="Comma 2 2 6" xfId="867" xr:uid="{00000000-0005-0000-0000-0000AD040000}"/>
    <cellStyle name="Comma 2 2 6 2" xfId="868" xr:uid="{00000000-0005-0000-0000-0000AE040000}"/>
    <cellStyle name="Comma 2 2 6 2 2" xfId="2455" xr:uid="{00000000-0005-0000-0000-0000AF040000}"/>
    <cellStyle name="Comma 2 2 6 3" xfId="2454" xr:uid="{00000000-0005-0000-0000-0000B0040000}"/>
    <cellStyle name="Comma 2 2 7" xfId="869" xr:uid="{00000000-0005-0000-0000-0000B1040000}"/>
    <cellStyle name="Comma 2 2 7 2" xfId="870" xr:uid="{00000000-0005-0000-0000-0000B2040000}"/>
    <cellStyle name="Comma 2 2 7 2 2" xfId="2457" xr:uid="{00000000-0005-0000-0000-0000B3040000}"/>
    <cellStyle name="Comma 2 2 7 3" xfId="2456" xr:uid="{00000000-0005-0000-0000-0000B4040000}"/>
    <cellStyle name="Comma 2 2 8" xfId="871" xr:uid="{00000000-0005-0000-0000-0000B5040000}"/>
    <cellStyle name="Comma 2 2 8 2" xfId="872" xr:uid="{00000000-0005-0000-0000-0000B6040000}"/>
    <cellStyle name="Comma 2 2 8 2 2" xfId="2459" xr:uid="{00000000-0005-0000-0000-0000B7040000}"/>
    <cellStyle name="Comma 2 2 8 3" xfId="2458" xr:uid="{00000000-0005-0000-0000-0000B8040000}"/>
    <cellStyle name="Comma 2 2 9" xfId="873" xr:uid="{00000000-0005-0000-0000-0000B9040000}"/>
    <cellStyle name="Comma 2 2 9 2" xfId="874" xr:uid="{00000000-0005-0000-0000-0000BA040000}"/>
    <cellStyle name="Comma 2 2 9 2 2" xfId="2461" xr:uid="{00000000-0005-0000-0000-0000BB040000}"/>
    <cellStyle name="Comma 2 2 9 3" xfId="2460" xr:uid="{00000000-0005-0000-0000-0000BC040000}"/>
    <cellStyle name="Comma 2 20" xfId="875" xr:uid="{00000000-0005-0000-0000-0000BD040000}"/>
    <cellStyle name="Comma 2 21" xfId="876" xr:uid="{00000000-0005-0000-0000-0000BE040000}"/>
    <cellStyle name="Comma 2 22" xfId="877" xr:uid="{00000000-0005-0000-0000-0000BF040000}"/>
    <cellStyle name="Comma 2 23" xfId="878" xr:uid="{00000000-0005-0000-0000-0000C0040000}"/>
    <cellStyle name="Comma 2 24" xfId="879" xr:uid="{00000000-0005-0000-0000-0000C1040000}"/>
    <cellStyle name="Comma 2 25" xfId="880" xr:uid="{00000000-0005-0000-0000-0000C2040000}"/>
    <cellStyle name="Comma 2 26" xfId="881" xr:uid="{00000000-0005-0000-0000-0000C3040000}"/>
    <cellStyle name="Comma 2 26 2" xfId="882" xr:uid="{00000000-0005-0000-0000-0000C4040000}"/>
    <cellStyle name="Comma 2 26 3" xfId="883" xr:uid="{00000000-0005-0000-0000-0000C5040000}"/>
    <cellStyle name="Comma 2 27" xfId="884" xr:uid="{00000000-0005-0000-0000-0000C6040000}"/>
    <cellStyle name="Comma 2 27 2" xfId="2462" xr:uid="{00000000-0005-0000-0000-0000C7040000}"/>
    <cellStyle name="Comma 2 28" xfId="2419" xr:uid="{00000000-0005-0000-0000-0000C8040000}"/>
    <cellStyle name="Comma 2 29" xfId="1924" xr:uid="{00000000-0005-0000-0000-0000C9040000}"/>
    <cellStyle name="Comma 2 3" xfId="885" xr:uid="{00000000-0005-0000-0000-0000CA040000}"/>
    <cellStyle name="Comma 2 3 10" xfId="886" xr:uid="{00000000-0005-0000-0000-0000CB040000}"/>
    <cellStyle name="Comma 2 3 10 2" xfId="887" xr:uid="{00000000-0005-0000-0000-0000CC040000}"/>
    <cellStyle name="Comma 2 3 10 2 2" xfId="2464" xr:uid="{00000000-0005-0000-0000-0000CD040000}"/>
    <cellStyle name="Comma 2 3 10 3" xfId="2463" xr:uid="{00000000-0005-0000-0000-0000CE040000}"/>
    <cellStyle name="Comma 2 3 11" xfId="888" xr:uid="{00000000-0005-0000-0000-0000CF040000}"/>
    <cellStyle name="Comma 2 3 11 2" xfId="889" xr:uid="{00000000-0005-0000-0000-0000D0040000}"/>
    <cellStyle name="Comma 2 3 11 2 2" xfId="2466" xr:uid="{00000000-0005-0000-0000-0000D1040000}"/>
    <cellStyle name="Comma 2 3 11 3" xfId="2465" xr:uid="{00000000-0005-0000-0000-0000D2040000}"/>
    <cellStyle name="Comma 2 3 12" xfId="890" xr:uid="{00000000-0005-0000-0000-0000D3040000}"/>
    <cellStyle name="Comma 2 3 12 2" xfId="891" xr:uid="{00000000-0005-0000-0000-0000D4040000}"/>
    <cellStyle name="Comma 2 3 12 2 2" xfId="2468" xr:uid="{00000000-0005-0000-0000-0000D5040000}"/>
    <cellStyle name="Comma 2 3 12 3" xfId="2467" xr:uid="{00000000-0005-0000-0000-0000D6040000}"/>
    <cellStyle name="Comma 2 3 13" xfId="892" xr:uid="{00000000-0005-0000-0000-0000D7040000}"/>
    <cellStyle name="Comma 2 3 13 2" xfId="893" xr:uid="{00000000-0005-0000-0000-0000D8040000}"/>
    <cellStyle name="Comma 2 3 13 2 2" xfId="2470" xr:uid="{00000000-0005-0000-0000-0000D9040000}"/>
    <cellStyle name="Comma 2 3 13 3" xfId="2469" xr:uid="{00000000-0005-0000-0000-0000DA040000}"/>
    <cellStyle name="Comma 2 3 14" xfId="894" xr:uid="{00000000-0005-0000-0000-0000DB040000}"/>
    <cellStyle name="Comma 2 3 14 2" xfId="895" xr:uid="{00000000-0005-0000-0000-0000DC040000}"/>
    <cellStyle name="Comma 2 3 14 2 2" xfId="2472" xr:uid="{00000000-0005-0000-0000-0000DD040000}"/>
    <cellStyle name="Comma 2 3 14 3" xfId="2471" xr:uid="{00000000-0005-0000-0000-0000DE040000}"/>
    <cellStyle name="Comma 2 3 15" xfId="896" xr:uid="{00000000-0005-0000-0000-0000DF040000}"/>
    <cellStyle name="Comma 2 3 15 2" xfId="897" xr:uid="{00000000-0005-0000-0000-0000E0040000}"/>
    <cellStyle name="Comma 2 3 15 2 2" xfId="2474" xr:uid="{00000000-0005-0000-0000-0000E1040000}"/>
    <cellStyle name="Comma 2 3 15 3" xfId="2473" xr:uid="{00000000-0005-0000-0000-0000E2040000}"/>
    <cellStyle name="Comma 2 3 16" xfId="898" xr:uid="{00000000-0005-0000-0000-0000E3040000}"/>
    <cellStyle name="Comma 2 3 16 2" xfId="899" xr:uid="{00000000-0005-0000-0000-0000E4040000}"/>
    <cellStyle name="Comma 2 3 16 2 2" xfId="2476" xr:uid="{00000000-0005-0000-0000-0000E5040000}"/>
    <cellStyle name="Comma 2 3 16 3" xfId="2475" xr:uid="{00000000-0005-0000-0000-0000E6040000}"/>
    <cellStyle name="Comma 2 3 17" xfId="900" xr:uid="{00000000-0005-0000-0000-0000E7040000}"/>
    <cellStyle name="Comma 2 3 17 2" xfId="901" xr:uid="{00000000-0005-0000-0000-0000E8040000}"/>
    <cellStyle name="Comma 2 3 17 2 2" xfId="2478" xr:uid="{00000000-0005-0000-0000-0000E9040000}"/>
    <cellStyle name="Comma 2 3 17 3" xfId="2477" xr:uid="{00000000-0005-0000-0000-0000EA040000}"/>
    <cellStyle name="Comma 2 3 18" xfId="902" xr:uid="{00000000-0005-0000-0000-0000EB040000}"/>
    <cellStyle name="Comma 2 3 18 2" xfId="903" xr:uid="{00000000-0005-0000-0000-0000EC040000}"/>
    <cellStyle name="Comma 2 3 18 2 2" xfId="2480" xr:uid="{00000000-0005-0000-0000-0000ED040000}"/>
    <cellStyle name="Comma 2 3 18 3" xfId="2479" xr:uid="{00000000-0005-0000-0000-0000EE040000}"/>
    <cellStyle name="Comma 2 3 19" xfId="904" xr:uid="{00000000-0005-0000-0000-0000EF040000}"/>
    <cellStyle name="Comma 2 3 19 2" xfId="905" xr:uid="{00000000-0005-0000-0000-0000F0040000}"/>
    <cellStyle name="Comma 2 3 19 2 2" xfId="2482" xr:uid="{00000000-0005-0000-0000-0000F1040000}"/>
    <cellStyle name="Comma 2 3 19 3" xfId="2481" xr:uid="{00000000-0005-0000-0000-0000F2040000}"/>
    <cellStyle name="Comma 2 3 2" xfId="906" xr:uid="{00000000-0005-0000-0000-0000F3040000}"/>
    <cellStyle name="Comma 2 3 2 2" xfId="907" xr:uid="{00000000-0005-0000-0000-0000F4040000}"/>
    <cellStyle name="Comma 2 3 2 2 2" xfId="2484" xr:uid="{00000000-0005-0000-0000-0000F5040000}"/>
    <cellStyle name="Comma 2 3 2 3" xfId="2483" xr:uid="{00000000-0005-0000-0000-0000F6040000}"/>
    <cellStyle name="Comma 2 3 20" xfId="908" xr:uid="{00000000-0005-0000-0000-0000F7040000}"/>
    <cellStyle name="Comma 2 3 20 2" xfId="909" xr:uid="{00000000-0005-0000-0000-0000F8040000}"/>
    <cellStyle name="Comma 2 3 20 2 2" xfId="2486" xr:uid="{00000000-0005-0000-0000-0000F9040000}"/>
    <cellStyle name="Comma 2 3 20 3" xfId="2485" xr:uid="{00000000-0005-0000-0000-0000FA040000}"/>
    <cellStyle name="Comma 2 3 21" xfId="910" xr:uid="{00000000-0005-0000-0000-0000FB040000}"/>
    <cellStyle name="Comma 2 3 21 2" xfId="911" xr:uid="{00000000-0005-0000-0000-0000FC040000}"/>
    <cellStyle name="Comma 2 3 21 2 2" xfId="2488" xr:uid="{00000000-0005-0000-0000-0000FD040000}"/>
    <cellStyle name="Comma 2 3 21 3" xfId="2487" xr:uid="{00000000-0005-0000-0000-0000FE040000}"/>
    <cellStyle name="Comma 2 3 3" xfId="912" xr:uid="{00000000-0005-0000-0000-0000FF040000}"/>
    <cellStyle name="Comma 2 3 3 2" xfId="913" xr:uid="{00000000-0005-0000-0000-000000050000}"/>
    <cellStyle name="Comma 2 3 3 2 2" xfId="2490" xr:uid="{00000000-0005-0000-0000-000001050000}"/>
    <cellStyle name="Comma 2 3 3 3" xfId="2489" xr:uid="{00000000-0005-0000-0000-000002050000}"/>
    <cellStyle name="Comma 2 3 4" xfId="914" xr:uid="{00000000-0005-0000-0000-000003050000}"/>
    <cellStyle name="Comma 2 3 4 2" xfId="915" xr:uid="{00000000-0005-0000-0000-000004050000}"/>
    <cellStyle name="Comma 2 3 4 2 2" xfId="2492" xr:uid="{00000000-0005-0000-0000-000005050000}"/>
    <cellStyle name="Comma 2 3 4 3" xfId="2491" xr:uid="{00000000-0005-0000-0000-000006050000}"/>
    <cellStyle name="Comma 2 3 5" xfId="916" xr:uid="{00000000-0005-0000-0000-000007050000}"/>
    <cellStyle name="Comma 2 3 5 2" xfId="917" xr:uid="{00000000-0005-0000-0000-000008050000}"/>
    <cellStyle name="Comma 2 3 5 2 2" xfId="2494" xr:uid="{00000000-0005-0000-0000-000009050000}"/>
    <cellStyle name="Comma 2 3 5 3" xfId="2493" xr:uid="{00000000-0005-0000-0000-00000A050000}"/>
    <cellStyle name="Comma 2 3 6" xfId="918" xr:uid="{00000000-0005-0000-0000-00000B050000}"/>
    <cellStyle name="Comma 2 3 6 2" xfId="919" xr:uid="{00000000-0005-0000-0000-00000C050000}"/>
    <cellStyle name="Comma 2 3 6 2 2" xfId="2496" xr:uid="{00000000-0005-0000-0000-00000D050000}"/>
    <cellStyle name="Comma 2 3 6 3" xfId="2495" xr:uid="{00000000-0005-0000-0000-00000E050000}"/>
    <cellStyle name="Comma 2 3 7" xfId="920" xr:uid="{00000000-0005-0000-0000-00000F050000}"/>
    <cellStyle name="Comma 2 3 7 2" xfId="921" xr:uid="{00000000-0005-0000-0000-000010050000}"/>
    <cellStyle name="Comma 2 3 7 2 2" xfId="2498" xr:uid="{00000000-0005-0000-0000-000011050000}"/>
    <cellStyle name="Comma 2 3 7 3" xfId="2497" xr:uid="{00000000-0005-0000-0000-000012050000}"/>
    <cellStyle name="Comma 2 3 8" xfId="922" xr:uid="{00000000-0005-0000-0000-000013050000}"/>
    <cellStyle name="Comma 2 3 8 2" xfId="923" xr:uid="{00000000-0005-0000-0000-000014050000}"/>
    <cellStyle name="Comma 2 3 8 2 2" xfId="2500" xr:uid="{00000000-0005-0000-0000-000015050000}"/>
    <cellStyle name="Comma 2 3 8 3" xfId="2499" xr:uid="{00000000-0005-0000-0000-000016050000}"/>
    <cellStyle name="Comma 2 3 9" xfId="924" xr:uid="{00000000-0005-0000-0000-000017050000}"/>
    <cellStyle name="Comma 2 3 9 2" xfId="925" xr:uid="{00000000-0005-0000-0000-000018050000}"/>
    <cellStyle name="Comma 2 3 9 2 2" xfId="2502" xr:uid="{00000000-0005-0000-0000-000019050000}"/>
    <cellStyle name="Comma 2 3 9 3" xfId="2501" xr:uid="{00000000-0005-0000-0000-00001A050000}"/>
    <cellStyle name="Comma 2 4" xfId="926" xr:uid="{00000000-0005-0000-0000-00001B050000}"/>
    <cellStyle name="Comma 2 4 2" xfId="927" xr:uid="{00000000-0005-0000-0000-00001C050000}"/>
    <cellStyle name="Comma 2 4 2 2" xfId="2504" xr:uid="{00000000-0005-0000-0000-00001D050000}"/>
    <cellStyle name="Comma 2 4 3" xfId="2503" xr:uid="{00000000-0005-0000-0000-00001E050000}"/>
    <cellStyle name="Comma 2 5" xfId="928" xr:uid="{00000000-0005-0000-0000-00001F050000}"/>
    <cellStyle name="Comma 2 6" xfId="929" xr:uid="{00000000-0005-0000-0000-000020050000}"/>
    <cellStyle name="Comma 2 7" xfId="930" xr:uid="{00000000-0005-0000-0000-000021050000}"/>
    <cellStyle name="Comma 2 8" xfId="931" xr:uid="{00000000-0005-0000-0000-000022050000}"/>
    <cellStyle name="Comma 2 9" xfId="932" xr:uid="{00000000-0005-0000-0000-000023050000}"/>
    <cellStyle name="Comma 20" xfId="933" xr:uid="{00000000-0005-0000-0000-000024050000}"/>
    <cellStyle name="Comma 20 10" xfId="934" xr:uid="{00000000-0005-0000-0000-000025050000}"/>
    <cellStyle name="Comma 20 11" xfId="935" xr:uid="{00000000-0005-0000-0000-000026050000}"/>
    <cellStyle name="Comma 20 12" xfId="936" xr:uid="{00000000-0005-0000-0000-000027050000}"/>
    <cellStyle name="Comma 20 13" xfId="937" xr:uid="{00000000-0005-0000-0000-000028050000}"/>
    <cellStyle name="Comma 20 14" xfId="938" xr:uid="{00000000-0005-0000-0000-000029050000}"/>
    <cellStyle name="Comma 20 15" xfId="939" xr:uid="{00000000-0005-0000-0000-00002A050000}"/>
    <cellStyle name="Comma 20 16" xfId="940" xr:uid="{00000000-0005-0000-0000-00002B050000}"/>
    <cellStyle name="Comma 20 17" xfId="941" xr:uid="{00000000-0005-0000-0000-00002C050000}"/>
    <cellStyle name="Comma 20 18" xfId="942" xr:uid="{00000000-0005-0000-0000-00002D050000}"/>
    <cellStyle name="Comma 20 19" xfId="943" xr:uid="{00000000-0005-0000-0000-00002E050000}"/>
    <cellStyle name="Comma 20 2" xfId="944" xr:uid="{00000000-0005-0000-0000-00002F050000}"/>
    <cellStyle name="Comma 20 3" xfId="945" xr:uid="{00000000-0005-0000-0000-000030050000}"/>
    <cellStyle name="Comma 20 4" xfId="946" xr:uid="{00000000-0005-0000-0000-000031050000}"/>
    <cellStyle name="Comma 20 5" xfId="947" xr:uid="{00000000-0005-0000-0000-000032050000}"/>
    <cellStyle name="Comma 20 6" xfId="948" xr:uid="{00000000-0005-0000-0000-000033050000}"/>
    <cellStyle name="Comma 20 7" xfId="949" xr:uid="{00000000-0005-0000-0000-000034050000}"/>
    <cellStyle name="Comma 20 8" xfId="950" xr:uid="{00000000-0005-0000-0000-000035050000}"/>
    <cellStyle name="Comma 20 9" xfId="951" xr:uid="{00000000-0005-0000-0000-000036050000}"/>
    <cellStyle name="Comma 21" xfId="952" xr:uid="{00000000-0005-0000-0000-000037050000}"/>
    <cellStyle name="Comma 21 2" xfId="953" xr:uid="{00000000-0005-0000-0000-000038050000}"/>
    <cellStyle name="Comma 21 2 2" xfId="2506" xr:uid="{00000000-0005-0000-0000-000039050000}"/>
    <cellStyle name="Comma 21 3" xfId="2505" xr:uid="{00000000-0005-0000-0000-00003A050000}"/>
    <cellStyle name="Comma 22" xfId="954" xr:uid="{00000000-0005-0000-0000-00003B050000}"/>
    <cellStyle name="Comma 22 2" xfId="955" xr:uid="{00000000-0005-0000-0000-00003C050000}"/>
    <cellStyle name="Comma 22 2 2" xfId="2508" xr:uid="{00000000-0005-0000-0000-00003D050000}"/>
    <cellStyle name="Comma 22 3" xfId="2507" xr:uid="{00000000-0005-0000-0000-00003E050000}"/>
    <cellStyle name="Comma 23" xfId="956" xr:uid="{00000000-0005-0000-0000-00003F050000}"/>
    <cellStyle name="Comma 23 10" xfId="957" xr:uid="{00000000-0005-0000-0000-000040050000}"/>
    <cellStyle name="Comma 23 11" xfId="958" xr:uid="{00000000-0005-0000-0000-000041050000}"/>
    <cellStyle name="Comma 23 12" xfId="959" xr:uid="{00000000-0005-0000-0000-000042050000}"/>
    <cellStyle name="Comma 23 13" xfId="960" xr:uid="{00000000-0005-0000-0000-000043050000}"/>
    <cellStyle name="Comma 23 14" xfId="961" xr:uid="{00000000-0005-0000-0000-000044050000}"/>
    <cellStyle name="Comma 23 15" xfId="962" xr:uid="{00000000-0005-0000-0000-000045050000}"/>
    <cellStyle name="Comma 23 2" xfId="963" xr:uid="{00000000-0005-0000-0000-000046050000}"/>
    <cellStyle name="Comma 23 3" xfId="964" xr:uid="{00000000-0005-0000-0000-000047050000}"/>
    <cellStyle name="Comma 23 4" xfId="965" xr:uid="{00000000-0005-0000-0000-000048050000}"/>
    <cellStyle name="Comma 23 5" xfId="966" xr:uid="{00000000-0005-0000-0000-000049050000}"/>
    <cellStyle name="Comma 23 6" xfId="967" xr:uid="{00000000-0005-0000-0000-00004A050000}"/>
    <cellStyle name="Comma 23 7" xfId="968" xr:uid="{00000000-0005-0000-0000-00004B050000}"/>
    <cellStyle name="Comma 23 8" xfId="969" xr:uid="{00000000-0005-0000-0000-00004C050000}"/>
    <cellStyle name="Comma 23 9" xfId="970" xr:uid="{00000000-0005-0000-0000-00004D050000}"/>
    <cellStyle name="Comma 24" xfId="971" xr:uid="{00000000-0005-0000-0000-00004E050000}"/>
    <cellStyle name="Comma 25" xfId="972" xr:uid="{00000000-0005-0000-0000-00004F050000}"/>
    <cellStyle name="Comma 26" xfId="973" xr:uid="{00000000-0005-0000-0000-000050050000}"/>
    <cellStyle name="Comma 26 2" xfId="974" xr:uid="{00000000-0005-0000-0000-000051050000}"/>
    <cellStyle name="Comma 26 2 2" xfId="2510" xr:uid="{00000000-0005-0000-0000-000052050000}"/>
    <cellStyle name="Comma 26 3" xfId="975" xr:uid="{00000000-0005-0000-0000-000053050000}"/>
    <cellStyle name="Comma 26 3 2" xfId="2511" xr:uid="{00000000-0005-0000-0000-000054050000}"/>
    <cellStyle name="Comma 26 4" xfId="976" xr:uid="{00000000-0005-0000-0000-000055050000}"/>
    <cellStyle name="Comma 26 4 2" xfId="2512" xr:uid="{00000000-0005-0000-0000-000056050000}"/>
    <cellStyle name="Comma 26 5" xfId="2509" xr:uid="{00000000-0005-0000-0000-000057050000}"/>
    <cellStyle name="Comma 27" xfId="977" xr:uid="{00000000-0005-0000-0000-000058050000}"/>
    <cellStyle name="Comma 27 2" xfId="978" xr:uid="{00000000-0005-0000-0000-000059050000}"/>
    <cellStyle name="Comma 27 2 2" xfId="2514" xr:uid="{00000000-0005-0000-0000-00005A050000}"/>
    <cellStyle name="Comma 27 3" xfId="979" xr:uid="{00000000-0005-0000-0000-00005B050000}"/>
    <cellStyle name="Comma 27 3 2" xfId="2515" xr:uid="{00000000-0005-0000-0000-00005C050000}"/>
    <cellStyle name="Comma 27 4" xfId="980" xr:uid="{00000000-0005-0000-0000-00005D050000}"/>
    <cellStyle name="Comma 27 4 2" xfId="2516" xr:uid="{00000000-0005-0000-0000-00005E050000}"/>
    <cellStyle name="Comma 27 5" xfId="2513" xr:uid="{00000000-0005-0000-0000-00005F050000}"/>
    <cellStyle name="Comma 28" xfId="981" xr:uid="{00000000-0005-0000-0000-000060050000}"/>
    <cellStyle name="Comma 28 2" xfId="2517" xr:uid="{00000000-0005-0000-0000-000061050000}"/>
    <cellStyle name="Comma 29" xfId="982" xr:uid="{00000000-0005-0000-0000-000062050000}"/>
    <cellStyle name="Comma 29 2" xfId="983" xr:uid="{00000000-0005-0000-0000-000063050000}"/>
    <cellStyle name="Comma 29 2 2" xfId="2519" xr:uid="{00000000-0005-0000-0000-000064050000}"/>
    <cellStyle name="Comma 29 3" xfId="984" xr:uid="{00000000-0005-0000-0000-000065050000}"/>
    <cellStyle name="Comma 29 3 2" xfId="2520" xr:uid="{00000000-0005-0000-0000-000066050000}"/>
    <cellStyle name="Comma 29 4" xfId="2518" xr:uid="{00000000-0005-0000-0000-000067050000}"/>
    <cellStyle name="Comma 3" xfId="985" xr:uid="{00000000-0005-0000-0000-000068050000}"/>
    <cellStyle name="Comma 3 2" xfId="986" xr:uid="{00000000-0005-0000-0000-000069050000}"/>
    <cellStyle name="Comma 3 3" xfId="987" xr:uid="{00000000-0005-0000-0000-00006A050000}"/>
    <cellStyle name="Comma 3 4" xfId="988" xr:uid="{00000000-0005-0000-0000-00006B050000}"/>
    <cellStyle name="Comma 3 4 2" xfId="2522" xr:uid="{00000000-0005-0000-0000-00006C050000}"/>
    <cellStyle name="Comma 3 5" xfId="2521" xr:uid="{00000000-0005-0000-0000-00006D050000}"/>
    <cellStyle name="Comma 30" xfId="989" xr:uid="{00000000-0005-0000-0000-00006E050000}"/>
    <cellStyle name="Comma 30 2" xfId="990" xr:uid="{00000000-0005-0000-0000-00006F050000}"/>
    <cellStyle name="Comma 30 2 2" xfId="2524" xr:uid="{00000000-0005-0000-0000-000070050000}"/>
    <cellStyle name="Comma 30 3" xfId="2523" xr:uid="{00000000-0005-0000-0000-000071050000}"/>
    <cellStyle name="Comma 31" xfId="991" xr:uid="{00000000-0005-0000-0000-000072050000}"/>
    <cellStyle name="Comma 31 2" xfId="2301" xr:uid="{00000000-0005-0000-0000-000073050000}"/>
    <cellStyle name="Comma 31 2 2" xfId="2902" xr:uid="{00000000-0005-0000-0000-000074050000}"/>
    <cellStyle name="Comma 31 3" xfId="2525" xr:uid="{00000000-0005-0000-0000-000075050000}"/>
    <cellStyle name="Comma 32" xfId="2375" xr:uid="{00000000-0005-0000-0000-000076050000}"/>
    <cellStyle name="Comma 4" xfId="992" xr:uid="{00000000-0005-0000-0000-000077050000}"/>
    <cellStyle name="Comma 4 2" xfId="993" xr:uid="{00000000-0005-0000-0000-000078050000}"/>
    <cellStyle name="Comma 4 3" xfId="994" xr:uid="{00000000-0005-0000-0000-000079050000}"/>
    <cellStyle name="Comma 4 4" xfId="995" xr:uid="{00000000-0005-0000-0000-00007A050000}"/>
    <cellStyle name="Comma 5" xfId="996" xr:uid="{00000000-0005-0000-0000-00007B050000}"/>
    <cellStyle name="Comma 5 2" xfId="997" xr:uid="{00000000-0005-0000-0000-00007C050000}"/>
    <cellStyle name="Comma 5 3" xfId="998" xr:uid="{00000000-0005-0000-0000-00007D050000}"/>
    <cellStyle name="Comma 5 4" xfId="999" xr:uid="{00000000-0005-0000-0000-00007E050000}"/>
    <cellStyle name="Comma 5 4 2" xfId="1000" xr:uid="{00000000-0005-0000-0000-00007F050000}"/>
    <cellStyle name="Comma 5 4 2 2" xfId="2527" xr:uid="{00000000-0005-0000-0000-000080050000}"/>
    <cellStyle name="Comma 5 4 3" xfId="2526" xr:uid="{00000000-0005-0000-0000-000081050000}"/>
    <cellStyle name="Comma 5 5" xfId="1001" xr:uid="{00000000-0005-0000-0000-000082050000}"/>
    <cellStyle name="Comma 5 6" xfId="1002" xr:uid="{00000000-0005-0000-0000-000083050000}"/>
    <cellStyle name="Comma 6" xfId="1003" xr:uid="{00000000-0005-0000-0000-000084050000}"/>
    <cellStyle name="Comma 6 2" xfId="1004" xr:uid="{00000000-0005-0000-0000-000085050000}"/>
    <cellStyle name="Comma 6 3" xfId="1005" xr:uid="{00000000-0005-0000-0000-000086050000}"/>
    <cellStyle name="Comma 6 4" xfId="1006" xr:uid="{00000000-0005-0000-0000-000087050000}"/>
    <cellStyle name="Comma 6 5" xfId="1007" xr:uid="{00000000-0005-0000-0000-000088050000}"/>
    <cellStyle name="Comma 6 6" xfId="1008" xr:uid="{00000000-0005-0000-0000-000089050000}"/>
    <cellStyle name="Comma 6 7" xfId="1009" xr:uid="{00000000-0005-0000-0000-00008A050000}"/>
    <cellStyle name="Comma 6 8" xfId="1010" xr:uid="{00000000-0005-0000-0000-00008B050000}"/>
    <cellStyle name="Comma 6 8 2" xfId="1011" xr:uid="{00000000-0005-0000-0000-00008C050000}"/>
    <cellStyle name="Comma 6 8 2 2" xfId="2529" xr:uid="{00000000-0005-0000-0000-00008D050000}"/>
    <cellStyle name="Comma 6 8 3" xfId="2528" xr:uid="{00000000-0005-0000-0000-00008E050000}"/>
    <cellStyle name="Comma 7" xfId="1012" xr:uid="{00000000-0005-0000-0000-00008F050000}"/>
    <cellStyle name="Comma 7 2" xfId="1013" xr:uid="{00000000-0005-0000-0000-000090050000}"/>
    <cellStyle name="Comma 8" xfId="1014" xr:uid="{00000000-0005-0000-0000-000091050000}"/>
    <cellStyle name="Comma 8 2" xfId="1015" xr:uid="{00000000-0005-0000-0000-000092050000}"/>
    <cellStyle name="Comma 9" xfId="1016" xr:uid="{00000000-0005-0000-0000-000093050000}"/>
    <cellStyle name="Comma 9 2" xfId="1017" xr:uid="{00000000-0005-0000-0000-000094050000}"/>
    <cellStyle name="Currency" xfId="1" builtinId="4"/>
    <cellStyle name="Currency 10" xfId="1019" xr:uid="{00000000-0005-0000-0000-000096050000}"/>
    <cellStyle name="Currency 10 2" xfId="1020" xr:uid="{00000000-0005-0000-0000-000097050000}"/>
    <cellStyle name="Currency 10 3" xfId="1021" xr:uid="{00000000-0005-0000-0000-000098050000}"/>
    <cellStyle name="Currency 10 3 2" xfId="1922" xr:uid="{00000000-0005-0000-0000-000099050000}"/>
    <cellStyle name="Currency 10 4" xfId="2530" xr:uid="{00000000-0005-0000-0000-00009A050000}"/>
    <cellStyle name="Currency 11" xfId="1022" xr:uid="{00000000-0005-0000-0000-00009B050000}"/>
    <cellStyle name="Currency 11 2" xfId="2302" xr:uid="{00000000-0005-0000-0000-00009C050000}"/>
    <cellStyle name="Currency 11 2 2" xfId="2903" xr:uid="{00000000-0005-0000-0000-00009D050000}"/>
    <cellStyle name="Currency 11 3" xfId="2531" xr:uid="{00000000-0005-0000-0000-00009E050000}"/>
    <cellStyle name="Currency 12" xfId="1023" xr:uid="{00000000-0005-0000-0000-00009F050000}"/>
    <cellStyle name="Currency 13" xfId="1024" xr:uid="{00000000-0005-0000-0000-0000A0050000}"/>
    <cellStyle name="Currency 13 2" xfId="2303" xr:uid="{00000000-0005-0000-0000-0000A1050000}"/>
    <cellStyle name="Currency 13 2 2" xfId="2904" xr:uid="{00000000-0005-0000-0000-0000A2050000}"/>
    <cellStyle name="Currency 13 3" xfId="2532" xr:uid="{00000000-0005-0000-0000-0000A3050000}"/>
    <cellStyle name="Currency 14" xfId="1018" xr:uid="{00000000-0005-0000-0000-0000A4050000}"/>
    <cellStyle name="Currency 14 2" xfId="3292" xr:uid="{00000000-0005-0000-0000-0000A5050000}"/>
    <cellStyle name="Currency 2" xfId="1025" xr:uid="{00000000-0005-0000-0000-0000A6050000}"/>
    <cellStyle name="Currency 2 2" xfId="1026" xr:uid="{00000000-0005-0000-0000-0000A7050000}"/>
    <cellStyle name="Currency 2 3" xfId="1027" xr:uid="{00000000-0005-0000-0000-0000A8050000}"/>
    <cellStyle name="Currency 2 3 2" xfId="1028" xr:uid="{00000000-0005-0000-0000-0000A9050000}"/>
    <cellStyle name="Currency 2 3 2 2" xfId="2534" xr:uid="{00000000-0005-0000-0000-0000AA050000}"/>
    <cellStyle name="Currency 2 3 3" xfId="2533" xr:uid="{00000000-0005-0000-0000-0000AB050000}"/>
    <cellStyle name="Currency 2 4" xfId="1029" xr:uid="{00000000-0005-0000-0000-0000AC050000}"/>
    <cellStyle name="Currency 3" xfId="1030" xr:uid="{00000000-0005-0000-0000-0000AD050000}"/>
    <cellStyle name="Currency 3 2" xfId="1031" xr:uid="{00000000-0005-0000-0000-0000AE050000}"/>
    <cellStyle name="Currency 3 3" xfId="1032" xr:uid="{00000000-0005-0000-0000-0000AF050000}"/>
    <cellStyle name="Currency 3 3 2" xfId="2536" xr:uid="{00000000-0005-0000-0000-0000B0050000}"/>
    <cellStyle name="Currency 3 4" xfId="2535" xr:uid="{00000000-0005-0000-0000-0000B1050000}"/>
    <cellStyle name="Currency 3 5" xfId="3345" xr:uid="{00000000-0005-0000-0000-0000B2050000}"/>
    <cellStyle name="Currency 4" xfId="1033" xr:uid="{00000000-0005-0000-0000-0000B3050000}"/>
    <cellStyle name="Currency 4 2" xfId="1034" xr:uid="{00000000-0005-0000-0000-0000B4050000}"/>
    <cellStyle name="Currency 4 3" xfId="1035" xr:uid="{00000000-0005-0000-0000-0000B5050000}"/>
    <cellStyle name="Currency 5" xfId="1036" xr:uid="{00000000-0005-0000-0000-0000B6050000}"/>
    <cellStyle name="Currency 6" xfId="1037" xr:uid="{00000000-0005-0000-0000-0000B7050000}"/>
    <cellStyle name="Currency 6 2" xfId="1038" xr:uid="{00000000-0005-0000-0000-0000B8050000}"/>
    <cellStyle name="Currency 6 2 2" xfId="2538" xr:uid="{00000000-0005-0000-0000-0000B9050000}"/>
    <cellStyle name="Currency 6 3" xfId="1039" xr:uid="{00000000-0005-0000-0000-0000BA050000}"/>
    <cellStyle name="Currency 6 3 2" xfId="2539" xr:uid="{00000000-0005-0000-0000-0000BB050000}"/>
    <cellStyle name="Currency 6 4" xfId="1040" xr:uid="{00000000-0005-0000-0000-0000BC050000}"/>
    <cellStyle name="Currency 6 4 2" xfId="2540" xr:uid="{00000000-0005-0000-0000-0000BD050000}"/>
    <cellStyle name="Currency 6 5" xfId="2537" xr:uid="{00000000-0005-0000-0000-0000BE050000}"/>
    <cellStyle name="Currency 7" xfId="1041" xr:uid="{00000000-0005-0000-0000-0000BF050000}"/>
    <cellStyle name="Currency 7 2" xfId="2541" xr:uid="{00000000-0005-0000-0000-0000C0050000}"/>
    <cellStyle name="Currency 8" xfId="1042" xr:uid="{00000000-0005-0000-0000-0000C1050000}"/>
    <cellStyle name="Currency 8 2" xfId="1043" xr:uid="{00000000-0005-0000-0000-0000C2050000}"/>
    <cellStyle name="Currency 8 2 2" xfId="2543" xr:uid="{00000000-0005-0000-0000-0000C3050000}"/>
    <cellStyle name="Currency 8 3" xfId="1044" xr:uid="{00000000-0005-0000-0000-0000C4050000}"/>
    <cellStyle name="Currency 8 3 2" xfId="2544" xr:uid="{00000000-0005-0000-0000-0000C5050000}"/>
    <cellStyle name="Currency 8 4" xfId="2542" xr:uid="{00000000-0005-0000-0000-0000C6050000}"/>
    <cellStyle name="Currency 9" xfId="1045" xr:uid="{00000000-0005-0000-0000-0000C7050000}"/>
    <cellStyle name="Currency 9 2" xfId="1046" xr:uid="{00000000-0005-0000-0000-0000C8050000}"/>
    <cellStyle name="Currency 9 3" xfId="1047" xr:uid="{00000000-0005-0000-0000-0000C9050000}"/>
    <cellStyle name="Explanatory Text" xfId="16" builtinId="53" customBuiltin="1"/>
    <cellStyle name="Explanatory Text 10" xfId="1048" xr:uid="{00000000-0005-0000-0000-0000CB050000}"/>
    <cellStyle name="Explanatory Text 11" xfId="1049" xr:uid="{00000000-0005-0000-0000-0000CC050000}"/>
    <cellStyle name="Explanatory Text 12" xfId="1050" xr:uid="{00000000-0005-0000-0000-0000CD050000}"/>
    <cellStyle name="Explanatory Text 13" xfId="1051" xr:uid="{00000000-0005-0000-0000-0000CE050000}"/>
    <cellStyle name="Explanatory Text 14" xfId="1052" xr:uid="{00000000-0005-0000-0000-0000CF050000}"/>
    <cellStyle name="Explanatory Text 15" xfId="1053" xr:uid="{00000000-0005-0000-0000-0000D0050000}"/>
    <cellStyle name="Explanatory Text 16" xfId="1054" xr:uid="{00000000-0005-0000-0000-0000D1050000}"/>
    <cellStyle name="Explanatory Text 17" xfId="1055" xr:uid="{00000000-0005-0000-0000-0000D2050000}"/>
    <cellStyle name="Explanatory Text 18" xfId="1056" xr:uid="{00000000-0005-0000-0000-0000D3050000}"/>
    <cellStyle name="Explanatory Text 19" xfId="1057" xr:uid="{00000000-0005-0000-0000-0000D4050000}"/>
    <cellStyle name="Explanatory Text 2" xfId="1058" xr:uid="{00000000-0005-0000-0000-0000D5050000}"/>
    <cellStyle name="Explanatory Text 20" xfId="1059" xr:uid="{00000000-0005-0000-0000-0000D6050000}"/>
    <cellStyle name="Explanatory Text 21" xfId="1060" xr:uid="{00000000-0005-0000-0000-0000D7050000}"/>
    <cellStyle name="Explanatory Text 22" xfId="1061" xr:uid="{00000000-0005-0000-0000-0000D8050000}"/>
    <cellStyle name="Explanatory Text 23" xfId="1062" xr:uid="{00000000-0005-0000-0000-0000D9050000}"/>
    <cellStyle name="Explanatory Text 24" xfId="1063" xr:uid="{00000000-0005-0000-0000-0000DA050000}"/>
    <cellStyle name="Explanatory Text 25" xfId="1064" xr:uid="{00000000-0005-0000-0000-0000DB050000}"/>
    <cellStyle name="Explanatory Text 26" xfId="1065" xr:uid="{00000000-0005-0000-0000-0000DC050000}"/>
    <cellStyle name="Explanatory Text 27" xfId="1066" xr:uid="{00000000-0005-0000-0000-0000DD050000}"/>
    <cellStyle name="Explanatory Text 3" xfId="1067" xr:uid="{00000000-0005-0000-0000-0000DE050000}"/>
    <cellStyle name="Explanatory Text 4" xfId="1068" xr:uid="{00000000-0005-0000-0000-0000DF050000}"/>
    <cellStyle name="Explanatory Text 5" xfId="1069" xr:uid="{00000000-0005-0000-0000-0000E0050000}"/>
    <cellStyle name="Explanatory Text 6" xfId="1070" xr:uid="{00000000-0005-0000-0000-0000E1050000}"/>
    <cellStyle name="Explanatory Text 7" xfId="1071" xr:uid="{00000000-0005-0000-0000-0000E2050000}"/>
    <cellStyle name="Explanatory Text 8" xfId="1072" xr:uid="{00000000-0005-0000-0000-0000E3050000}"/>
    <cellStyle name="Explanatory Text 9" xfId="1073" xr:uid="{00000000-0005-0000-0000-0000E4050000}"/>
    <cellStyle name="Good" xfId="7" builtinId="26" customBuiltin="1"/>
    <cellStyle name="Good 10" xfId="1074" xr:uid="{00000000-0005-0000-0000-0000E6050000}"/>
    <cellStyle name="Good 11" xfId="1075" xr:uid="{00000000-0005-0000-0000-0000E7050000}"/>
    <cellStyle name="Good 12" xfId="1076" xr:uid="{00000000-0005-0000-0000-0000E8050000}"/>
    <cellStyle name="Good 13" xfId="1077" xr:uid="{00000000-0005-0000-0000-0000E9050000}"/>
    <cellStyle name="Good 14" xfId="1078" xr:uid="{00000000-0005-0000-0000-0000EA050000}"/>
    <cellStyle name="Good 15" xfId="1079" xr:uid="{00000000-0005-0000-0000-0000EB050000}"/>
    <cellStyle name="Good 16" xfId="1080" xr:uid="{00000000-0005-0000-0000-0000EC050000}"/>
    <cellStyle name="Good 17" xfId="1081" xr:uid="{00000000-0005-0000-0000-0000ED050000}"/>
    <cellStyle name="Good 18" xfId="1082" xr:uid="{00000000-0005-0000-0000-0000EE050000}"/>
    <cellStyle name="Good 19" xfId="1083" xr:uid="{00000000-0005-0000-0000-0000EF050000}"/>
    <cellStyle name="Good 2" xfId="1084" xr:uid="{00000000-0005-0000-0000-0000F0050000}"/>
    <cellStyle name="Good 20" xfId="1085" xr:uid="{00000000-0005-0000-0000-0000F1050000}"/>
    <cellStyle name="Good 21" xfId="1086" xr:uid="{00000000-0005-0000-0000-0000F2050000}"/>
    <cellStyle name="Good 22" xfId="1087" xr:uid="{00000000-0005-0000-0000-0000F3050000}"/>
    <cellStyle name="Good 23" xfId="1088" xr:uid="{00000000-0005-0000-0000-0000F4050000}"/>
    <cellStyle name="Good 24" xfId="1089" xr:uid="{00000000-0005-0000-0000-0000F5050000}"/>
    <cellStyle name="Good 25" xfId="1090" xr:uid="{00000000-0005-0000-0000-0000F6050000}"/>
    <cellStyle name="Good 26" xfId="1091" xr:uid="{00000000-0005-0000-0000-0000F7050000}"/>
    <cellStyle name="Good 27" xfId="1092" xr:uid="{00000000-0005-0000-0000-0000F8050000}"/>
    <cellStyle name="Good 3" xfId="1093" xr:uid="{00000000-0005-0000-0000-0000F9050000}"/>
    <cellStyle name="Good 4" xfId="1094" xr:uid="{00000000-0005-0000-0000-0000FA050000}"/>
    <cellStyle name="Good 5" xfId="1095" xr:uid="{00000000-0005-0000-0000-0000FB050000}"/>
    <cellStyle name="Good 6" xfId="1096" xr:uid="{00000000-0005-0000-0000-0000FC050000}"/>
    <cellStyle name="Good 7" xfId="1097" xr:uid="{00000000-0005-0000-0000-0000FD050000}"/>
    <cellStyle name="Good 8" xfId="1098" xr:uid="{00000000-0005-0000-0000-0000FE050000}"/>
    <cellStyle name="Good 9" xfId="1099" xr:uid="{00000000-0005-0000-0000-0000FF050000}"/>
    <cellStyle name="Heading 1" xfId="3" builtinId="16" customBuiltin="1"/>
    <cellStyle name="Heading 1 10" xfId="1100" xr:uid="{00000000-0005-0000-0000-000001060000}"/>
    <cellStyle name="Heading 1 11" xfId="1101" xr:uid="{00000000-0005-0000-0000-000002060000}"/>
    <cellStyle name="Heading 1 12" xfId="1102" xr:uid="{00000000-0005-0000-0000-000003060000}"/>
    <cellStyle name="Heading 1 13" xfId="1103" xr:uid="{00000000-0005-0000-0000-000004060000}"/>
    <cellStyle name="Heading 1 14" xfId="1104" xr:uid="{00000000-0005-0000-0000-000005060000}"/>
    <cellStyle name="Heading 1 15" xfId="1105" xr:uid="{00000000-0005-0000-0000-000006060000}"/>
    <cellStyle name="Heading 1 16" xfId="1106" xr:uid="{00000000-0005-0000-0000-000007060000}"/>
    <cellStyle name="Heading 1 17" xfId="1107" xr:uid="{00000000-0005-0000-0000-000008060000}"/>
    <cellStyle name="Heading 1 18" xfId="1108" xr:uid="{00000000-0005-0000-0000-000009060000}"/>
    <cellStyle name="Heading 1 19" xfId="1109" xr:uid="{00000000-0005-0000-0000-00000A060000}"/>
    <cellStyle name="Heading 1 2" xfId="1110" xr:uid="{00000000-0005-0000-0000-00000B060000}"/>
    <cellStyle name="Heading 1 20" xfId="1111" xr:uid="{00000000-0005-0000-0000-00000C060000}"/>
    <cellStyle name="Heading 1 21" xfId="1112" xr:uid="{00000000-0005-0000-0000-00000D060000}"/>
    <cellStyle name="Heading 1 22" xfId="1113" xr:uid="{00000000-0005-0000-0000-00000E060000}"/>
    <cellStyle name="Heading 1 23" xfId="1114" xr:uid="{00000000-0005-0000-0000-00000F060000}"/>
    <cellStyle name="Heading 1 24" xfId="1115" xr:uid="{00000000-0005-0000-0000-000010060000}"/>
    <cellStyle name="Heading 1 25" xfId="1116" xr:uid="{00000000-0005-0000-0000-000011060000}"/>
    <cellStyle name="Heading 1 26" xfId="1117" xr:uid="{00000000-0005-0000-0000-000012060000}"/>
    <cellStyle name="Heading 1 27" xfId="1118" xr:uid="{00000000-0005-0000-0000-000013060000}"/>
    <cellStyle name="Heading 1 3" xfId="1119" xr:uid="{00000000-0005-0000-0000-000014060000}"/>
    <cellStyle name="Heading 1 4" xfId="1120" xr:uid="{00000000-0005-0000-0000-000015060000}"/>
    <cellStyle name="Heading 1 5" xfId="1121" xr:uid="{00000000-0005-0000-0000-000016060000}"/>
    <cellStyle name="Heading 1 6" xfId="1122" xr:uid="{00000000-0005-0000-0000-000017060000}"/>
    <cellStyle name="Heading 1 7" xfId="1123" xr:uid="{00000000-0005-0000-0000-000018060000}"/>
    <cellStyle name="Heading 1 8" xfId="1124" xr:uid="{00000000-0005-0000-0000-000019060000}"/>
    <cellStyle name="Heading 1 9" xfId="1125" xr:uid="{00000000-0005-0000-0000-00001A060000}"/>
    <cellStyle name="Heading 2" xfId="4" builtinId="17" customBuiltin="1"/>
    <cellStyle name="Heading 2 10" xfId="1126" xr:uid="{00000000-0005-0000-0000-00001C060000}"/>
    <cellStyle name="Heading 2 11" xfId="1127" xr:uid="{00000000-0005-0000-0000-00001D060000}"/>
    <cellStyle name="Heading 2 12" xfId="1128" xr:uid="{00000000-0005-0000-0000-00001E060000}"/>
    <cellStyle name="Heading 2 13" xfId="1129" xr:uid="{00000000-0005-0000-0000-00001F060000}"/>
    <cellStyle name="Heading 2 14" xfId="1130" xr:uid="{00000000-0005-0000-0000-000020060000}"/>
    <cellStyle name="Heading 2 15" xfId="1131" xr:uid="{00000000-0005-0000-0000-000021060000}"/>
    <cellStyle name="Heading 2 16" xfId="1132" xr:uid="{00000000-0005-0000-0000-000022060000}"/>
    <cellStyle name="Heading 2 17" xfId="1133" xr:uid="{00000000-0005-0000-0000-000023060000}"/>
    <cellStyle name="Heading 2 18" xfId="1134" xr:uid="{00000000-0005-0000-0000-000024060000}"/>
    <cellStyle name="Heading 2 19" xfId="1135" xr:uid="{00000000-0005-0000-0000-000025060000}"/>
    <cellStyle name="Heading 2 2" xfId="1136" xr:uid="{00000000-0005-0000-0000-000026060000}"/>
    <cellStyle name="Heading 2 20" xfId="1137" xr:uid="{00000000-0005-0000-0000-000027060000}"/>
    <cellStyle name="Heading 2 21" xfId="1138" xr:uid="{00000000-0005-0000-0000-000028060000}"/>
    <cellStyle name="Heading 2 22" xfId="1139" xr:uid="{00000000-0005-0000-0000-000029060000}"/>
    <cellStyle name="Heading 2 23" xfId="1140" xr:uid="{00000000-0005-0000-0000-00002A060000}"/>
    <cellStyle name="Heading 2 24" xfId="1141" xr:uid="{00000000-0005-0000-0000-00002B060000}"/>
    <cellStyle name="Heading 2 25" xfId="1142" xr:uid="{00000000-0005-0000-0000-00002C060000}"/>
    <cellStyle name="Heading 2 26" xfId="1143" xr:uid="{00000000-0005-0000-0000-00002D060000}"/>
    <cellStyle name="Heading 2 27" xfId="1144" xr:uid="{00000000-0005-0000-0000-00002E060000}"/>
    <cellStyle name="Heading 2 3" xfId="1145" xr:uid="{00000000-0005-0000-0000-00002F060000}"/>
    <cellStyle name="Heading 2 4" xfId="1146" xr:uid="{00000000-0005-0000-0000-000030060000}"/>
    <cellStyle name="Heading 2 5" xfId="1147" xr:uid="{00000000-0005-0000-0000-000031060000}"/>
    <cellStyle name="Heading 2 6" xfId="1148" xr:uid="{00000000-0005-0000-0000-000032060000}"/>
    <cellStyle name="Heading 2 7" xfId="1149" xr:uid="{00000000-0005-0000-0000-000033060000}"/>
    <cellStyle name="Heading 2 8" xfId="1150" xr:uid="{00000000-0005-0000-0000-000034060000}"/>
    <cellStyle name="Heading 2 9" xfId="1151" xr:uid="{00000000-0005-0000-0000-000035060000}"/>
    <cellStyle name="Heading 3" xfId="5" builtinId="18" customBuiltin="1"/>
    <cellStyle name="Heading 3 10" xfId="1152" xr:uid="{00000000-0005-0000-0000-000037060000}"/>
    <cellStyle name="Heading 3 11" xfId="1153" xr:uid="{00000000-0005-0000-0000-000038060000}"/>
    <cellStyle name="Heading 3 12" xfId="1154" xr:uid="{00000000-0005-0000-0000-000039060000}"/>
    <cellStyle name="Heading 3 13" xfId="1155" xr:uid="{00000000-0005-0000-0000-00003A060000}"/>
    <cellStyle name="Heading 3 14" xfId="1156" xr:uid="{00000000-0005-0000-0000-00003B060000}"/>
    <cellStyle name="Heading 3 15" xfId="1157" xr:uid="{00000000-0005-0000-0000-00003C060000}"/>
    <cellStyle name="Heading 3 16" xfId="1158" xr:uid="{00000000-0005-0000-0000-00003D060000}"/>
    <cellStyle name="Heading 3 17" xfId="1159" xr:uid="{00000000-0005-0000-0000-00003E060000}"/>
    <cellStyle name="Heading 3 18" xfId="1160" xr:uid="{00000000-0005-0000-0000-00003F060000}"/>
    <cellStyle name="Heading 3 19" xfId="1161" xr:uid="{00000000-0005-0000-0000-000040060000}"/>
    <cellStyle name="Heading 3 2" xfId="1162" xr:uid="{00000000-0005-0000-0000-000041060000}"/>
    <cellStyle name="Heading 3 20" xfId="1163" xr:uid="{00000000-0005-0000-0000-000042060000}"/>
    <cellStyle name="Heading 3 21" xfId="1164" xr:uid="{00000000-0005-0000-0000-000043060000}"/>
    <cellStyle name="Heading 3 22" xfId="1165" xr:uid="{00000000-0005-0000-0000-000044060000}"/>
    <cellStyle name="Heading 3 23" xfId="1166" xr:uid="{00000000-0005-0000-0000-000045060000}"/>
    <cellStyle name="Heading 3 24" xfId="1167" xr:uid="{00000000-0005-0000-0000-000046060000}"/>
    <cellStyle name="Heading 3 25" xfId="1168" xr:uid="{00000000-0005-0000-0000-000047060000}"/>
    <cellStyle name="Heading 3 26" xfId="1169" xr:uid="{00000000-0005-0000-0000-000048060000}"/>
    <cellStyle name="Heading 3 27" xfId="1170" xr:uid="{00000000-0005-0000-0000-000049060000}"/>
    <cellStyle name="Heading 3 3" xfId="1171" xr:uid="{00000000-0005-0000-0000-00004A060000}"/>
    <cellStyle name="Heading 3 4" xfId="1172" xr:uid="{00000000-0005-0000-0000-00004B060000}"/>
    <cellStyle name="Heading 3 5" xfId="1173" xr:uid="{00000000-0005-0000-0000-00004C060000}"/>
    <cellStyle name="Heading 3 6" xfId="1174" xr:uid="{00000000-0005-0000-0000-00004D060000}"/>
    <cellStyle name="Heading 3 7" xfId="1175" xr:uid="{00000000-0005-0000-0000-00004E060000}"/>
    <cellStyle name="Heading 3 8" xfId="1176" xr:uid="{00000000-0005-0000-0000-00004F060000}"/>
    <cellStyle name="Heading 3 9" xfId="1177" xr:uid="{00000000-0005-0000-0000-000050060000}"/>
    <cellStyle name="Heading 4" xfId="6" builtinId="19" customBuiltin="1"/>
    <cellStyle name="Heading 4 10" xfId="1178" xr:uid="{00000000-0005-0000-0000-000052060000}"/>
    <cellStyle name="Heading 4 11" xfId="1179" xr:uid="{00000000-0005-0000-0000-000053060000}"/>
    <cellStyle name="Heading 4 12" xfId="1180" xr:uid="{00000000-0005-0000-0000-000054060000}"/>
    <cellStyle name="Heading 4 13" xfId="1181" xr:uid="{00000000-0005-0000-0000-000055060000}"/>
    <cellStyle name="Heading 4 14" xfId="1182" xr:uid="{00000000-0005-0000-0000-000056060000}"/>
    <cellStyle name="Heading 4 15" xfId="1183" xr:uid="{00000000-0005-0000-0000-000057060000}"/>
    <cellStyle name="Heading 4 16" xfId="1184" xr:uid="{00000000-0005-0000-0000-000058060000}"/>
    <cellStyle name="Heading 4 17" xfId="1185" xr:uid="{00000000-0005-0000-0000-000059060000}"/>
    <cellStyle name="Heading 4 18" xfId="1186" xr:uid="{00000000-0005-0000-0000-00005A060000}"/>
    <cellStyle name="Heading 4 19" xfId="1187" xr:uid="{00000000-0005-0000-0000-00005B060000}"/>
    <cellStyle name="Heading 4 2" xfId="1188" xr:uid="{00000000-0005-0000-0000-00005C060000}"/>
    <cellStyle name="Heading 4 20" xfId="1189" xr:uid="{00000000-0005-0000-0000-00005D060000}"/>
    <cellStyle name="Heading 4 21" xfId="1190" xr:uid="{00000000-0005-0000-0000-00005E060000}"/>
    <cellStyle name="Heading 4 22" xfId="1191" xr:uid="{00000000-0005-0000-0000-00005F060000}"/>
    <cellStyle name="Heading 4 23" xfId="1192" xr:uid="{00000000-0005-0000-0000-000060060000}"/>
    <cellStyle name="Heading 4 24" xfId="1193" xr:uid="{00000000-0005-0000-0000-000061060000}"/>
    <cellStyle name="Heading 4 25" xfId="1194" xr:uid="{00000000-0005-0000-0000-000062060000}"/>
    <cellStyle name="Heading 4 26" xfId="1195" xr:uid="{00000000-0005-0000-0000-000063060000}"/>
    <cellStyle name="Heading 4 27" xfId="1196" xr:uid="{00000000-0005-0000-0000-000064060000}"/>
    <cellStyle name="Heading 4 3" xfId="1197" xr:uid="{00000000-0005-0000-0000-000065060000}"/>
    <cellStyle name="Heading 4 4" xfId="1198" xr:uid="{00000000-0005-0000-0000-000066060000}"/>
    <cellStyle name="Heading 4 5" xfId="1199" xr:uid="{00000000-0005-0000-0000-000067060000}"/>
    <cellStyle name="Heading 4 6" xfId="1200" xr:uid="{00000000-0005-0000-0000-000068060000}"/>
    <cellStyle name="Heading 4 7" xfId="1201" xr:uid="{00000000-0005-0000-0000-000069060000}"/>
    <cellStyle name="Heading 4 8" xfId="1202" xr:uid="{00000000-0005-0000-0000-00006A060000}"/>
    <cellStyle name="Heading 4 9" xfId="1203" xr:uid="{00000000-0005-0000-0000-00006B060000}"/>
    <cellStyle name="HEL_COMMAO" xfId="1204" xr:uid="{00000000-0005-0000-0000-00006C060000}"/>
    <cellStyle name="Hyperlink 2" xfId="1205" xr:uid="{00000000-0005-0000-0000-00006D060000}"/>
    <cellStyle name="Hyperlink 3" xfId="1206" xr:uid="{00000000-0005-0000-0000-00006E060000}"/>
    <cellStyle name="Hyperlink 4" xfId="1207" xr:uid="{00000000-0005-0000-0000-00006F060000}"/>
    <cellStyle name="Hyperlink 5" xfId="1208" xr:uid="{00000000-0005-0000-0000-000070060000}"/>
    <cellStyle name="Input" xfId="9" builtinId="20" customBuiltin="1"/>
    <cellStyle name="Input 10" xfId="1209" xr:uid="{00000000-0005-0000-0000-000072060000}"/>
    <cellStyle name="Input 10 2" xfId="2002" xr:uid="{00000000-0005-0000-0000-000073060000}"/>
    <cellStyle name="Input 10 2 2" xfId="3319" xr:uid="{00000000-0005-0000-0000-000074060000}"/>
    <cellStyle name="Input 10 3" xfId="1949" xr:uid="{00000000-0005-0000-0000-000075060000}"/>
    <cellStyle name="Input 11" xfId="1210" xr:uid="{00000000-0005-0000-0000-000076060000}"/>
    <cellStyle name="Input 11 2" xfId="2003" xr:uid="{00000000-0005-0000-0000-000077060000}"/>
    <cellStyle name="Input 11 2 2" xfId="3320" xr:uid="{00000000-0005-0000-0000-000078060000}"/>
    <cellStyle name="Input 11 3" xfId="1948" xr:uid="{00000000-0005-0000-0000-000079060000}"/>
    <cellStyle name="Input 12" xfId="1211" xr:uid="{00000000-0005-0000-0000-00007A060000}"/>
    <cellStyle name="Input 12 2" xfId="2004" xr:uid="{00000000-0005-0000-0000-00007B060000}"/>
    <cellStyle name="Input 12 2 2" xfId="3321" xr:uid="{00000000-0005-0000-0000-00007C060000}"/>
    <cellStyle name="Input 12 3" xfId="1947" xr:uid="{00000000-0005-0000-0000-00007D060000}"/>
    <cellStyle name="Input 13" xfId="1212" xr:uid="{00000000-0005-0000-0000-00007E060000}"/>
    <cellStyle name="Input 13 2" xfId="2005" xr:uid="{00000000-0005-0000-0000-00007F060000}"/>
    <cellStyle name="Input 13 2 2" xfId="3322" xr:uid="{00000000-0005-0000-0000-000080060000}"/>
    <cellStyle name="Input 13 3" xfId="1946" xr:uid="{00000000-0005-0000-0000-000081060000}"/>
    <cellStyle name="Input 14" xfId="1213" xr:uid="{00000000-0005-0000-0000-000082060000}"/>
    <cellStyle name="Input 14 2" xfId="2006" xr:uid="{00000000-0005-0000-0000-000083060000}"/>
    <cellStyle name="Input 14 2 2" xfId="3323" xr:uid="{00000000-0005-0000-0000-000084060000}"/>
    <cellStyle name="Input 14 3" xfId="1945" xr:uid="{00000000-0005-0000-0000-000085060000}"/>
    <cellStyle name="Input 15" xfId="1214" xr:uid="{00000000-0005-0000-0000-000086060000}"/>
    <cellStyle name="Input 15 2" xfId="2007" xr:uid="{00000000-0005-0000-0000-000087060000}"/>
    <cellStyle name="Input 15 2 2" xfId="3324" xr:uid="{00000000-0005-0000-0000-000088060000}"/>
    <cellStyle name="Input 15 3" xfId="2168" xr:uid="{00000000-0005-0000-0000-000089060000}"/>
    <cellStyle name="Input 16" xfId="1215" xr:uid="{00000000-0005-0000-0000-00008A060000}"/>
    <cellStyle name="Input 16 2" xfId="2008" xr:uid="{00000000-0005-0000-0000-00008B060000}"/>
    <cellStyle name="Input 16 2 2" xfId="3325" xr:uid="{00000000-0005-0000-0000-00008C060000}"/>
    <cellStyle name="Input 16 3" xfId="1944" xr:uid="{00000000-0005-0000-0000-00008D060000}"/>
    <cellStyle name="Input 17" xfId="1216" xr:uid="{00000000-0005-0000-0000-00008E060000}"/>
    <cellStyle name="Input 17 2" xfId="2009" xr:uid="{00000000-0005-0000-0000-00008F060000}"/>
    <cellStyle name="Input 17 2 2" xfId="3326" xr:uid="{00000000-0005-0000-0000-000090060000}"/>
    <cellStyle name="Input 17 3" xfId="1943" xr:uid="{00000000-0005-0000-0000-000091060000}"/>
    <cellStyle name="Input 18" xfId="1217" xr:uid="{00000000-0005-0000-0000-000092060000}"/>
    <cellStyle name="Input 18 2" xfId="2010" xr:uid="{00000000-0005-0000-0000-000093060000}"/>
    <cellStyle name="Input 18 2 2" xfId="3327" xr:uid="{00000000-0005-0000-0000-000094060000}"/>
    <cellStyle name="Input 18 3" xfId="1942" xr:uid="{00000000-0005-0000-0000-000095060000}"/>
    <cellStyle name="Input 19" xfId="1218" xr:uid="{00000000-0005-0000-0000-000096060000}"/>
    <cellStyle name="Input 19 2" xfId="2011" xr:uid="{00000000-0005-0000-0000-000097060000}"/>
    <cellStyle name="Input 19 2 2" xfId="3328" xr:uid="{00000000-0005-0000-0000-000098060000}"/>
    <cellStyle name="Input 19 3" xfId="1941" xr:uid="{00000000-0005-0000-0000-000099060000}"/>
    <cellStyle name="Input 2" xfId="1219" xr:uid="{00000000-0005-0000-0000-00009A060000}"/>
    <cellStyle name="Input 2 2" xfId="2012" xr:uid="{00000000-0005-0000-0000-00009B060000}"/>
    <cellStyle name="Input 2 2 2" xfId="3329" xr:uid="{00000000-0005-0000-0000-00009C060000}"/>
    <cellStyle name="Input 2 3" xfId="1940" xr:uid="{00000000-0005-0000-0000-00009D060000}"/>
    <cellStyle name="Input 20" xfId="1220" xr:uid="{00000000-0005-0000-0000-00009E060000}"/>
    <cellStyle name="Input 20 2" xfId="2013" xr:uid="{00000000-0005-0000-0000-00009F060000}"/>
    <cellStyle name="Input 20 2 2" xfId="3330" xr:uid="{00000000-0005-0000-0000-0000A0060000}"/>
    <cellStyle name="Input 20 3" xfId="1939" xr:uid="{00000000-0005-0000-0000-0000A1060000}"/>
    <cellStyle name="Input 21" xfId="1221" xr:uid="{00000000-0005-0000-0000-0000A2060000}"/>
    <cellStyle name="Input 21 2" xfId="2014" xr:uid="{00000000-0005-0000-0000-0000A3060000}"/>
    <cellStyle name="Input 21 2 2" xfId="3331" xr:uid="{00000000-0005-0000-0000-0000A4060000}"/>
    <cellStyle name="Input 21 3" xfId="1938" xr:uid="{00000000-0005-0000-0000-0000A5060000}"/>
    <cellStyle name="Input 22" xfId="1222" xr:uid="{00000000-0005-0000-0000-0000A6060000}"/>
    <cellStyle name="Input 22 2" xfId="2015" xr:uid="{00000000-0005-0000-0000-0000A7060000}"/>
    <cellStyle name="Input 22 2 2" xfId="3332" xr:uid="{00000000-0005-0000-0000-0000A8060000}"/>
    <cellStyle name="Input 22 3" xfId="1937" xr:uid="{00000000-0005-0000-0000-0000A9060000}"/>
    <cellStyle name="Input 23" xfId="1223" xr:uid="{00000000-0005-0000-0000-0000AA060000}"/>
    <cellStyle name="Input 23 2" xfId="2016" xr:uid="{00000000-0005-0000-0000-0000AB060000}"/>
    <cellStyle name="Input 23 2 2" xfId="3333" xr:uid="{00000000-0005-0000-0000-0000AC060000}"/>
    <cellStyle name="Input 23 3" xfId="1936" xr:uid="{00000000-0005-0000-0000-0000AD060000}"/>
    <cellStyle name="Input 24" xfId="1224" xr:uid="{00000000-0005-0000-0000-0000AE060000}"/>
    <cellStyle name="Input 24 2" xfId="2017" xr:uid="{00000000-0005-0000-0000-0000AF060000}"/>
    <cellStyle name="Input 24 2 2" xfId="3334" xr:uid="{00000000-0005-0000-0000-0000B0060000}"/>
    <cellStyle name="Input 24 3" xfId="1935" xr:uid="{00000000-0005-0000-0000-0000B1060000}"/>
    <cellStyle name="Input 25" xfId="1225" xr:uid="{00000000-0005-0000-0000-0000B2060000}"/>
    <cellStyle name="Input 25 2" xfId="2018" xr:uid="{00000000-0005-0000-0000-0000B3060000}"/>
    <cellStyle name="Input 25 2 2" xfId="3335" xr:uid="{00000000-0005-0000-0000-0000B4060000}"/>
    <cellStyle name="Input 25 3" xfId="1934" xr:uid="{00000000-0005-0000-0000-0000B5060000}"/>
    <cellStyle name="Input 26" xfId="1226" xr:uid="{00000000-0005-0000-0000-0000B6060000}"/>
    <cellStyle name="Input 26 2" xfId="2019" xr:uid="{00000000-0005-0000-0000-0000B7060000}"/>
    <cellStyle name="Input 26 2 2" xfId="3336" xr:uid="{00000000-0005-0000-0000-0000B8060000}"/>
    <cellStyle name="Input 26 3" xfId="1933" xr:uid="{00000000-0005-0000-0000-0000B9060000}"/>
    <cellStyle name="Input 27" xfId="1227" xr:uid="{00000000-0005-0000-0000-0000BA060000}"/>
    <cellStyle name="Input 27 2" xfId="2020" xr:uid="{00000000-0005-0000-0000-0000BB060000}"/>
    <cellStyle name="Input 27 2 2" xfId="3337" xr:uid="{00000000-0005-0000-0000-0000BC060000}"/>
    <cellStyle name="Input 27 3" xfId="1932" xr:uid="{00000000-0005-0000-0000-0000BD060000}"/>
    <cellStyle name="Input 28" xfId="1228" xr:uid="{00000000-0005-0000-0000-0000BE060000}"/>
    <cellStyle name="Input 29" xfId="1229" xr:uid="{00000000-0005-0000-0000-0000BF060000}"/>
    <cellStyle name="Input 3" xfId="1230" xr:uid="{00000000-0005-0000-0000-0000C0060000}"/>
    <cellStyle name="Input 3 2" xfId="2021" xr:uid="{00000000-0005-0000-0000-0000C1060000}"/>
    <cellStyle name="Input 3 2 2" xfId="3338" xr:uid="{00000000-0005-0000-0000-0000C2060000}"/>
    <cellStyle name="Input 3 3" xfId="1931" xr:uid="{00000000-0005-0000-0000-0000C3060000}"/>
    <cellStyle name="Input 4" xfId="1231" xr:uid="{00000000-0005-0000-0000-0000C4060000}"/>
    <cellStyle name="Input 4 2" xfId="2022" xr:uid="{00000000-0005-0000-0000-0000C5060000}"/>
    <cellStyle name="Input 4 2 2" xfId="3339" xr:uid="{00000000-0005-0000-0000-0000C6060000}"/>
    <cellStyle name="Input 4 3" xfId="1930" xr:uid="{00000000-0005-0000-0000-0000C7060000}"/>
    <cellStyle name="Input 5" xfId="1232" xr:uid="{00000000-0005-0000-0000-0000C8060000}"/>
    <cellStyle name="Input 5 2" xfId="2023" xr:uid="{00000000-0005-0000-0000-0000C9060000}"/>
    <cellStyle name="Input 5 2 2" xfId="3340" xr:uid="{00000000-0005-0000-0000-0000CA060000}"/>
    <cellStyle name="Input 5 3" xfId="2167" xr:uid="{00000000-0005-0000-0000-0000CB060000}"/>
    <cellStyle name="Input 6" xfId="1233" xr:uid="{00000000-0005-0000-0000-0000CC060000}"/>
    <cellStyle name="Input 6 2" xfId="2024" xr:uid="{00000000-0005-0000-0000-0000CD060000}"/>
    <cellStyle name="Input 6 2 2" xfId="3341" xr:uid="{00000000-0005-0000-0000-0000CE060000}"/>
    <cellStyle name="Input 6 3" xfId="1929" xr:uid="{00000000-0005-0000-0000-0000CF060000}"/>
    <cellStyle name="Input 7" xfId="1234" xr:uid="{00000000-0005-0000-0000-0000D0060000}"/>
    <cellStyle name="Input 7 2" xfId="2025" xr:uid="{00000000-0005-0000-0000-0000D1060000}"/>
    <cellStyle name="Input 7 2 2" xfId="3342" xr:uid="{00000000-0005-0000-0000-0000D2060000}"/>
    <cellStyle name="Input 7 3" xfId="1928" xr:uid="{00000000-0005-0000-0000-0000D3060000}"/>
    <cellStyle name="Input 8" xfId="1235" xr:uid="{00000000-0005-0000-0000-0000D4060000}"/>
    <cellStyle name="Input 8 2" xfId="2026" xr:uid="{00000000-0005-0000-0000-0000D5060000}"/>
    <cellStyle name="Input 8 2 2" xfId="3343" xr:uid="{00000000-0005-0000-0000-0000D6060000}"/>
    <cellStyle name="Input 8 3" xfId="1927" xr:uid="{00000000-0005-0000-0000-0000D7060000}"/>
    <cellStyle name="Input 9" xfId="1236" xr:uid="{00000000-0005-0000-0000-0000D8060000}"/>
    <cellStyle name="Input 9 2" xfId="2027" xr:uid="{00000000-0005-0000-0000-0000D9060000}"/>
    <cellStyle name="Input 9 2 2" xfId="3344" xr:uid="{00000000-0005-0000-0000-0000DA060000}"/>
    <cellStyle name="Input 9 3" xfId="1926" xr:uid="{00000000-0005-0000-0000-0000DB060000}"/>
    <cellStyle name="Linked Cell" xfId="12" builtinId="24" customBuiltin="1"/>
    <cellStyle name="Linked Cell 10" xfId="1237" xr:uid="{00000000-0005-0000-0000-0000DD060000}"/>
    <cellStyle name="Linked Cell 11" xfId="1238" xr:uid="{00000000-0005-0000-0000-0000DE060000}"/>
    <cellStyle name="Linked Cell 12" xfId="1239" xr:uid="{00000000-0005-0000-0000-0000DF060000}"/>
    <cellStyle name="Linked Cell 13" xfId="1240" xr:uid="{00000000-0005-0000-0000-0000E0060000}"/>
    <cellStyle name="Linked Cell 14" xfId="1241" xr:uid="{00000000-0005-0000-0000-0000E1060000}"/>
    <cellStyle name="Linked Cell 15" xfId="1242" xr:uid="{00000000-0005-0000-0000-0000E2060000}"/>
    <cellStyle name="Linked Cell 16" xfId="1243" xr:uid="{00000000-0005-0000-0000-0000E3060000}"/>
    <cellStyle name="Linked Cell 17" xfId="1244" xr:uid="{00000000-0005-0000-0000-0000E4060000}"/>
    <cellStyle name="Linked Cell 18" xfId="1245" xr:uid="{00000000-0005-0000-0000-0000E5060000}"/>
    <cellStyle name="Linked Cell 19" xfId="1246" xr:uid="{00000000-0005-0000-0000-0000E6060000}"/>
    <cellStyle name="Linked Cell 2" xfId="1247" xr:uid="{00000000-0005-0000-0000-0000E7060000}"/>
    <cellStyle name="Linked Cell 20" xfId="1248" xr:uid="{00000000-0005-0000-0000-0000E8060000}"/>
    <cellStyle name="Linked Cell 21" xfId="1249" xr:uid="{00000000-0005-0000-0000-0000E9060000}"/>
    <cellStyle name="Linked Cell 22" xfId="1250" xr:uid="{00000000-0005-0000-0000-0000EA060000}"/>
    <cellStyle name="Linked Cell 23" xfId="1251" xr:uid="{00000000-0005-0000-0000-0000EB060000}"/>
    <cellStyle name="Linked Cell 24" xfId="1252" xr:uid="{00000000-0005-0000-0000-0000EC060000}"/>
    <cellStyle name="Linked Cell 25" xfId="1253" xr:uid="{00000000-0005-0000-0000-0000ED060000}"/>
    <cellStyle name="Linked Cell 26" xfId="1254" xr:uid="{00000000-0005-0000-0000-0000EE060000}"/>
    <cellStyle name="Linked Cell 27" xfId="1255" xr:uid="{00000000-0005-0000-0000-0000EF060000}"/>
    <cellStyle name="Linked Cell 3" xfId="1256" xr:uid="{00000000-0005-0000-0000-0000F0060000}"/>
    <cellStyle name="Linked Cell 4" xfId="1257" xr:uid="{00000000-0005-0000-0000-0000F1060000}"/>
    <cellStyle name="Linked Cell 5" xfId="1258" xr:uid="{00000000-0005-0000-0000-0000F2060000}"/>
    <cellStyle name="Linked Cell 6" xfId="1259" xr:uid="{00000000-0005-0000-0000-0000F3060000}"/>
    <cellStyle name="Linked Cell 7" xfId="1260" xr:uid="{00000000-0005-0000-0000-0000F4060000}"/>
    <cellStyle name="Linked Cell 8" xfId="1261" xr:uid="{00000000-0005-0000-0000-0000F5060000}"/>
    <cellStyle name="Linked Cell 9" xfId="1262" xr:uid="{00000000-0005-0000-0000-0000F6060000}"/>
    <cellStyle name="N_detail" xfId="1263" xr:uid="{00000000-0005-0000-0000-0000F7060000}"/>
    <cellStyle name="Neutral 10" xfId="1265" xr:uid="{00000000-0005-0000-0000-0000F8060000}"/>
    <cellStyle name="Neutral 11" xfId="1266" xr:uid="{00000000-0005-0000-0000-0000F9060000}"/>
    <cellStyle name="Neutral 12" xfId="1267" xr:uid="{00000000-0005-0000-0000-0000FA060000}"/>
    <cellStyle name="Neutral 13" xfId="1268" xr:uid="{00000000-0005-0000-0000-0000FB060000}"/>
    <cellStyle name="Neutral 14" xfId="1269" xr:uid="{00000000-0005-0000-0000-0000FC060000}"/>
    <cellStyle name="Neutral 15" xfId="1270" xr:uid="{00000000-0005-0000-0000-0000FD060000}"/>
    <cellStyle name="Neutral 16" xfId="1271" xr:uid="{00000000-0005-0000-0000-0000FE060000}"/>
    <cellStyle name="Neutral 17" xfId="1272" xr:uid="{00000000-0005-0000-0000-0000FF060000}"/>
    <cellStyle name="Neutral 18" xfId="1273" xr:uid="{00000000-0005-0000-0000-000000070000}"/>
    <cellStyle name="Neutral 19" xfId="1274" xr:uid="{00000000-0005-0000-0000-000001070000}"/>
    <cellStyle name="Neutral 2" xfId="1275" xr:uid="{00000000-0005-0000-0000-000002070000}"/>
    <cellStyle name="Neutral 20" xfId="1276" xr:uid="{00000000-0005-0000-0000-000003070000}"/>
    <cellStyle name="Neutral 21" xfId="1277" xr:uid="{00000000-0005-0000-0000-000004070000}"/>
    <cellStyle name="Neutral 22" xfId="1278" xr:uid="{00000000-0005-0000-0000-000005070000}"/>
    <cellStyle name="Neutral 23" xfId="1279" xr:uid="{00000000-0005-0000-0000-000006070000}"/>
    <cellStyle name="Neutral 24" xfId="1280" xr:uid="{00000000-0005-0000-0000-000007070000}"/>
    <cellStyle name="Neutral 25" xfId="1281" xr:uid="{00000000-0005-0000-0000-000008070000}"/>
    <cellStyle name="Neutral 26" xfId="1282" xr:uid="{00000000-0005-0000-0000-000009070000}"/>
    <cellStyle name="Neutral 27" xfId="1283" xr:uid="{00000000-0005-0000-0000-00000A070000}"/>
    <cellStyle name="Neutral 28" xfId="1284" xr:uid="{00000000-0005-0000-0000-00000B070000}"/>
    <cellStyle name="Neutral 29" xfId="1285" xr:uid="{00000000-0005-0000-0000-00000C070000}"/>
    <cellStyle name="Neutral 3" xfId="1286" xr:uid="{00000000-0005-0000-0000-00000D070000}"/>
    <cellStyle name="Neutral 30" xfId="1264" xr:uid="{00000000-0005-0000-0000-00000E070000}"/>
    <cellStyle name="Neutral 4" xfId="1287" xr:uid="{00000000-0005-0000-0000-00000F070000}"/>
    <cellStyle name="Neutral 5" xfId="1288" xr:uid="{00000000-0005-0000-0000-000010070000}"/>
    <cellStyle name="Neutral 6" xfId="1289" xr:uid="{00000000-0005-0000-0000-000011070000}"/>
    <cellStyle name="Neutral 7" xfId="1290" xr:uid="{00000000-0005-0000-0000-000012070000}"/>
    <cellStyle name="Neutral 8" xfId="1291" xr:uid="{00000000-0005-0000-0000-000013070000}"/>
    <cellStyle name="Neutral 9" xfId="1292" xr:uid="{00000000-0005-0000-0000-000014070000}"/>
    <cellStyle name="Normal" xfId="0" builtinId="0"/>
    <cellStyle name="Normal 10" xfId="1293" xr:uid="{00000000-0005-0000-0000-000016070000}"/>
    <cellStyle name="Normal 10 2" xfId="1294" xr:uid="{00000000-0005-0000-0000-000017070000}"/>
    <cellStyle name="Normal 100" xfId="1295" xr:uid="{00000000-0005-0000-0000-000018070000}"/>
    <cellStyle name="Normal 100 2" xfId="2810" xr:uid="{00000000-0005-0000-0000-000019070000}"/>
    <cellStyle name="Normal 100 3" xfId="3048" xr:uid="{00000000-0005-0000-0000-00001A070000}"/>
    <cellStyle name="Normal 101" xfId="1918" xr:uid="{00000000-0005-0000-0000-00001B070000}"/>
    <cellStyle name="Normal 101 2" xfId="3023" xr:uid="{00000000-0005-0000-0000-00001C070000}"/>
    <cellStyle name="Normal 101 3" xfId="3258" xr:uid="{00000000-0005-0000-0000-00001D070000}"/>
    <cellStyle name="Normal 102" xfId="41" xr:uid="{00000000-0005-0000-0000-00001E070000}"/>
    <cellStyle name="Normal 102 2" xfId="3285" xr:uid="{00000000-0005-0000-0000-00001F070000}"/>
    <cellStyle name="Normal 11" xfId="1296" xr:uid="{00000000-0005-0000-0000-000020070000}"/>
    <cellStyle name="Normal 11 2" xfId="1297" xr:uid="{00000000-0005-0000-0000-000021070000}"/>
    <cellStyle name="Normal 11 3" xfId="1298" xr:uid="{00000000-0005-0000-0000-000022070000}"/>
    <cellStyle name="Normal 11 3 2" xfId="2545" xr:uid="{00000000-0005-0000-0000-000023070000}"/>
    <cellStyle name="Normal 11 4" xfId="37" xr:uid="{00000000-0005-0000-0000-000024070000}"/>
    <cellStyle name="Normal 11 4 2" xfId="2169" xr:uid="{00000000-0005-0000-0000-000025070000}"/>
    <cellStyle name="Normal 11 5" xfId="1919" xr:uid="{00000000-0005-0000-0000-000026070000}"/>
    <cellStyle name="Normal 11_UA FY11 DM Submission" xfId="1299" xr:uid="{00000000-0005-0000-0000-000027070000}"/>
    <cellStyle name="Normal 12" xfId="1300" xr:uid="{00000000-0005-0000-0000-000028070000}"/>
    <cellStyle name="Normal 12 2" xfId="1301" xr:uid="{00000000-0005-0000-0000-000029070000}"/>
    <cellStyle name="Normal 12 3" xfId="1302" xr:uid="{00000000-0005-0000-0000-00002A070000}"/>
    <cellStyle name="Normal 12 3 2" xfId="2547" xr:uid="{00000000-0005-0000-0000-00002B070000}"/>
    <cellStyle name="Normal 12 4" xfId="2546" xr:uid="{00000000-0005-0000-0000-00002C070000}"/>
    <cellStyle name="Normal 12_UA FY11 DM Submission" xfId="1303" xr:uid="{00000000-0005-0000-0000-00002D070000}"/>
    <cellStyle name="Normal 124" xfId="1915" xr:uid="{00000000-0005-0000-0000-00002E070000}"/>
    <cellStyle name="Normal 124 2" xfId="3288" xr:uid="{00000000-0005-0000-0000-00002F070000}"/>
    <cellStyle name="Normal 125" xfId="1304" xr:uid="{00000000-0005-0000-0000-000030070000}"/>
    <cellStyle name="Normal 125 2" xfId="2548" xr:uid="{00000000-0005-0000-0000-000031070000}"/>
    <cellStyle name="Normal 13" xfId="1305" xr:uid="{00000000-0005-0000-0000-000032070000}"/>
    <cellStyle name="Normal 13 2" xfId="1306" xr:uid="{00000000-0005-0000-0000-000033070000}"/>
    <cellStyle name="Normal 13 3" xfId="1307" xr:uid="{00000000-0005-0000-0000-000034070000}"/>
    <cellStyle name="Normal 13 3 2" xfId="2550" xr:uid="{00000000-0005-0000-0000-000035070000}"/>
    <cellStyle name="Normal 13 4" xfId="2549" xr:uid="{00000000-0005-0000-0000-000036070000}"/>
    <cellStyle name="Normal 13_UA FY11 DM Submission" xfId="1308" xr:uid="{00000000-0005-0000-0000-000037070000}"/>
    <cellStyle name="Normal 130" xfId="1309" xr:uid="{00000000-0005-0000-0000-000038070000}"/>
    <cellStyle name="Normal 130 2" xfId="2551" xr:uid="{00000000-0005-0000-0000-000039070000}"/>
    <cellStyle name="Normal 134" xfId="1914" xr:uid="{00000000-0005-0000-0000-00003A070000}"/>
    <cellStyle name="Normal 134 2" xfId="3289" xr:uid="{00000000-0005-0000-0000-00003B070000}"/>
    <cellStyle name="Normal 14" xfId="1310" xr:uid="{00000000-0005-0000-0000-00003C070000}"/>
    <cellStyle name="Normal 14 2" xfId="1311" xr:uid="{00000000-0005-0000-0000-00003D070000}"/>
    <cellStyle name="Normal 14 2 2" xfId="2553" xr:uid="{00000000-0005-0000-0000-00003E070000}"/>
    <cellStyle name="Normal 14 3" xfId="2552" xr:uid="{00000000-0005-0000-0000-00003F070000}"/>
    <cellStyle name="Normal 15" xfId="1312" xr:uid="{00000000-0005-0000-0000-000040070000}"/>
    <cellStyle name="Normal 15 2" xfId="1313" xr:uid="{00000000-0005-0000-0000-000041070000}"/>
    <cellStyle name="Normal 15 2 2" xfId="2555" xr:uid="{00000000-0005-0000-0000-000042070000}"/>
    <cellStyle name="Normal 15 3" xfId="2554" xr:uid="{00000000-0005-0000-0000-000043070000}"/>
    <cellStyle name="Normal 150 2" xfId="1314" xr:uid="{00000000-0005-0000-0000-000044070000}"/>
    <cellStyle name="Normal 150 2 2" xfId="2556" xr:uid="{00000000-0005-0000-0000-000045070000}"/>
    <cellStyle name="Normal 16" xfId="1315" xr:uid="{00000000-0005-0000-0000-000046070000}"/>
    <cellStyle name="Normal 16 2" xfId="1316" xr:uid="{00000000-0005-0000-0000-000047070000}"/>
    <cellStyle name="Normal 16 3" xfId="1317" xr:uid="{00000000-0005-0000-0000-000048070000}"/>
    <cellStyle name="Normal 16 3 2" xfId="2558" xr:uid="{00000000-0005-0000-0000-000049070000}"/>
    <cellStyle name="Normal 16 4" xfId="2557" xr:uid="{00000000-0005-0000-0000-00004A070000}"/>
    <cellStyle name="Normal 16_UA FY11 DM Submission" xfId="1318" xr:uid="{00000000-0005-0000-0000-00004B070000}"/>
    <cellStyle name="Normal 17" xfId="1319" xr:uid="{00000000-0005-0000-0000-00004C070000}"/>
    <cellStyle name="Normal 17 2" xfId="1320" xr:uid="{00000000-0005-0000-0000-00004D070000}"/>
    <cellStyle name="Normal 17 3" xfId="1321" xr:uid="{00000000-0005-0000-0000-00004E070000}"/>
    <cellStyle name="Normal 17 3 2" xfId="2560" xr:uid="{00000000-0005-0000-0000-00004F070000}"/>
    <cellStyle name="Normal 17 4" xfId="2559" xr:uid="{00000000-0005-0000-0000-000050070000}"/>
    <cellStyle name="Normal 17_UA FY11 DM Submission" xfId="1322" xr:uid="{00000000-0005-0000-0000-000051070000}"/>
    <cellStyle name="Normal 18" xfId="1323" xr:uid="{00000000-0005-0000-0000-000052070000}"/>
    <cellStyle name="Normal 18 2" xfId="1324" xr:uid="{00000000-0005-0000-0000-000053070000}"/>
    <cellStyle name="Normal 18 3" xfId="1325" xr:uid="{00000000-0005-0000-0000-000054070000}"/>
    <cellStyle name="Normal 18 3 2" xfId="2562" xr:uid="{00000000-0005-0000-0000-000055070000}"/>
    <cellStyle name="Normal 18 4" xfId="2561" xr:uid="{00000000-0005-0000-0000-000056070000}"/>
    <cellStyle name="Normal 18_UA FY11 DM Submission" xfId="1326" xr:uid="{00000000-0005-0000-0000-000057070000}"/>
    <cellStyle name="Normal 19" xfId="1327" xr:uid="{00000000-0005-0000-0000-000058070000}"/>
    <cellStyle name="Normal 19 2" xfId="1328" xr:uid="{00000000-0005-0000-0000-000059070000}"/>
    <cellStyle name="Normal 19 3" xfId="1329" xr:uid="{00000000-0005-0000-0000-00005A070000}"/>
    <cellStyle name="Normal 19 3 2" xfId="2564" xr:uid="{00000000-0005-0000-0000-00005B070000}"/>
    <cellStyle name="Normal 19 4" xfId="2563" xr:uid="{00000000-0005-0000-0000-00005C070000}"/>
    <cellStyle name="Normal 19_UA FY11 DM Submission" xfId="1330" xr:uid="{00000000-0005-0000-0000-00005D070000}"/>
    <cellStyle name="Normal 196 2" xfId="1913" xr:uid="{00000000-0005-0000-0000-00005E070000}"/>
    <cellStyle name="Normal 196 2 2" xfId="3290" xr:uid="{00000000-0005-0000-0000-00005F070000}"/>
    <cellStyle name="Normal 2" xfId="1331" xr:uid="{00000000-0005-0000-0000-000060070000}"/>
    <cellStyle name="Normal 2 10" xfId="1332" xr:uid="{00000000-0005-0000-0000-000061070000}"/>
    <cellStyle name="Normal 2 11" xfId="1333" xr:uid="{00000000-0005-0000-0000-000062070000}"/>
    <cellStyle name="Normal 2 12" xfId="1334" xr:uid="{00000000-0005-0000-0000-000063070000}"/>
    <cellStyle name="Normal 2 13" xfId="1335" xr:uid="{00000000-0005-0000-0000-000064070000}"/>
    <cellStyle name="Normal 2 14" xfId="1336" xr:uid="{00000000-0005-0000-0000-000065070000}"/>
    <cellStyle name="Normal 2 15" xfId="1337" xr:uid="{00000000-0005-0000-0000-000066070000}"/>
    <cellStyle name="Normal 2 16" xfId="1338" xr:uid="{00000000-0005-0000-0000-000067070000}"/>
    <cellStyle name="Normal 2 17" xfId="1339" xr:uid="{00000000-0005-0000-0000-000068070000}"/>
    <cellStyle name="Normal 2 18" xfId="1340" xr:uid="{00000000-0005-0000-0000-000069070000}"/>
    <cellStyle name="Normal 2 19" xfId="1341" xr:uid="{00000000-0005-0000-0000-00006A070000}"/>
    <cellStyle name="Normal 2 2" xfId="1342" xr:uid="{00000000-0005-0000-0000-00006B070000}"/>
    <cellStyle name="Normal 2 2 2" xfId="1343" xr:uid="{00000000-0005-0000-0000-00006C070000}"/>
    <cellStyle name="Normal 2 2 2 2" xfId="1925" xr:uid="{00000000-0005-0000-0000-00006D070000}"/>
    <cellStyle name="Normal 2 2 3" xfId="1344" xr:uid="{00000000-0005-0000-0000-00006E070000}"/>
    <cellStyle name="Normal 2 2 4" xfId="1923" xr:uid="{00000000-0005-0000-0000-00006F070000}"/>
    <cellStyle name="Normal 2 20" xfId="1345" xr:uid="{00000000-0005-0000-0000-000070070000}"/>
    <cellStyle name="Normal 2 21" xfId="1346" xr:uid="{00000000-0005-0000-0000-000071070000}"/>
    <cellStyle name="Normal 2 22" xfId="1347" xr:uid="{00000000-0005-0000-0000-000072070000}"/>
    <cellStyle name="Normal 2 23" xfId="1348" xr:uid="{00000000-0005-0000-0000-000073070000}"/>
    <cellStyle name="Normal 2 23 2" xfId="1349" xr:uid="{00000000-0005-0000-0000-000074070000}"/>
    <cellStyle name="Normal 2 23 2 2" xfId="2567" xr:uid="{00000000-0005-0000-0000-000075070000}"/>
    <cellStyle name="Normal 2 23 3" xfId="2566" xr:uid="{00000000-0005-0000-0000-000076070000}"/>
    <cellStyle name="Normal 2 24" xfId="1350" xr:uid="{00000000-0005-0000-0000-000077070000}"/>
    <cellStyle name="Normal 2 25" xfId="1351" xr:uid="{00000000-0005-0000-0000-000078070000}"/>
    <cellStyle name="Normal 2 26" xfId="1352" xr:uid="{00000000-0005-0000-0000-000079070000}"/>
    <cellStyle name="Normal 2 26 2" xfId="2305" xr:uid="{00000000-0005-0000-0000-00007A070000}"/>
    <cellStyle name="Normal 2 26 2 2" xfId="2906" xr:uid="{00000000-0005-0000-0000-00007B070000}"/>
    <cellStyle name="Normal 2 26 2 3" xfId="3141" xr:uid="{00000000-0005-0000-0000-00007C070000}"/>
    <cellStyle name="Normal 2 26 3" xfId="2568" xr:uid="{00000000-0005-0000-0000-00007D070000}"/>
    <cellStyle name="Normal 2 26 3 2" xfId="2977" xr:uid="{00000000-0005-0000-0000-00007E070000}"/>
    <cellStyle name="Normal 2 26 3 3" xfId="3212" xr:uid="{00000000-0005-0000-0000-00007F070000}"/>
    <cellStyle name="Normal 2 26 4" xfId="2812" xr:uid="{00000000-0005-0000-0000-000080070000}"/>
    <cellStyle name="Normal 2 26 5" xfId="3050" xr:uid="{00000000-0005-0000-0000-000081070000}"/>
    <cellStyle name="Normal 2 27" xfId="2304" xr:uid="{00000000-0005-0000-0000-000082070000}"/>
    <cellStyle name="Normal 2 27 2" xfId="2905" xr:uid="{00000000-0005-0000-0000-000083070000}"/>
    <cellStyle name="Normal 2 27 3" xfId="3140" xr:uid="{00000000-0005-0000-0000-000084070000}"/>
    <cellStyle name="Normal 2 28" xfId="2565" xr:uid="{00000000-0005-0000-0000-000085070000}"/>
    <cellStyle name="Normal 2 28 2" xfId="2976" xr:uid="{00000000-0005-0000-0000-000086070000}"/>
    <cellStyle name="Normal 2 28 3" xfId="3211" xr:uid="{00000000-0005-0000-0000-000087070000}"/>
    <cellStyle name="Normal 2 29" xfId="2811" xr:uid="{00000000-0005-0000-0000-000088070000}"/>
    <cellStyle name="Normal 2 3" xfId="40" xr:uid="{00000000-0005-0000-0000-000089070000}"/>
    <cellStyle name="Normal 2 3 2" xfId="1353" xr:uid="{00000000-0005-0000-0000-00008A070000}"/>
    <cellStyle name="Normal 2 3 2 2" xfId="1354" xr:uid="{00000000-0005-0000-0000-00008B070000}"/>
    <cellStyle name="Normal 2 3 2 3" xfId="1355" xr:uid="{00000000-0005-0000-0000-00008C070000}"/>
    <cellStyle name="Normal 2 3 2 3 2" xfId="2569" xr:uid="{00000000-0005-0000-0000-00008D070000}"/>
    <cellStyle name="Normal 2 3 3" xfId="1356" xr:uid="{00000000-0005-0000-0000-00008E070000}"/>
    <cellStyle name="Normal 2 3 3 2" xfId="2570" xr:uid="{00000000-0005-0000-0000-00008F070000}"/>
    <cellStyle name="Normal 2 3 4" xfId="1920" xr:uid="{00000000-0005-0000-0000-000090070000}"/>
    <cellStyle name="Normal 2 30" xfId="3049" xr:uid="{00000000-0005-0000-0000-000091070000}"/>
    <cellStyle name="Normal 2 4" xfId="1357" xr:uid="{00000000-0005-0000-0000-000092070000}"/>
    <cellStyle name="Normal 2 4 2" xfId="1358" xr:uid="{00000000-0005-0000-0000-000093070000}"/>
    <cellStyle name="Normal 2 4 3" xfId="1359" xr:uid="{00000000-0005-0000-0000-000094070000}"/>
    <cellStyle name="Normal 2 5" xfId="1360" xr:uid="{00000000-0005-0000-0000-000095070000}"/>
    <cellStyle name="Normal 2 5 2" xfId="1361" xr:uid="{00000000-0005-0000-0000-000096070000}"/>
    <cellStyle name="Normal 2 5 3" xfId="1362" xr:uid="{00000000-0005-0000-0000-000097070000}"/>
    <cellStyle name="Normal 2 5 3 2" xfId="2307" xr:uid="{00000000-0005-0000-0000-000098070000}"/>
    <cellStyle name="Normal 2 5 3 2 2" xfId="2908" xr:uid="{00000000-0005-0000-0000-000099070000}"/>
    <cellStyle name="Normal 2 5 3 2 3" xfId="3143" xr:uid="{00000000-0005-0000-0000-00009A070000}"/>
    <cellStyle name="Normal 2 5 3 3" xfId="2572" xr:uid="{00000000-0005-0000-0000-00009B070000}"/>
    <cellStyle name="Normal 2 5 3 3 2" xfId="2979" xr:uid="{00000000-0005-0000-0000-00009C070000}"/>
    <cellStyle name="Normal 2 5 3 3 3" xfId="3214" xr:uid="{00000000-0005-0000-0000-00009D070000}"/>
    <cellStyle name="Normal 2 5 3 4" xfId="2814" xr:uid="{00000000-0005-0000-0000-00009E070000}"/>
    <cellStyle name="Normal 2 5 3 5" xfId="3052" xr:uid="{00000000-0005-0000-0000-00009F070000}"/>
    <cellStyle name="Normal 2 5 4" xfId="2306" xr:uid="{00000000-0005-0000-0000-0000A0070000}"/>
    <cellStyle name="Normal 2 5 4 2" xfId="2907" xr:uid="{00000000-0005-0000-0000-0000A1070000}"/>
    <cellStyle name="Normal 2 5 4 3" xfId="3142" xr:uid="{00000000-0005-0000-0000-0000A2070000}"/>
    <cellStyle name="Normal 2 5 5" xfId="2571" xr:uid="{00000000-0005-0000-0000-0000A3070000}"/>
    <cellStyle name="Normal 2 5 5 2" xfId="2978" xr:uid="{00000000-0005-0000-0000-0000A4070000}"/>
    <cellStyle name="Normal 2 5 5 3" xfId="3213" xr:uid="{00000000-0005-0000-0000-0000A5070000}"/>
    <cellStyle name="Normal 2 5 6" xfId="2813" xr:uid="{00000000-0005-0000-0000-0000A6070000}"/>
    <cellStyle name="Normal 2 5 7" xfId="3051" xr:uid="{00000000-0005-0000-0000-0000A7070000}"/>
    <cellStyle name="Normal 2 6" xfId="1363" xr:uid="{00000000-0005-0000-0000-0000A8070000}"/>
    <cellStyle name="Normal 2 6 2" xfId="1364" xr:uid="{00000000-0005-0000-0000-0000A9070000}"/>
    <cellStyle name="Normal 2 6 2 2" xfId="2308" xr:uid="{00000000-0005-0000-0000-0000AA070000}"/>
    <cellStyle name="Normal 2 6 2 2 2" xfId="2909" xr:uid="{00000000-0005-0000-0000-0000AB070000}"/>
    <cellStyle name="Normal 2 6 2 2 3" xfId="3144" xr:uid="{00000000-0005-0000-0000-0000AC070000}"/>
    <cellStyle name="Normal 2 6 2 3" xfId="2573" xr:uid="{00000000-0005-0000-0000-0000AD070000}"/>
    <cellStyle name="Normal 2 6 2 3 2" xfId="2980" xr:uid="{00000000-0005-0000-0000-0000AE070000}"/>
    <cellStyle name="Normal 2 6 2 3 3" xfId="3215" xr:uid="{00000000-0005-0000-0000-0000AF070000}"/>
    <cellStyle name="Normal 2 6 2 4" xfId="2815" xr:uid="{00000000-0005-0000-0000-0000B0070000}"/>
    <cellStyle name="Normal 2 6 2 5" xfId="3053" xr:uid="{00000000-0005-0000-0000-0000B1070000}"/>
    <cellStyle name="Normal 2 7" xfId="1365" xr:uid="{00000000-0005-0000-0000-0000B2070000}"/>
    <cellStyle name="Normal 2 7 2" xfId="1366" xr:uid="{00000000-0005-0000-0000-0000B3070000}"/>
    <cellStyle name="Normal 2 7 2 2" xfId="2309" xr:uid="{00000000-0005-0000-0000-0000B4070000}"/>
    <cellStyle name="Normal 2 7 2 2 2" xfId="2910" xr:uid="{00000000-0005-0000-0000-0000B5070000}"/>
    <cellStyle name="Normal 2 7 2 2 3" xfId="3145" xr:uid="{00000000-0005-0000-0000-0000B6070000}"/>
    <cellStyle name="Normal 2 7 2 3" xfId="2574" xr:uid="{00000000-0005-0000-0000-0000B7070000}"/>
    <cellStyle name="Normal 2 7 2 3 2" xfId="2981" xr:uid="{00000000-0005-0000-0000-0000B8070000}"/>
    <cellStyle name="Normal 2 7 2 3 3" xfId="3216" xr:uid="{00000000-0005-0000-0000-0000B9070000}"/>
    <cellStyle name="Normal 2 7 2 4" xfId="2816" xr:uid="{00000000-0005-0000-0000-0000BA070000}"/>
    <cellStyle name="Normal 2 7 2 5" xfId="3054" xr:uid="{00000000-0005-0000-0000-0000BB070000}"/>
    <cellStyle name="Normal 2 8" xfId="1367" xr:uid="{00000000-0005-0000-0000-0000BC070000}"/>
    <cellStyle name="Normal 2 9" xfId="1368" xr:uid="{00000000-0005-0000-0000-0000BD070000}"/>
    <cellStyle name="Normal 2_UA FY11 DM Submission" xfId="1369" xr:uid="{00000000-0005-0000-0000-0000BE070000}"/>
    <cellStyle name="Normal 20" xfId="1370" xr:uid="{00000000-0005-0000-0000-0000BF070000}"/>
    <cellStyle name="Normal 20 2" xfId="1371" xr:uid="{00000000-0005-0000-0000-0000C0070000}"/>
    <cellStyle name="Normal 20 3" xfId="1372" xr:uid="{00000000-0005-0000-0000-0000C1070000}"/>
    <cellStyle name="Normal 20 3 2" xfId="2576" xr:uid="{00000000-0005-0000-0000-0000C2070000}"/>
    <cellStyle name="Normal 20 4" xfId="2575" xr:uid="{00000000-0005-0000-0000-0000C3070000}"/>
    <cellStyle name="Normal 20_UA FY11 DM Submission" xfId="1373" xr:uid="{00000000-0005-0000-0000-0000C4070000}"/>
    <cellStyle name="Normal 21" xfId="1374" xr:uid="{00000000-0005-0000-0000-0000C5070000}"/>
    <cellStyle name="Normal 21 2" xfId="1375" xr:uid="{00000000-0005-0000-0000-0000C6070000}"/>
    <cellStyle name="Normal 21 3" xfId="1376" xr:uid="{00000000-0005-0000-0000-0000C7070000}"/>
    <cellStyle name="Normal 21 3 2" xfId="2578" xr:uid="{00000000-0005-0000-0000-0000C8070000}"/>
    <cellStyle name="Normal 21 4" xfId="2577" xr:uid="{00000000-0005-0000-0000-0000C9070000}"/>
    <cellStyle name="Normal 21_UA FY11 DM Submission" xfId="1377" xr:uid="{00000000-0005-0000-0000-0000CA070000}"/>
    <cellStyle name="Normal 22" xfId="1378" xr:uid="{00000000-0005-0000-0000-0000CB070000}"/>
    <cellStyle name="Normal 22 2" xfId="1379" xr:uid="{00000000-0005-0000-0000-0000CC070000}"/>
    <cellStyle name="Normal 22 2 2" xfId="2580" xr:uid="{00000000-0005-0000-0000-0000CD070000}"/>
    <cellStyle name="Normal 22 3" xfId="2579" xr:uid="{00000000-0005-0000-0000-0000CE070000}"/>
    <cellStyle name="Normal 23" xfId="1380" xr:uid="{00000000-0005-0000-0000-0000CF070000}"/>
    <cellStyle name="Normal 23 2" xfId="1381" xr:uid="{00000000-0005-0000-0000-0000D0070000}"/>
    <cellStyle name="Normal 23 3" xfId="1382" xr:uid="{00000000-0005-0000-0000-0000D1070000}"/>
    <cellStyle name="Normal 23 4" xfId="1383" xr:uid="{00000000-0005-0000-0000-0000D2070000}"/>
    <cellStyle name="Normal 23 4 2" xfId="2582" xr:uid="{00000000-0005-0000-0000-0000D3070000}"/>
    <cellStyle name="Normal 23 5" xfId="2581" xr:uid="{00000000-0005-0000-0000-0000D4070000}"/>
    <cellStyle name="Normal 23_UA FY11 DM Submission" xfId="1384" xr:uid="{00000000-0005-0000-0000-0000D5070000}"/>
    <cellStyle name="Normal 24" xfId="1385" xr:uid="{00000000-0005-0000-0000-0000D6070000}"/>
    <cellStyle name="Normal 24 2" xfId="1386" xr:uid="{00000000-0005-0000-0000-0000D7070000}"/>
    <cellStyle name="Normal 24 2 2" xfId="2584" xr:uid="{00000000-0005-0000-0000-0000D8070000}"/>
    <cellStyle name="Normal 24 3" xfId="2583" xr:uid="{00000000-0005-0000-0000-0000D9070000}"/>
    <cellStyle name="Normal 25" xfId="1387" xr:uid="{00000000-0005-0000-0000-0000DA070000}"/>
    <cellStyle name="Normal 25 2" xfId="1388" xr:uid="{00000000-0005-0000-0000-0000DB070000}"/>
    <cellStyle name="Normal 25 2 2" xfId="2586" xr:uid="{00000000-0005-0000-0000-0000DC070000}"/>
    <cellStyle name="Normal 25 3" xfId="2585" xr:uid="{00000000-0005-0000-0000-0000DD070000}"/>
    <cellStyle name="Normal 26" xfId="1389" xr:uid="{00000000-0005-0000-0000-0000DE070000}"/>
    <cellStyle name="Normal 26 2" xfId="1390" xr:uid="{00000000-0005-0000-0000-0000DF070000}"/>
    <cellStyle name="Normal 26 2 2" xfId="2588" xr:uid="{00000000-0005-0000-0000-0000E0070000}"/>
    <cellStyle name="Normal 26 3" xfId="2587" xr:uid="{00000000-0005-0000-0000-0000E1070000}"/>
    <cellStyle name="Normal 27" xfId="1391" xr:uid="{00000000-0005-0000-0000-0000E2070000}"/>
    <cellStyle name="Normal 27 2" xfId="1392" xr:uid="{00000000-0005-0000-0000-0000E3070000}"/>
    <cellStyle name="Normal 27 2 2" xfId="2590" xr:uid="{00000000-0005-0000-0000-0000E4070000}"/>
    <cellStyle name="Normal 27 3" xfId="2589" xr:uid="{00000000-0005-0000-0000-0000E5070000}"/>
    <cellStyle name="Normal 28" xfId="1393" xr:uid="{00000000-0005-0000-0000-0000E6070000}"/>
    <cellStyle name="Normal 28 2" xfId="3346" xr:uid="{00000000-0005-0000-0000-0000E7070000}"/>
    <cellStyle name="Normal 29" xfId="1394" xr:uid="{00000000-0005-0000-0000-0000E8070000}"/>
    <cellStyle name="Normal 29 2" xfId="1395" xr:uid="{00000000-0005-0000-0000-0000E9070000}"/>
    <cellStyle name="Normal 29 3" xfId="1396" xr:uid="{00000000-0005-0000-0000-0000EA070000}"/>
    <cellStyle name="Normal 29 4" xfId="1397" xr:uid="{00000000-0005-0000-0000-0000EB070000}"/>
    <cellStyle name="Normal 29 4 2" xfId="2592" xr:uid="{00000000-0005-0000-0000-0000EC070000}"/>
    <cellStyle name="Normal 29 5" xfId="2591" xr:uid="{00000000-0005-0000-0000-0000ED070000}"/>
    <cellStyle name="Normal 29_UA FY11 DM Submission" xfId="1398" xr:uid="{00000000-0005-0000-0000-0000EE070000}"/>
    <cellStyle name="Normal 3" xfId="1399" xr:uid="{00000000-0005-0000-0000-0000EF070000}"/>
    <cellStyle name="Normal 3 10" xfId="1400" xr:uid="{00000000-0005-0000-0000-0000F0070000}"/>
    <cellStyle name="Normal 3 11" xfId="1401" xr:uid="{00000000-0005-0000-0000-0000F1070000}"/>
    <cellStyle name="Normal 3 12" xfId="1402" xr:uid="{00000000-0005-0000-0000-0000F2070000}"/>
    <cellStyle name="Normal 3 13" xfId="1403" xr:uid="{00000000-0005-0000-0000-0000F3070000}"/>
    <cellStyle name="Normal 3 14" xfId="1404" xr:uid="{00000000-0005-0000-0000-0000F4070000}"/>
    <cellStyle name="Normal 3 15" xfId="1405" xr:uid="{00000000-0005-0000-0000-0000F5070000}"/>
    <cellStyle name="Normal 3 16" xfId="1406" xr:uid="{00000000-0005-0000-0000-0000F6070000}"/>
    <cellStyle name="Normal 3 17" xfId="1407" xr:uid="{00000000-0005-0000-0000-0000F7070000}"/>
    <cellStyle name="Normal 3 18" xfId="1408" xr:uid="{00000000-0005-0000-0000-0000F8070000}"/>
    <cellStyle name="Normal 3 19" xfId="1409" xr:uid="{00000000-0005-0000-0000-0000F9070000}"/>
    <cellStyle name="Normal 3 2" xfId="1410" xr:uid="{00000000-0005-0000-0000-0000FA070000}"/>
    <cellStyle name="Normal 3 2 2" xfId="1411" xr:uid="{00000000-0005-0000-0000-0000FB070000}"/>
    <cellStyle name="Normal 3 2 2 2" xfId="1412" xr:uid="{00000000-0005-0000-0000-0000FC070000}"/>
    <cellStyle name="Normal 3 2 2 2 2" xfId="2595" xr:uid="{00000000-0005-0000-0000-0000FD070000}"/>
    <cellStyle name="Normal 3 2 2 3" xfId="2594" xr:uid="{00000000-0005-0000-0000-0000FE070000}"/>
    <cellStyle name="Normal 3 2 3" xfId="1413" xr:uid="{00000000-0005-0000-0000-0000FF070000}"/>
    <cellStyle name="Normal 3 2 3 2" xfId="1414" xr:uid="{00000000-0005-0000-0000-000000080000}"/>
    <cellStyle name="Normal 3 2 3 2 2" xfId="2597" xr:uid="{00000000-0005-0000-0000-000001080000}"/>
    <cellStyle name="Normal 3 2 3 3" xfId="2596" xr:uid="{00000000-0005-0000-0000-000002080000}"/>
    <cellStyle name="Normal 3 2 4" xfId="1415" xr:uid="{00000000-0005-0000-0000-000003080000}"/>
    <cellStyle name="Normal 3 2 5" xfId="1416" xr:uid="{00000000-0005-0000-0000-000004080000}"/>
    <cellStyle name="Normal 3 20" xfId="1417" xr:uid="{00000000-0005-0000-0000-000005080000}"/>
    <cellStyle name="Normal 3 21" xfId="1418" xr:uid="{00000000-0005-0000-0000-000006080000}"/>
    <cellStyle name="Normal 3 22" xfId="1419" xr:uid="{00000000-0005-0000-0000-000007080000}"/>
    <cellStyle name="Normal 3 23" xfId="1420" xr:uid="{00000000-0005-0000-0000-000008080000}"/>
    <cellStyle name="Normal 3 24" xfId="1421" xr:uid="{00000000-0005-0000-0000-000009080000}"/>
    <cellStyle name="Normal 3 25" xfId="1422" xr:uid="{00000000-0005-0000-0000-00000A080000}"/>
    <cellStyle name="Normal 3 25 2" xfId="1423" xr:uid="{00000000-0005-0000-0000-00000B080000}"/>
    <cellStyle name="Normal 3 25 2 2" xfId="2599" xr:uid="{00000000-0005-0000-0000-00000C080000}"/>
    <cellStyle name="Normal 3 25 3" xfId="2598" xr:uid="{00000000-0005-0000-0000-00000D080000}"/>
    <cellStyle name="Normal 3 26" xfId="1424" xr:uid="{00000000-0005-0000-0000-00000E080000}"/>
    <cellStyle name="Normal 3 27" xfId="1425" xr:uid="{00000000-0005-0000-0000-00000F080000}"/>
    <cellStyle name="Normal 3 27 2" xfId="2311" xr:uid="{00000000-0005-0000-0000-000010080000}"/>
    <cellStyle name="Normal 3 27 2 2" xfId="2912" xr:uid="{00000000-0005-0000-0000-000011080000}"/>
    <cellStyle name="Normal 3 27 2 3" xfId="3147" xr:uid="{00000000-0005-0000-0000-000012080000}"/>
    <cellStyle name="Normal 3 27 3" xfId="2600" xr:uid="{00000000-0005-0000-0000-000013080000}"/>
    <cellStyle name="Normal 3 27 3 2" xfId="2983" xr:uid="{00000000-0005-0000-0000-000014080000}"/>
    <cellStyle name="Normal 3 27 3 3" xfId="3218" xr:uid="{00000000-0005-0000-0000-000015080000}"/>
    <cellStyle name="Normal 3 27 4" xfId="2818" xr:uid="{00000000-0005-0000-0000-000016080000}"/>
    <cellStyle name="Normal 3 27 5" xfId="3056" xr:uid="{00000000-0005-0000-0000-000017080000}"/>
    <cellStyle name="Normal 3 28" xfId="1426" xr:uid="{00000000-0005-0000-0000-000018080000}"/>
    <cellStyle name="Normal 3 29" xfId="2310" xr:uid="{00000000-0005-0000-0000-000019080000}"/>
    <cellStyle name="Normal 3 29 2" xfId="2911" xr:uid="{00000000-0005-0000-0000-00001A080000}"/>
    <cellStyle name="Normal 3 29 3" xfId="3146" xr:uid="{00000000-0005-0000-0000-00001B080000}"/>
    <cellStyle name="Normal 3 29 4" xfId="3291" xr:uid="{00000000-0005-0000-0000-00001C080000}"/>
    <cellStyle name="Normal 3 3" xfId="1427" xr:uid="{00000000-0005-0000-0000-00001D080000}"/>
    <cellStyle name="Normal 3 3 10" xfId="1428" xr:uid="{00000000-0005-0000-0000-00001E080000}"/>
    <cellStyle name="Normal 3 3 10 2" xfId="1429" xr:uid="{00000000-0005-0000-0000-00001F080000}"/>
    <cellStyle name="Normal 3 3 10 2 2" xfId="2603" xr:uid="{00000000-0005-0000-0000-000020080000}"/>
    <cellStyle name="Normal 3 3 10 3" xfId="2602" xr:uid="{00000000-0005-0000-0000-000021080000}"/>
    <cellStyle name="Normal 3 3 11" xfId="1430" xr:uid="{00000000-0005-0000-0000-000022080000}"/>
    <cellStyle name="Normal 3 3 11 2" xfId="1431" xr:uid="{00000000-0005-0000-0000-000023080000}"/>
    <cellStyle name="Normal 3 3 11 2 2" xfId="2605" xr:uid="{00000000-0005-0000-0000-000024080000}"/>
    <cellStyle name="Normal 3 3 11 3" xfId="2604" xr:uid="{00000000-0005-0000-0000-000025080000}"/>
    <cellStyle name="Normal 3 3 12" xfId="1432" xr:uid="{00000000-0005-0000-0000-000026080000}"/>
    <cellStyle name="Normal 3 3 12 2" xfId="1433" xr:uid="{00000000-0005-0000-0000-000027080000}"/>
    <cellStyle name="Normal 3 3 12 2 2" xfId="2607" xr:uid="{00000000-0005-0000-0000-000028080000}"/>
    <cellStyle name="Normal 3 3 12 3" xfId="2606" xr:uid="{00000000-0005-0000-0000-000029080000}"/>
    <cellStyle name="Normal 3 3 13" xfId="1434" xr:uid="{00000000-0005-0000-0000-00002A080000}"/>
    <cellStyle name="Normal 3 3 13 2" xfId="1435" xr:uid="{00000000-0005-0000-0000-00002B080000}"/>
    <cellStyle name="Normal 3 3 13 2 2" xfId="2609" xr:uid="{00000000-0005-0000-0000-00002C080000}"/>
    <cellStyle name="Normal 3 3 13 3" xfId="2608" xr:uid="{00000000-0005-0000-0000-00002D080000}"/>
    <cellStyle name="Normal 3 3 14" xfId="1436" xr:uid="{00000000-0005-0000-0000-00002E080000}"/>
    <cellStyle name="Normal 3 3 14 2" xfId="1437" xr:uid="{00000000-0005-0000-0000-00002F080000}"/>
    <cellStyle name="Normal 3 3 14 2 2" xfId="2611" xr:uid="{00000000-0005-0000-0000-000030080000}"/>
    <cellStyle name="Normal 3 3 14 3" xfId="2610" xr:uid="{00000000-0005-0000-0000-000031080000}"/>
    <cellStyle name="Normal 3 3 15" xfId="1438" xr:uid="{00000000-0005-0000-0000-000032080000}"/>
    <cellStyle name="Normal 3 3 15 2" xfId="1439" xr:uid="{00000000-0005-0000-0000-000033080000}"/>
    <cellStyle name="Normal 3 3 15 2 2" xfId="2613" xr:uid="{00000000-0005-0000-0000-000034080000}"/>
    <cellStyle name="Normal 3 3 15 3" xfId="2612" xr:uid="{00000000-0005-0000-0000-000035080000}"/>
    <cellStyle name="Normal 3 3 16" xfId="1440" xr:uid="{00000000-0005-0000-0000-000036080000}"/>
    <cellStyle name="Normal 3 3 16 2" xfId="1441" xr:uid="{00000000-0005-0000-0000-000037080000}"/>
    <cellStyle name="Normal 3 3 16 2 2" xfId="2615" xr:uid="{00000000-0005-0000-0000-000038080000}"/>
    <cellStyle name="Normal 3 3 16 3" xfId="2614" xr:uid="{00000000-0005-0000-0000-000039080000}"/>
    <cellStyle name="Normal 3 3 17" xfId="1442" xr:uid="{00000000-0005-0000-0000-00003A080000}"/>
    <cellStyle name="Normal 3 3 17 2" xfId="1443" xr:uid="{00000000-0005-0000-0000-00003B080000}"/>
    <cellStyle name="Normal 3 3 17 2 2" xfId="2617" xr:uid="{00000000-0005-0000-0000-00003C080000}"/>
    <cellStyle name="Normal 3 3 17 3" xfId="2616" xr:uid="{00000000-0005-0000-0000-00003D080000}"/>
    <cellStyle name="Normal 3 3 18" xfId="1444" xr:uid="{00000000-0005-0000-0000-00003E080000}"/>
    <cellStyle name="Normal 3 3 18 2" xfId="1445" xr:uid="{00000000-0005-0000-0000-00003F080000}"/>
    <cellStyle name="Normal 3 3 18 2 2" xfId="2619" xr:uid="{00000000-0005-0000-0000-000040080000}"/>
    <cellStyle name="Normal 3 3 18 3" xfId="2618" xr:uid="{00000000-0005-0000-0000-000041080000}"/>
    <cellStyle name="Normal 3 3 19" xfId="1446" xr:uid="{00000000-0005-0000-0000-000042080000}"/>
    <cellStyle name="Normal 3 3 19 2" xfId="1447" xr:uid="{00000000-0005-0000-0000-000043080000}"/>
    <cellStyle name="Normal 3 3 19 2 2" xfId="2621" xr:uid="{00000000-0005-0000-0000-000044080000}"/>
    <cellStyle name="Normal 3 3 19 3" xfId="2620" xr:uid="{00000000-0005-0000-0000-000045080000}"/>
    <cellStyle name="Normal 3 3 2" xfId="1448" xr:uid="{00000000-0005-0000-0000-000046080000}"/>
    <cellStyle name="Normal 3 3 2 2" xfId="1449" xr:uid="{00000000-0005-0000-0000-000047080000}"/>
    <cellStyle name="Normal 3 3 2 2 2" xfId="2623" xr:uid="{00000000-0005-0000-0000-000048080000}"/>
    <cellStyle name="Normal 3 3 2 3" xfId="2622" xr:uid="{00000000-0005-0000-0000-000049080000}"/>
    <cellStyle name="Normal 3 3 20" xfId="1450" xr:uid="{00000000-0005-0000-0000-00004A080000}"/>
    <cellStyle name="Normal 3 3 20 2" xfId="1451" xr:uid="{00000000-0005-0000-0000-00004B080000}"/>
    <cellStyle name="Normal 3 3 20 2 2" xfId="2625" xr:uid="{00000000-0005-0000-0000-00004C080000}"/>
    <cellStyle name="Normal 3 3 20 3" xfId="2624" xr:uid="{00000000-0005-0000-0000-00004D080000}"/>
    <cellStyle name="Normal 3 3 21" xfId="1452" xr:uid="{00000000-0005-0000-0000-00004E080000}"/>
    <cellStyle name="Normal 3 3 21 2" xfId="1453" xr:uid="{00000000-0005-0000-0000-00004F080000}"/>
    <cellStyle name="Normal 3 3 21 2 2" xfId="2627" xr:uid="{00000000-0005-0000-0000-000050080000}"/>
    <cellStyle name="Normal 3 3 21 3" xfId="2626" xr:uid="{00000000-0005-0000-0000-000051080000}"/>
    <cellStyle name="Normal 3 3 22" xfId="1454" xr:uid="{00000000-0005-0000-0000-000052080000}"/>
    <cellStyle name="Normal 3 3 23" xfId="1455" xr:uid="{00000000-0005-0000-0000-000053080000}"/>
    <cellStyle name="Normal 3 3 23 2" xfId="2313" xr:uid="{00000000-0005-0000-0000-000054080000}"/>
    <cellStyle name="Normal 3 3 23 2 2" xfId="2914" xr:uid="{00000000-0005-0000-0000-000055080000}"/>
    <cellStyle name="Normal 3 3 23 2 3" xfId="3149" xr:uid="{00000000-0005-0000-0000-000056080000}"/>
    <cellStyle name="Normal 3 3 23 3" xfId="2628" xr:uid="{00000000-0005-0000-0000-000057080000}"/>
    <cellStyle name="Normal 3 3 23 3 2" xfId="2985" xr:uid="{00000000-0005-0000-0000-000058080000}"/>
    <cellStyle name="Normal 3 3 23 3 3" xfId="3220" xr:uid="{00000000-0005-0000-0000-000059080000}"/>
    <cellStyle name="Normal 3 3 23 4" xfId="2820" xr:uid="{00000000-0005-0000-0000-00005A080000}"/>
    <cellStyle name="Normal 3 3 23 5" xfId="3058" xr:uid="{00000000-0005-0000-0000-00005B080000}"/>
    <cellStyle name="Normal 3 3 24" xfId="2312" xr:uid="{00000000-0005-0000-0000-00005C080000}"/>
    <cellStyle name="Normal 3 3 24 2" xfId="2913" xr:uid="{00000000-0005-0000-0000-00005D080000}"/>
    <cellStyle name="Normal 3 3 24 3" xfId="3148" xr:uid="{00000000-0005-0000-0000-00005E080000}"/>
    <cellStyle name="Normal 3 3 25" xfId="2601" xr:uid="{00000000-0005-0000-0000-00005F080000}"/>
    <cellStyle name="Normal 3 3 25 2" xfId="2984" xr:uid="{00000000-0005-0000-0000-000060080000}"/>
    <cellStyle name="Normal 3 3 25 3" xfId="3219" xr:uid="{00000000-0005-0000-0000-000061080000}"/>
    <cellStyle name="Normal 3 3 26" xfId="2819" xr:uid="{00000000-0005-0000-0000-000062080000}"/>
    <cellStyle name="Normal 3 3 27" xfId="3057" xr:uid="{00000000-0005-0000-0000-000063080000}"/>
    <cellStyle name="Normal 3 3 3" xfId="1456" xr:uid="{00000000-0005-0000-0000-000064080000}"/>
    <cellStyle name="Normal 3 3 3 2" xfId="1457" xr:uid="{00000000-0005-0000-0000-000065080000}"/>
    <cellStyle name="Normal 3 3 3 2 2" xfId="2630" xr:uid="{00000000-0005-0000-0000-000066080000}"/>
    <cellStyle name="Normal 3 3 3 3" xfId="2629" xr:uid="{00000000-0005-0000-0000-000067080000}"/>
    <cellStyle name="Normal 3 3 4" xfId="1458" xr:uid="{00000000-0005-0000-0000-000068080000}"/>
    <cellStyle name="Normal 3 3 4 2" xfId="1459" xr:uid="{00000000-0005-0000-0000-000069080000}"/>
    <cellStyle name="Normal 3 3 4 2 2" xfId="2632" xr:uid="{00000000-0005-0000-0000-00006A080000}"/>
    <cellStyle name="Normal 3 3 4 3" xfId="2631" xr:uid="{00000000-0005-0000-0000-00006B080000}"/>
    <cellStyle name="Normal 3 3 5" xfId="1460" xr:uid="{00000000-0005-0000-0000-00006C080000}"/>
    <cellStyle name="Normal 3 3 5 2" xfId="1461" xr:uid="{00000000-0005-0000-0000-00006D080000}"/>
    <cellStyle name="Normal 3 3 5 2 2" xfId="2634" xr:uid="{00000000-0005-0000-0000-00006E080000}"/>
    <cellStyle name="Normal 3 3 5 3" xfId="2633" xr:uid="{00000000-0005-0000-0000-00006F080000}"/>
    <cellStyle name="Normal 3 3 6" xfId="1462" xr:uid="{00000000-0005-0000-0000-000070080000}"/>
    <cellStyle name="Normal 3 3 6 2" xfId="1463" xr:uid="{00000000-0005-0000-0000-000071080000}"/>
    <cellStyle name="Normal 3 3 6 2 2" xfId="2636" xr:uid="{00000000-0005-0000-0000-000072080000}"/>
    <cellStyle name="Normal 3 3 6 3" xfId="2635" xr:uid="{00000000-0005-0000-0000-000073080000}"/>
    <cellStyle name="Normal 3 3 7" xfId="1464" xr:uid="{00000000-0005-0000-0000-000074080000}"/>
    <cellStyle name="Normal 3 3 7 2" xfId="1465" xr:uid="{00000000-0005-0000-0000-000075080000}"/>
    <cellStyle name="Normal 3 3 7 2 2" xfId="2638" xr:uid="{00000000-0005-0000-0000-000076080000}"/>
    <cellStyle name="Normal 3 3 7 3" xfId="2637" xr:uid="{00000000-0005-0000-0000-000077080000}"/>
    <cellStyle name="Normal 3 3 8" xfId="1466" xr:uid="{00000000-0005-0000-0000-000078080000}"/>
    <cellStyle name="Normal 3 3 8 2" xfId="1467" xr:uid="{00000000-0005-0000-0000-000079080000}"/>
    <cellStyle name="Normal 3 3 8 2 2" xfId="2640" xr:uid="{00000000-0005-0000-0000-00007A080000}"/>
    <cellStyle name="Normal 3 3 8 3" xfId="2639" xr:uid="{00000000-0005-0000-0000-00007B080000}"/>
    <cellStyle name="Normal 3 3 9" xfId="1468" xr:uid="{00000000-0005-0000-0000-00007C080000}"/>
    <cellStyle name="Normal 3 3 9 2" xfId="1469" xr:uid="{00000000-0005-0000-0000-00007D080000}"/>
    <cellStyle name="Normal 3 3 9 2 2" xfId="2642" xr:uid="{00000000-0005-0000-0000-00007E080000}"/>
    <cellStyle name="Normal 3 3 9 3" xfId="2641" xr:uid="{00000000-0005-0000-0000-00007F080000}"/>
    <cellStyle name="Normal 3 30" xfId="2593" xr:uid="{00000000-0005-0000-0000-000080080000}"/>
    <cellStyle name="Normal 3 30 2" xfId="2982" xr:uid="{00000000-0005-0000-0000-000081080000}"/>
    <cellStyle name="Normal 3 30 3" xfId="3217" xr:uid="{00000000-0005-0000-0000-000082080000}"/>
    <cellStyle name="Normal 3 31" xfId="2817" xr:uid="{00000000-0005-0000-0000-000083080000}"/>
    <cellStyle name="Normal 3 32" xfId="3055" xr:uid="{00000000-0005-0000-0000-000084080000}"/>
    <cellStyle name="Normal 3 4" xfId="1470" xr:uid="{00000000-0005-0000-0000-000085080000}"/>
    <cellStyle name="Normal 3 4 2" xfId="1471" xr:uid="{00000000-0005-0000-0000-000086080000}"/>
    <cellStyle name="Normal 3 4 2 2" xfId="2314" xr:uid="{00000000-0005-0000-0000-000087080000}"/>
    <cellStyle name="Normal 3 4 2 2 2" xfId="2915" xr:uid="{00000000-0005-0000-0000-000088080000}"/>
    <cellStyle name="Normal 3 4 2 2 3" xfId="3150" xr:uid="{00000000-0005-0000-0000-000089080000}"/>
    <cellStyle name="Normal 3 4 2 3" xfId="2644" xr:uid="{00000000-0005-0000-0000-00008A080000}"/>
    <cellStyle name="Normal 3 4 2 3 2" xfId="2986" xr:uid="{00000000-0005-0000-0000-00008B080000}"/>
    <cellStyle name="Normal 3 4 2 3 3" xfId="3221" xr:uid="{00000000-0005-0000-0000-00008C080000}"/>
    <cellStyle name="Normal 3 4 2 4" xfId="2821" xr:uid="{00000000-0005-0000-0000-00008D080000}"/>
    <cellStyle name="Normal 3 4 2 5" xfId="3059" xr:uid="{00000000-0005-0000-0000-00008E080000}"/>
    <cellStyle name="Normal 3 4 3" xfId="1472" xr:uid="{00000000-0005-0000-0000-00008F080000}"/>
    <cellStyle name="Normal 3 4 3 2" xfId="2645" xr:uid="{00000000-0005-0000-0000-000090080000}"/>
    <cellStyle name="Normal 3 4 4" xfId="2643" xr:uid="{00000000-0005-0000-0000-000091080000}"/>
    <cellStyle name="Normal 3 5" xfId="1473" xr:uid="{00000000-0005-0000-0000-000092080000}"/>
    <cellStyle name="Normal 3 5 2" xfId="1474" xr:uid="{00000000-0005-0000-0000-000093080000}"/>
    <cellStyle name="Normal 3 5 2 2" xfId="2315" xr:uid="{00000000-0005-0000-0000-000094080000}"/>
    <cellStyle name="Normal 3 5 2 2 2" xfId="2916" xr:uid="{00000000-0005-0000-0000-000095080000}"/>
    <cellStyle name="Normal 3 5 2 2 3" xfId="3151" xr:uid="{00000000-0005-0000-0000-000096080000}"/>
    <cellStyle name="Normal 3 5 2 3" xfId="2647" xr:uid="{00000000-0005-0000-0000-000097080000}"/>
    <cellStyle name="Normal 3 5 2 3 2" xfId="2987" xr:uid="{00000000-0005-0000-0000-000098080000}"/>
    <cellStyle name="Normal 3 5 2 3 3" xfId="3222" xr:uid="{00000000-0005-0000-0000-000099080000}"/>
    <cellStyle name="Normal 3 5 2 4" xfId="2822" xr:uid="{00000000-0005-0000-0000-00009A080000}"/>
    <cellStyle name="Normal 3 5 2 5" xfId="3060" xr:uid="{00000000-0005-0000-0000-00009B080000}"/>
    <cellStyle name="Normal 3 5 3" xfId="1475" xr:uid="{00000000-0005-0000-0000-00009C080000}"/>
    <cellStyle name="Normal 3 5 3 2" xfId="2648" xr:uid="{00000000-0005-0000-0000-00009D080000}"/>
    <cellStyle name="Normal 3 5 4" xfId="2646" xr:uid="{00000000-0005-0000-0000-00009E080000}"/>
    <cellStyle name="Normal 3 6" xfId="1476" xr:uid="{00000000-0005-0000-0000-00009F080000}"/>
    <cellStyle name="Normal 3 7" xfId="1477" xr:uid="{00000000-0005-0000-0000-0000A0080000}"/>
    <cellStyle name="Normal 3 8" xfId="1478" xr:uid="{00000000-0005-0000-0000-0000A1080000}"/>
    <cellStyle name="Normal 3 9" xfId="1479" xr:uid="{00000000-0005-0000-0000-0000A2080000}"/>
    <cellStyle name="Normal 3_UA FY11 DM Submission" xfId="1480" xr:uid="{00000000-0005-0000-0000-0000A3080000}"/>
    <cellStyle name="Normal 30" xfId="1481" xr:uid="{00000000-0005-0000-0000-0000A4080000}"/>
    <cellStyle name="Normal 30 2" xfId="1482" xr:uid="{00000000-0005-0000-0000-0000A5080000}"/>
    <cellStyle name="Normal 30 2 2" xfId="2650" xr:uid="{00000000-0005-0000-0000-0000A6080000}"/>
    <cellStyle name="Normal 30 3" xfId="2649" xr:uid="{00000000-0005-0000-0000-0000A7080000}"/>
    <cellStyle name="Normal 31" xfId="1483" xr:uid="{00000000-0005-0000-0000-0000A8080000}"/>
    <cellStyle name="Normal 32" xfId="1484" xr:uid="{00000000-0005-0000-0000-0000A9080000}"/>
    <cellStyle name="Normal 32 2" xfId="2316" xr:uid="{00000000-0005-0000-0000-0000AA080000}"/>
    <cellStyle name="Normal 32 2 2" xfId="2917" xr:uid="{00000000-0005-0000-0000-0000AB080000}"/>
    <cellStyle name="Normal 32 2 3" xfId="3152" xr:uid="{00000000-0005-0000-0000-0000AC080000}"/>
    <cellStyle name="Normal 32 3" xfId="2651" xr:uid="{00000000-0005-0000-0000-0000AD080000}"/>
    <cellStyle name="Normal 32 3 2" xfId="2988" xr:uid="{00000000-0005-0000-0000-0000AE080000}"/>
    <cellStyle name="Normal 32 3 3" xfId="3223" xr:uid="{00000000-0005-0000-0000-0000AF080000}"/>
    <cellStyle name="Normal 32 4" xfId="2823" xr:uid="{00000000-0005-0000-0000-0000B0080000}"/>
    <cellStyle name="Normal 32 5" xfId="3061" xr:uid="{00000000-0005-0000-0000-0000B1080000}"/>
    <cellStyle name="Normal 33" xfId="1485" xr:uid="{00000000-0005-0000-0000-0000B2080000}"/>
    <cellStyle name="Normal 33 2" xfId="1486" xr:uid="{00000000-0005-0000-0000-0000B3080000}"/>
    <cellStyle name="Normal 33 2 2" xfId="2653" xr:uid="{00000000-0005-0000-0000-0000B4080000}"/>
    <cellStyle name="Normal 33 3" xfId="2652" xr:uid="{00000000-0005-0000-0000-0000B5080000}"/>
    <cellStyle name="Normal 34" xfId="1487" xr:uid="{00000000-0005-0000-0000-0000B6080000}"/>
    <cellStyle name="Normal 34 2" xfId="1488" xr:uid="{00000000-0005-0000-0000-0000B7080000}"/>
    <cellStyle name="Normal 34 2 2" xfId="2655" xr:uid="{00000000-0005-0000-0000-0000B8080000}"/>
    <cellStyle name="Normal 34 3" xfId="2654" xr:uid="{00000000-0005-0000-0000-0000B9080000}"/>
    <cellStyle name="Normal 35" xfId="1489" xr:uid="{00000000-0005-0000-0000-0000BA080000}"/>
    <cellStyle name="Normal 35 2" xfId="1490" xr:uid="{00000000-0005-0000-0000-0000BB080000}"/>
    <cellStyle name="Normal 35 2 2" xfId="2657" xr:uid="{00000000-0005-0000-0000-0000BC080000}"/>
    <cellStyle name="Normal 35 3" xfId="2656" xr:uid="{00000000-0005-0000-0000-0000BD080000}"/>
    <cellStyle name="Normal 36" xfId="1491" xr:uid="{00000000-0005-0000-0000-0000BE080000}"/>
    <cellStyle name="Normal 36 2" xfId="1492" xr:uid="{00000000-0005-0000-0000-0000BF080000}"/>
    <cellStyle name="Normal 36 2 2" xfId="2659" xr:uid="{00000000-0005-0000-0000-0000C0080000}"/>
    <cellStyle name="Normal 36 3" xfId="2658" xr:uid="{00000000-0005-0000-0000-0000C1080000}"/>
    <cellStyle name="Normal 37" xfId="1493" xr:uid="{00000000-0005-0000-0000-0000C2080000}"/>
    <cellStyle name="Normal 37 2" xfId="1494" xr:uid="{00000000-0005-0000-0000-0000C3080000}"/>
    <cellStyle name="Normal 37 3" xfId="2317" xr:uid="{00000000-0005-0000-0000-0000C4080000}"/>
    <cellStyle name="Normal 37 3 2" xfId="2918" xr:uid="{00000000-0005-0000-0000-0000C5080000}"/>
    <cellStyle name="Normal 37 3 3" xfId="3153" xr:uid="{00000000-0005-0000-0000-0000C6080000}"/>
    <cellStyle name="Normal 37 4" xfId="2660" xr:uid="{00000000-0005-0000-0000-0000C7080000}"/>
    <cellStyle name="Normal 37 4 2" xfId="2989" xr:uid="{00000000-0005-0000-0000-0000C8080000}"/>
    <cellStyle name="Normal 37 4 3" xfId="3224" xr:uid="{00000000-0005-0000-0000-0000C9080000}"/>
    <cellStyle name="Normal 37 5" xfId="2824" xr:uid="{00000000-0005-0000-0000-0000CA080000}"/>
    <cellStyle name="Normal 37 6" xfId="3062" xr:uid="{00000000-0005-0000-0000-0000CB080000}"/>
    <cellStyle name="Normal 38" xfId="1495" xr:uid="{00000000-0005-0000-0000-0000CC080000}"/>
    <cellStyle name="Normal 38 2" xfId="1496" xr:uid="{00000000-0005-0000-0000-0000CD080000}"/>
    <cellStyle name="Normal 38 2 2" xfId="2662" xr:uid="{00000000-0005-0000-0000-0000CE080000}"/>
    <cellStyle name="Normal 38 3" xfId="2661" xr:uid="{00000000-0005-0000-0000-0000CF080000}"/>
    <cellStyle name="Normal 39" xfId="1497" xr:uid="{00000000-0005-0000-0000-0000D0080000}"/>
    <cellStyle name="Normal 39 2" xfId="1498" xr:uid="{00000000-0005-0000-0000-0000D1080000}"/>
    <cellStyle name="Normal 39 2 2" xfId="2664" xr:uid="{00000000-0005-0000-0000-0000D2080000}"/>
    <cellStyle name="Normal 39 3" xfId="2663" xr:uid="{00000000-0005-0000-0000-0000D3080000}"/>
    <cellStyle name="Normal 4" xfId="1499" xr:uid="{00000000-0005-0000-0000-0000D4080000}"/>
    <cellStyle name="Normal 4 2" xfId="1500" xr:uid="{00000000-0005-0000-0000-0000D5080000}"/>
    <cellStyle name="Normal 4 2 2" xfId="1501" xr:uid="{00000000-0005-0000-0000-0000D6080000}"/>
    <cellStyle name="Normal 4 2 3" xfId="1502" xr:uid="{00000000-0005-0000-0000-0000D7080000}"/>
    <cellStyle name="Normal 4 2 4" xfId="1503" xr:uid="{00000000-0005-0000-0000-0000D8080000}"/>
    <cellStyle name="Normal 4 2 5" xfId="1504" xr:uid="{00000000-0005-0000-0000-0000D9080000}"/>
    <cellStyle name="Normal 4 2 5 2" xfId="2666" xr:uid="{00000000-0005-0000-0000-0000DA080000}"/>
    <cellStyle name="Normal 4 2 6" xfId="2665" xr:uid="{00000000-0005-0000-0000-0000DB080000}"/>
    <cellStyle name="Normal 4 3" xfId="1505" xr:uid="{00000000-0005-0000-0000-0000DC080000}"/>
    <cellStyle name="Normal 4 3 2" xfId="1506" xr:uid="{00000000-0005-0000-0000-0000DD080000}"/>
    <cellStyle name="Normal 4 3 3" xfId="1507" xr:uid="{00000000-0005-0000-0000-0000DE080000}"/>
    <cellStyle name="Normal 4 3 3 2" xfId="2667" xr:uid="{00000000-0005-0000-0000-0000DF080000}"/>
    <cellStyle name="Normal 4 4" xfId="1508" xr:uid="{00000000-0005-0000-0000-0000E0080000}"/>
    <cellStyle name="Normal 4 5" xfId="1509" xr:uid="{00000000-0005-0000-0000-0000E1080000}"/>
    <cellStyle name="Normal 4 6" xfId="1510" xr:uid="{00000000-0005-0000-0000-0000E2080000}"/>
    <cellStyle name="Normal 4 7" xfId="1511" xr:uid="{00000000-0005-0000-0000-0000E3080000}"/>
    <cellStyle name="Normal 4 7 2" xfId="2668" xr:uid="{00000000-0005-0000-0000-0000E4080000}"/>
    <cellStyle name="Normal 4 8" xfId="1911" xr:uid="{00000000-0005-0000-0000-0000E5080000}"/>
    <cellStyle name="Normal 4 8 2" xfId="3287" xr:uid="{00000000-0005-0000-0000-0000E6080000}"/>
    <cellStyle name="Normal 4_UA FY11 DM Submission" xfId="1512" xr:uid="{00000000-0005-0000-0000-0000E7080000}"/>
    <cellStyle name="Normal 40" xfId="1513" xr:uid="{00000000-0005-0000-0000-0000E8080000}"/>
    <cellStyle name="Normal 40 2" xfId="1514" xr:uid="{00000000-0005-0000-0000-0000E9080000}"/>
    <cellStyle name="Normal 40 2 2" xfId="2670" xr:uid="{00000000-0005-0000-0000-0000EA080000}"/>
    <cellStyle name="Normal 40 3" xfId="2669" xr:uid="{00000000-0005-0000-0000-0000EB080000}"/>
    <cellStyle name="Normal 41" xfId="1515" xr:uid="{00000000-0005-0000-0000-0000EC080000}"/>
    <cellStyle name="Normal 41 2" xfId="1516" xr:uid="{00000000-0005-0000-0000-0000ED080000}"/>
    <cellStyle name="Normal 41 2 2" xfId="2672" xr:uid="{00000000-0005-0000-0000-0000EE080000}"/>
    <cellStyle name="Normal 41 3" xfId="2671" xr:uid="{00000000-0005-0000-0000-0000EF080000}"/>
    <cellStyle name="Normal 42" xfId="1517" xr:uid="{00000000-0005-0000-0000-0000F0080000}"/>
    <cellStyle name="Normal 42 2" xfId="1518" xr:uid="{00000000-0005-0000-0000-0000F1080000}"/>
    <cellStyle name="Normal 42 2 2" xfId="2674" xr:uid="{00000000-0005-0000-0000-0000F2080000}"/>
    <cellStyle name="Normal 42 3" xfId="2673" xr:uid="{00000000-0005-0000-0000-0000F3080000}"/>
    <cellStyle name="Normal 43" xfId="1519" xr:uid="{00000000-0005-0000-0000-0000F4080000}"/>
    <cellStyle name="Normal 43 2" xfId="1520" xr:uid="{00000000-0005-0000-0000-0000F5080000}"/>
    <cellStyle name="Normal 43 2 2" xfId="2676" xr:uid="{00000000-0005-0000-0000-0000F6080000}"/>
    <cellStyle name="Normal 43 3" xfId="1521" xr:uid="{00000000-0005-0000-0000-0000F7080000}"/>
    <cellStyle name="Normal 43 4" xfId="2675" xr:uid="{00000000-0005-0000-0000-0000F8080000}"/>
    <cellStyle name="Normal 44" xfId="1522" xr:uid="{00000000-0005-0000-0000-0000F9080000}"/>
    <cellStyle name="Normal 44 2" xfId="1523" xr:uid="{00000000-0005-0000-0000-0000FA080000}"/>
    <cellStyle name="Normal 44 2 2" xfId="2678" xr:uid="{00000000-0005-0000-0000-0000FB080000}"/>
    <cellStyle name="Normal 44 3" xfId="2677" xr:uid="{00000000-0005-0000-0000-0000FC080000}"/>
    <cellStyle name="Normal 45" xfId="1524" xr:uid="{00000000-0005-0000-0000-0000FD080000}"/>
    <cellStyle name="Normal 45 2" xfId="2318" xr:uid="{00000000-0005-0000-0000-0000FE080000}"/>
    <cellStyle name="Normal 45 2 2" xfId="2919" xr:uid="{00000000-0005-0000-0000-0000FF080000}"/>
    <cellStyle name="Normal 45 2 3" xfId="3154" xr:uid="{00000000-0005-0000-0000-000000090000}"/>
    <cellStyle name="Normal 45 3" xfId="2679" xr:uid="{00000000-0005-0000-0000-000001090000}"/>
    <cellStyle name="Normal 45 3 2" xfId="2990" xr:uid="{00000000-0005-0000-0000-000002090000}"/>
    <cellStyle name="Normal 45 3 3" xfId="3225" xr:uid="{00000000-0005-0000-0000-000003090000}"/>
    <cellStyle name="Normal 45 4" xfId="2825" xr:uid="{00000000-0005-0000-0000-000004090000}"/>
    <cellStyle name="Normal 45 5" xfId="3063" xr:uid="{00000000-0005-0000-0000-000005090000}"/>
    <cellStyle name="Normal 46" xfId="1525" xr:uid="{00000000-0005-0000-0000-000006090000}"/>
    <cellStyle name="Normal 46 2" xfId="1526" xr:uid="{00000000-0005-0000-0000-000007090000}"/>
    <cellStyle name="Normal 46 3" xfId="2319" xr:uid="{00000000-0005-0000-0000-000008090000}"/>
    <cellStyle name="Normal 46 3 2" xfId="2920" xr:uid="{00000000-0005-0000-0000-000009090000}"/>
    <cellStyle name="Normal 46 3 3" xfId="3155" xr:uid="{00000000-0005-0000-0000-00000A090000}"/>
    <cellStyle name="Normal 46 4" xfId="2680" xr:uid="{00000000-0005-0000-0000-00000B090000}"/>
    <cellStyle name="Normal 46 4 2" xfId="2991" xr:uid="{00000000-0005-0000-0000-00000C090000}"/>
    <cellStyle name="Normal 46 4 3" xfId="3226" xr:uid="{00000000-0005-0000-0000-00000D090000}"/>
    <cellStyle name="Normal 46 5" xfId="2826" xr:uid="{00000000-0005-0000-0000-00000E090000}"/>
    <cellStyle name="Normal 46 6" xfId="3064" xr:uid="{00000000-0005-0000-0000-00000F090000}"/>
    <cellStyle name="Normal 47" xfId="1527" xr:uid="{00000000-0005-0000-0000-000010090000}"/>
    <cellStyle name="Normal 47 2" xfId="1528" xr:uid="{00000000-0005-0000-0000-000011090000}"/>
    <cellStyle name="Normal 48" xfId="1529" xr:uid="{00000000-0005-0000-0000-000012090000}"/>
    <cellStyle name="Normal 48 2" xfId="2133" xr:uid="{00000000-0005-0000-0000-000013090000}"/>
    <cellStyle name="Normal 48 2 2" xfId="2921" xr:uid="{00000000-0005-0000-0000-000014090000}"/>
    <cellStyle name="Normal 48 2 3" xfId="3156" xr:uid="{00000000-0005-0000-0000-000015090000}"/>
    <cellStyle name="Normal 48 2 4" xfId="2320" xr:uid="{00000000-0005-0000-0000-000016090000}"/>
    <cellStyle name="Normal 48 3" xfId="2681" xr:uid="{00000000-0005-0000-0000-000017090000}"/>
    <cellStyle name="Normal 48 3 2" xfId="2992" xr:uid="{00000000-0005-0000-0000-000018090000}"/>
    <cellStyle name="Normal 48 3 3" xfId="3227" xr:uid="{00000000-0005-0000-0000-000019090000}"/>
    <cellStyle name="Normal 48 4" xfId="2827" xr:uid="{00000000-0005-0000-0000-00001A090000}"/>
    <cellStyle name="Normal 48 5" xfId="3065" xr:uid="{00000000-0005-0000-0000-00001B090000}"/>
    <cellStyle name="Normal 49" xfId="1530" xr:uid="{00000000-0005-0000-0000-00001C090000}"/>
    <cellStyle name="Normal 49 2" xfId="2321" xr:uid="{00000000-0005-0000-0000-00001D090000}"/>
    <cellStyle name="Normal 49 2 2" xfId="2922" xr:uid="{00000000-0005-0000-0000-00001E090000}"/>
    <cellStyle name="Normal 49 2 3" xfId="3157" xr:uid="{00000000-0005-0000-0000-00001F090000}"/>
    <cellStyle name="Normal 49 3" xfId="2682" xr:uid="{00000000-0005-0000-0000-000020090000}"/>
    <cellStyle name="Normal 49 3 2" xfId="2993" xr:uid="{00000000-0005-0000-0000-000021090000}"/>
    <cellStyle name="Normal 49 3 3" xfId="3228" xr:uid="{00000000-0005-0000-0000-000022090000}"/>
    <cellStyle name="Normal 49 4" xfId="2828" xr:uid="{00000000-0005-0000-0000-000023090000}"/>
    <cellStyle name="Normal 49 5" xfId="3066" xr:uid="{00000000-0005-0000-0000-000024090000}"/>
    <cellStyle name="Normal 5" xfId="1531" xr:uid="{00000000-0005-0000-0000-000025090000}"/>
    <cellStyle name="Normal 5 2" xfId="1532" xr:uid="{00000000-0005-0000-0000-000026090000}"/>
    <cellStyle name="Normal 5 3" xfId="1533" xr:uid="{00000000-0005-0000-0000-000027090000}"/>
    <cellStyle name="Normal 5 4" xfId="1534" xr:uid="{00000000-0005-0000-0000-000028090000}"/>
    <cellStyle name="Normal 5 5" xfId="1535" xr:uid="{00000000-0005-0000-0000-000029090000}"/>
    <cellStyle name="Normal 5 6" xfId="1536" xr:uid="{00000000-0005-0000-0000-00002A090000}"/>
    <cellStyle name="Normal 5 7" xfId="1537" xr:uid="{00000000-0005-0000-0000-00002B090000}"/>
    <cellStyle name="Normal 5 8" xfId="1538" xr:uid="{00000000-0005-0000-0000-00002C090000}"/>
    <cellStyle name="Normal 5 8 2" xfId="2684" xr:uid="{00000000-0005-0000-0000-00002D090000}"/>
    <cellStyle name="Normal 5 9" xfId="2683" xr:uid="{00000000-0005-0000-0000-00002E090000}"/>
    <cellStyle name="Normal 5_UA FY11 DM Submission" xfId="1539" xr:uid="{00000000-0005-0000-0000-00002F090000}"/>
    <cellStyle name="Normal 50" xfId="1540" xr:uid="{00000000-0005-0000-0000-000030090000}"/>
    <cellStyle name="Normal 50 2" xfId="2685" xr:uid="{00000000-0005-0000-0000-000031090000}"/>
    <cellStyle name="Normal 51" xfId="1541" xr:uid="{00000000-0005-0000-0000-000032090000}"/>
    <cellStyle name="Normal 51 2" xfId="2134" xr:uid="{00000000-0005-0000-0000-000033090000}"/>
    <cellStyle name="Normal 51 2 2" xfId="2686" xr:uid="{00000000-0005-0000-0000-000034090000}"/>
    <cellStyle name="Normal 52" xfId="1542" xr:uid="{00000000-0005-0000-0000-000035090000}"/>
    <cellStyle name="Normal 52 2" xfId="1543" xr:uid="{00000000-0005-0000-0000-000036090000}"/>
    <cellStyle name="Normal 52 2 2" xfId="2688" xr:uid="{00000000-0005-0000-0000-000037090000}"/>
    <cellStyle name="Normal 52 3" xfId="1544" xr:uid="{00000000-0005-0000-0000-000038090000}"/>
    <cellStyle name="Normal 52 3 2" xfId="2689" xr:uid="{00000000-0005-0000-0000-000039090000}"/>
    <cellStyle name="Normal 52 4" xfId="2135" xr:uid="{00000000-0005-0000-0000-00003A090000}"/>
    <cellStyle name="Normal 52 4 2" xfId="2923" xr:uid="{00000000-0005-0000-0000-00003B090000}"/>
    <cellStyle name="Normal 52 4 3" xfId="3158" xr:uid="{00000000-0005-0000-0000-00003C090000}"/>
    <cellStyle name="Normal 52 4 4" xfId="2322" xr:uid="{00000000-0005-0000-0000-00003D090000}"/>
    <cellStyle name="Normal 52 5" xfId="2687" xr:uid="{00000000-0005-0000-0000-00003E090000}"/>
    <cellStyle name="Normal 52 5 2" xfId="2994" xr:uid="{00000000-0005-0000-0000-00003F090000}"/>
    <cellStyle name="Normal 52 5 3" xfId="3229" xr:uid="{00000000-0005-0000-0000-000040090000}"/>
    <cellStyle name="Normal 52 6" xfId="2829" xr:uid="{00000000-0005-0000-0000-000041090000}"/>
    <cellStyle name="Normal 52 7" xfId="3067" xr:uid="{00000000-0005-0000-0000-000042090000}"/>
    <cellStyle name="Normal 53" xfId="1545" xr:uid="{00000000-0005-0000-0000-000043090000}"/>
    <cellStyle name="Normal 53 2" xfId="1546" xr:uid="{00000000-0005-0000-0000-000044090000}"/>
    <cellStyle name="Normal 53 2 2" xfId="2691" xr:uid="{00000000-0005-0000-0000-000045090000}"/>
    <cellStyle name="Normal 53 3" xfId="2138" xr:uid="{00000000-0005-0000-0000-000046090000}"/>
    <cellStyle name="Normal 53 3 2" xfId="2924" xr:uid="{00000000-0005-0000-0000-000047090000}"/>
    <cellStyle name="Normal 53 3 3" xfId="3159" xr:uid="{00000000-0005-0000-0000-000048090000}"/>
    <cellStyle name="Normal 53 3 4" xfId="2323" xr:uid="{00000000-0005-0000-0000-000049090000}"/>
    <cellStyle name="Normal 53 4" xfId="2690" xr:uid="{00000000-0005-0000-0000-00004A090000}"/>
    <cellStyle name="Normal 53 4 2" xfId="2995" xr:uid="{00000000-0005-0000-0000-00004B090000}"/>
    <cellStyle name="Normal 53 4 3" xfId="3230" xr:uid="{00000000-0005-0000-0000-00004C090000}"/>
    <cellStyle name="Normal 53 5" xfId="2830" xr:uid="{00000000-0005-0000-0000-00004D090000}"/>
    <cellStyle name="Normal 53 6" xfId="3068" xr:uid="{00000000-0005-0000-0000-00004E090000}"/>
    <cellStyle name="Normal 54" xfId="1547" xr:uid="{00000000-0005-0000-0000-00004F090000}"/>
    <cellStyle name="Normal 54 2" xfId="1548" xr:uid="{00000000-0005-0000-0000-000050090000}"/>
    <cellStyle name="Normal 54 2 2" xfId="2693" xr:uid="{00000000-0005-0000-0000-000051090000}"/>
    <cellStyle name="Normal 54 3" xfId="2136" xr:uid="{00000000-0005-0000-0000-000052090000}"/>
    <cellStyle name="Normal 54 3 2" xfId="2925" xr:uid="{00000000-0005-0000-0000-000053090000}"/>
    <cellStyle name="Normal 54 3 3" xfId="3160" xr:uid="{00000000-0005-0000-0000-000054090000}"/>
    <cellStyle name="Normal 54 3 4" xfId="2324" xr:uid="{00000000-0005-0000-0000-000055090000}"/>
    <cellStyle name="Normal 54 4" xfId="2692" xr:uid="{00000000-0005-0000-0000-000056090000}"/>
    <cellStyle name="Normal 54 4 2" xfId="2996" xr:uid="{00000000-0005-0000-0000-000057090000}"/>
    <cellStyle name="Normal 54 4 3" xfId="3231" xr:uid="{00000000-0005-0000-0000-000058090000}"/>
    <cellStyle name="Normal 54 5" xfId="2831" xr:uid="{00000000-0005-0000-0000-000059090000}"/>
    <cellStyle name="Normal 54 6" xfId="3069" xr:uid="{00000000-0005-0000-0000-00005A090000}"/>
    <cellStyle name="Normal 55" xfId="1549" xr:uid="{00000000-0005-0000-0000-00005B090000}"/>
    <cellStyle name="Normal 55 2" xfId="1550" xr:uid="{00000000-0005-0000-0000-00005C090000}"/>
    <cellStyle name="Normal 55 2 2" xfId="2695" xr:uid="{00000000-0005-0000-0000-00005D090000}"/>
    <cellStyle name="Normal 55 3" xfId="2137" xr:uid="{00000000-0005-0000-0000-00005E090000}"/>
    <cellStyle name="Normal 55 3 2" xfId="2926" xr:uid="{00000000-0005-0000-0000-00005F090000}"/>
    <cellStyle name="Normal 55 3 3" xfId="3161" xr:uid="{00000000-0005-0000-0000-000060090000}"/>
    <cellStyle name="Normal 55 3 4" xfId="2325" xr:uid="{00000000-0005-0000-0000-000061090000}"/>
    <cellStyle name="Normal 55 4" xfId="2694" xr:uid="{00000000-0005-0000-0000-000062090000}"/>
    <cellStyle name="Normal 55 4 2" xfId="2997" xr:uid="{00000000-0005-0000-0000-000063090000}"/>
    <cellStyle name="Normal 55 4 3" xfId="3232" xr:uid="{00000000-0005-0000-0000-000064090000}"/>
    <cellStyle name="Normal 55 5" xfId="2832" xr:uid="{00000000-0005-0000-0000-000065090000}"/>
    <cellStyle name="Normal 55 6" xfId="3070" xr:uid="{00000000-0005-0000-0000-000066090000}"/>
    <cellStyle name="Normal 56" xfId="1551" xr:uid="{00000000-0005-0000-0000-000067090000}"/>
    <cellStyle name="Normal 56 2" xfId="1552" xr:uid="{00000000-0005-0000-0000-000068090000}"/>
    <cellStyle name="Normal 56 2 2" xfId="2697" xr:uid="{00000000-0005-0000-0000-000069090000}"/>
    <cellStyle name="Normal 56 3" xfId="2326" xr:uid="{00000000-0005-0000-0000-00006A090000}"/>
    <cellStyle name="Normal 56 3 2" xfId="2927" xr:uid="{00000000-0005-0000-0000-00006B090000}"/>
    <cellStyle name="Normal 56 3 3" xfId="3162" xr:uid="{00000000-0005-0000-0000-00006C090000}"/>
    <cellStyle name="Normal 56 4" xfId="2696" xr:uid="{00000000-0005-0000-0000-00006D090000}"/>
    <cellStyle name="Normal 56 4 2" xfId="2998" xr:uid="{00000000-0005-0000-0000-00006E090000}"/>
    <cellStyle name="Normal 56 4 3" xfId="3233" xr:uid="{00000000-0005-0000-0000-00006F090000}"/>
    <cellStyle name="Normal 56 5" xfId="2833" xr:uid="{00000000-0005-0000-0000-000070090000}"/>
    <cellStyle name="Normal 56 6" xfId="3071" xr:uid="{00000000-0005-0000-0000-000071090000}"/>
    <cellStyle name="Normal 57" xfId="1553" xr:uid="{00000000-0005-0000-0000-000072090000}"/>
    <cellStyle name="Normal 57 2" xfId="2327" xr:uid="{00000000-0005-0000-0000-000073090000}"/>
    <cellStyle name="Normal 57 2 2" xfId="2928" xr:uid="{00000000-0005-0000-0000-000074090000}"/>
    <cellStyle name="Normal 57 2 3" xfId="3163" xr:uid="{00000000-0005-0000-0000-000075090000}"/>
    <cellStyle name="Normal 57 3" xfId="2698" xr:uid="{00000000-0005-0000-0000-000076090000}"/>
    <cellStyle name="Normal 57 3 2" xfId="2999" xr:uid="{00000000-0005-0000-0000-000077090000}"/>
    <cellStyle name="Normal 57 3 3" xfId="3234" xr:uid="{00000000-0005-0000-0000-000078090000}"/>
    <cellStyle name="Normal 57 4" xfId="2834" xr:uid="{00000000-0005-0000-0000-000079090000}"/>
    <cellStyle name="Normal 57 5" xfId="3072" xr:uid="{00000000-0005-0000-0000-00007A090000}"/>
    <cellStyle name="Normal 58" xfId="1554" xr:uid="{00000000-0005-0000-0000-00007B090000}"/>
    <cellStyle name="Normal 58 2" xfId="2328" xr:uid="{00000000-0005-0000-0000-00007C090000}"/>
    <cellStyle name="Normal 58 2 2" xfId="2929" xr:uid="{00000000-0005-0000-0000-00007D090000}"/>
    <cellStyle name="Normal 58 2 3" xfId="3164" xr:uid="{00000000-0005-0000-0000-00007E090000}"/>
    <cellStyle name="Normal 58 3" xfId="2699" xr:uid="{00000000-0005-0000-0000-00007F090000}"/>
    <cellStyle name="Normal 58 3 2" xfId="3000" xr:uid="{00000000-0005-0000-0000-000080090000}"/>
    <cellStyle name="Normal 58 3 3" xfId="3235" xr:uid="{00000000-0005-0000-0000-000081090000}"/>
    <cellStyle name="Normal 58 4" xfId="2835" xr:uid="{00000000-0005-0000-0000-000082090000}"/>
    <cellStyle name="Normal 58 5" xfId="3073" xr:uid="{00000000-0005-0000-0000-000083090000}"/>
    <cellStyle name="Normal 59" xfId="1555" xr:uid="{00000000-0005-0000-0000-000084090000}"/>
    <cellStyle name="Normal 59 2" xfId="2329" xr:uid="{00000000-0005-0000-0000-000085090000}"/>
    <cellStyle name="Normal 59 2 2" xfId="2930" xr:uid="{00000000-0005-0000-0000-000086090000}"/>
    <cellStyle name="Normal 59 2 3" xfId="3165" xr:uid="{00000000-0005-0000-0000-000087090000}"/>
    <cellStyle name="Normal 59 3" xfId="2700" xr:uid="{00000000-0005-0000-0000-000088090000}"/>
    <cellStyle name="Normal 59 3 2" xfId="3001" xr:uid="{00000000-0005-0000-0000-000089090000}"/>
    <cellStyle name="Normal 59 3 3" xfId="3236" xr:uid="{00000000-0005-0000-0000-00008A090000}"/>
    <cellStyle name="Normal 59 4" xfId="2836" xr:uid="{00000000-0005-0000-0000-00008B090000}"/>
    <cellStyle name="Normal 59 5" xfId="3074" xr:uid="{00000000-0005-0000-0000-00008C090000}"/>
    <cellStyle name="Normal 6" xfId="1556" xr:uid="{00000000-0005-0000-0000-00008D090000}"/>
    <cellStyle name="Normal 6 2" xfId="1557" xr:uid="{00000000-0005-0000-0000-00008E090000}"/>
    <cellStyle name="Normal 6 3" xfId="1558" xr:uid="{00000000-0005-0000-0000-00008F090000}"/>
    <cellStyle name="Normal 6 3 2" xfId="1559" xr:uid="{00000000-0005-0000-0000-000090090000}"/>
    <cellStyle name="Normal 6 3 2 2" xfId="2702" xr:uid="{00000000-0005-0000-0000-000091090000}"/>
    <cellStyle name="Normal 6 3 3" xfId="2701" xr:uid="{00000000-0005-0000-0000-000092090000}"/>
    <cellStyle name="Normal 6 4" xfId="1560" xr:uid="{00000000-0005-0000-0000-000093090000}"/>
    <cellStyle name="Normal 6_UA FY11 DM Submission" xfId="1561" xr:uid="{00000000-0005-0000-0000-000094090000}"/>
    <cellStyle name="Normal 60" xfId="1562" xr:uid="{00000000-0005-0000-0000-000095090000}"/>
    <cellStyle name="Normal 60 2" xfId="2330" xr:uid="{00000000-0005-0000-0000-000096090000}"/>
    <cellStyle name="Normal 60 2 2" xfId="2931" xr:uid="{00000000-0005-0000-0000-000097090000}"/>
    <cellStyle name="Normal 60 2 3" xfId="3166" xr:uid="{00000000-0005-0000-0000-000098090000}"/>
    <cellStyle name="Normal 60 3" xfId="2703" xr:uid="{00000000-0005-0000-0000-000099090000}"/>
    <cellStyle name="Normal 60 3 2" xfId="3002" xr:uid="{00000000-0005-0000-0000-00009A090000}"/>
    <cellStyle name="Normal 60 3 3" xfId="3237" xr:uid="{00000000-0005-0000-0000-00009B090000}"/>
    <cellStyle name="Normal 60 4" xfId="2837" xr:uid="{00000000-0005-0000-0000-00009C090000}"/>
    <cellStyle name="Normal 60 5" xfId="3075" xr:uid="{00000000-0005-0000-0000-00009D090000}"/>
    <cellStyle name="Normal 61" xfId="1563" xr:uid="{00000000-0005-0000-0000-00009E090000}"/>
    <cellStyle name="Normal 61 2" xfId="2331" xr:uid="{00000000-0005-0000-0000-00009F090000}"/>
    <cellStyle name="Normal 61 2 2" xfId="2932" xr:uid="{00000000-0005-0000-0000-0000A0090000}"/>
    <cellStyle name="Normal 61 2 3" xfId="3167" xr:uid="{00000000-0005-0000-0000-0000A1090000}"/>
    <cellStyle name="Normal 61 3" xfId="2704" xr:uid="{00000000-0005-0000-0000-0000A2090000}"/>
    <cellStyle name="Normal 61 3 2" xfId="3003" xr:uid="{00000000-0005-0000-0000-0000A3090000}"/>
    <cellStyle name="Normal 61 3 3" xfId="3238" xr:uid="{00000000-0005-0000-0000-0000A4090000}"/>
    <cellStyle name="Normal 61 4" xfId="2838" xr:uid="{00000000-0005-0000-0000-0000A5090000}"/>
    <cellStyle name="Normal 61 5" xfId="3076" xr:uid="{00000000-0005-0000-0000-0000A6090000}"/>
    <cellStyle name="Normal 62" xfId="1564" xr:uid="{00000000-0005-0000-0000-0000A7090000}"/>
    <cellStyle name="Normal 62 2" xfId="2332" xr:uid="{00000000-0005-0000-0000-0000A8090000}"/>
    <cellStyle name="Normal 62 2 2" xfId="2933" xr:uid="{00000000-0005-0000-0000-0000A9090000}"/>
    <cellStyle name="Normal 62 2 3" xfId="3168" xr:uid="{00000000-0005-0000-0000-0000AA090000}"/>
    <cellStyle name="Normal 62 3" xfId="2705" xr:uid="{00000000-0005-0000-0000-0000AB090000}"/>
    <cellStyle name="Normal 62 3 2" xfId="3004" xr:uid="{00000000-0005-0000-0000-0000AC090000}"/>
    <cellStyle name="Normal 62 3 3" xfId="3239" xr:uid="{00000000-0005-0000-0000-0000AD090000}"/>
    <cellStyle name="Normal 62 4" xfId="2839" xr:uid="{00000000-0005-0000-0000-0000AE090000}"/>
    <cellStyle name="Normal 62 5" xfId="3077" xr:uid="{00000000-0005-0000-0000-0000AF090000}"/>
    <cellStyle name="Normal 63" xfId="1565" xr:uid="{00000000-0005-0000-0000-0000B0090000}"/>
    <cellStyle name="Normal 63 2" xfId="2333" xr:uid="{00000000-0005-0000-0000-0000B1090000}"/>
    <cellStyle name="Normal 63 2 2" xfId="2934" xr:uid="{00000000-0005-0000-0000-0000B2090000}"/>
    <cellStyle name="Normal 63 2 3" xfId="3169" xr:uid="{00000000-0005-0000-0000-0000B3090000}"/>
    <cellStyle name="Normal 63 3" xfId="2706" xr:uid="{00000000-0005-0000-0000-0000B4090000}"/>
    <cellStyle name="Normal 63 3 2" xfId="3005" xr:uid="{00000000-0005-0000-0000-0000B5090000}"/>
    <cellStyle name="Normal 63 3 3" xfId="3240" xr:uid="{00000000-0005-0000-0000-0000B6090000}"/>
    <cellStyle name="Normal 63 4" xfId="2840" xr:uid="{00000000-0005-0000-0000-0000B7090000}"/>
    <cellStyle name="Normal 63 5" xfId="3078" xr:uid="{00000000-0005-0000-0000-0000B8090000}"/>
    <cellStyle name="Normal 64" xfId="1566" xr:uid="{00000000-0005-0000-0000-0000B9090000}"/>
    <cellStyle name="Normal 64 2" xfId="2334" xr:uid="{00000000-0005-0000-0000-0000BA090000}"/>
    <cellStyle name="Normal 64 2 2" xfId="2935" xr:uid="{00000000-0005-0000-0000-0000BB090000}"/>
    <cellStyle name="Normal 64 2 3" xfId="3170" xr:uid="{00000000-0005-0000-0000-0000BC090000}"/>
    <cellStyle name="Normal 64 3" xfId="2707" xr:uid="{00000000-0005-0000-0000-0000BD090000}"/>
    <cellStyle name="Normal 64 3 2" xfId="3006" xr:uid="{00000000-0005-0000-0000-0000BE090000}"/>
    <cellStyle name="Normal 64 3 3" xfId="3241" xr:uid="{00000000-0005-0000-0000-0000BF090000}"/>
    <cellStyle name="Normal 64 4" xfId="2841" xr:uid="{00000000-0005-0000-0000-0000C0090000}"/>
    <cellStyle name="Normal 64 5" xfId="3079" xr:uid="{00000000-0005-0000-0000-0000C1090000}"/>
    <cellStyle name="Normal 65" xfId="1567" xr:uid="{00000000-0005-0000-0000-0000C2090000}"/>
    <cellStyle name="Normal 65 2" xfId="2170" xr:uid="{00000000-0005-0000-0000-0000C3090000}"/>
    <cellStyle name="Normal 65 2 2" xfId="2936" xr:uid="{00000000-0005-0000-0000-0000C4090000}"/>
    <cellStyle name="Normal 65 2 3" xfId="3171" xr:uid="{00000000-0005-0000-0000-0000C5090000}"/>
    <cellStyle name="Normal 65 3" xfId="2708" xr:uid="{00000000-0005-0000-0000-0000C6090000}"/>
    <cellStyle name="Normal 65 3 2" xfId="3007" xr:uid="{00000000-0005-0000-0000-0000C7090000}"/>
    <cellStyle name="Normal 65 3 3" xfId="3242" xr:uid="{00000000-0005-0000-0000-0000C8090000}"/>
    <cellStyle name="Normal 65 4" xfId="2842" xr:uid="{00000000-0005-0000-0000-0000C9090000}"/>
    <cellStyle name="Normal 65 5" xfId="3080" xr:uid="{00000000-0005-0000-0000-0000CA090000}"/>
    <cellStyle name="Normal 66" xfId="1568" xr:uid="{00000000-0005-0000-0000-0000CB090000}"/>
    <cellStyle name="Normal 66 2" xfId="2335" xr:uid="{00000000-0005-0000-0000-0000CC090000}"/>
    <cellStyle name="Normal 66 2 2" xfId="2937" xr:uid="{00000000-0005-0000-0000-0000CD090000}"/>
    <cellStyle name="Normal 66 2 3" xfId="3172" xr:uid="{00000000-0005-0000-0000-0000CE090000}"/>
    <cellStyle name="Normal 66 3" xfId="2709" xr:uid="{00000000-0005-0000-0000-0000CF090000}"/>
    <cellStyle name="Normal 66 3 2" xfId="3008" xr:uid="{00000000-0005-0000-0000-0000D0090000}"/>
    <cellStyle name="Normal 66 3 3" xfId="3243" xr:uid="{00000000-0005-0000-0000-0000D1090000}"/>
    <cellStyle name="Normal 66 4" xfId="2843" xr:uid="{00000000-0005-0000-0000-0000D2090000}"/>
    <cellStyle name="Normal 66 5" xfId="3081" xr:uid="{00000000-0005-0000-0000-0000D3090000}"/>
    <cellStyle name="Normal 67" xfId="36" xr:uid="{00000000-0005-0000-0000-0000D4090000}"/>
    <cellStyle name="Normal 67 2" xfId="2171" xr:uid="{00000000-0005-0000-0000-0000D5090000}"/>
    <cellStyle name="Normal 67 2 2" xfId="2938" xr:uid="{00000000-0005-0000-0000-0000D6090000}"/>
    <cellStyle name="Normal 67 2 3" xfId="3173" xr:uid="{00000000-0005-0000-0000-0000D7090000}"/>
    <cellStyle name="Normal 67 3" xfId="2710" xr:uid="{00000000-0005-0000-0000-0000D8090000}"/>
    <cellStyle name="Normal 67 3 2" xfId="3009" xr:uid="{00000000-0005-0000-0000-0000D9090000}"/>
    <cellStyle name="Normal 67 3 3" xfId="3244" xr:uid="{00000000-0005-0000-0000-0000DA090000}"/>
    <cellStyle name="Normal 67 4" xfId="2844" xr:uid="{00000000-0005-0000-0000-0000DB090000}"/>
    <cellStyle name="Normal 67 5" xfId="3082" xr:uid="{00000000-0005-0000-0000-0000DC090000}"/>
    <cellStyle name="Normal 68" xfId="1569" xr:uid="{00000000-0005-0000-0000-0000DD090000}"/>
    <cellStyle name="Normal 68 2" xfId="2336" xr:uid="{00000000-0005-0000-0000-0000DE090000}"/>
    <cellStyle name="Normal 68 2 2" xfId="2939" xr:uid="{00000000-0005-0000-0000-0000DF090000}"/>
    <cellStyle name="Normal 68 2 3" xfId="3174" xr:uid="{00000000-0005-0000-0000-0000E0090000}"/>
    <cellStyle name="Normal 68 3" xfId="2711" xr:uid="{00000000-0005-0000-0000-0000E1090000}"/>
    <cellStyle name="Normal 68 3 2" xfId="3010" xr:uid="{00000000-0005-0000-0000-0000E2090000}"/>
    <cellStyle name="Normal 68 3 3" xfId="3245" xr:uid="{00000000-0005-0000-0000-0000E3090000}"/>
    <cellStyle name="Normal 68 4" xfId="2845" xr:uid="{00000000-0005-0000-0000-0000E4090000}"/>
    <cellStyle name="Normal 68 5" xfId="3083" xr:uid="{00000000-0005-0000-0000-0000E5090000}"/>
    <cellStyle name="Normal 69" xfId="1570" xr:uid="{00000000-0005-0000-0000-0000E6090000}"/>
    <cellStyle name="Normal 69 2" xfId="2337" xr:uid="{00000000-0005-0000-0000-0000E7090000}"/>
    <cellStyle name="Normal 69 2 2" xfId="2940" xr:uid="{00000000-0005-0000-0000-0000E8090000}"/>
    <cellStyle name="Normal 69 2 3" xfId="3175" xr:uid="{00000000-0005-0000-0000-0000E9090000}"/>
    <cellStyle name="Normal 69 3" xfId="2712" xr:uid="{00000000-0005-0000-0000-0000EA090000}"/>
    <cellStyle name="Normal 69 3 2" xfId="3011" xr:uid="{00000000-0005-0000-0000-0000EB090000}"/>
    <cellStyle name="Normal 69 3 3" xfId="3246" xr:uid="{00000000-0005-0000-0000-0000EC090000}"/>
    <cellStyle name="Normal 69 4" xfId="2846" xr:uid="{00000000-0005-0000-0000-0000ED090000}"/>
    <cellStyle name="Normal 69 5" xfId="3084" xr:uid="{00000000-0005-0000-0000-0000EE090000}"/>
    <cellStyle name="Normal 7" xfId="1571" xr:uid="{00000000-0005-0000-0000-0000EF090000}"/>
    <cellStyle name="Normal 7 2" xfId="1572" xr:uid="{00000000-0005-0000-0000-0000F0090000}"/>
    <cellStyle name="Normal 7 2 2" xfId="1573" xr:uid="{00000000-0005-0000-0000-0000F1090000}"/>
    <cellStyle name="Normal 7 2 2 2" xfId="2338" xr:uid="{00000000-0005-0000-0000-0000F2090000}"/>
    <cellStyle name="Normal 7 2 2 2 2" xfId="2941" xr:uid="{00000000-0005-0000-0000-0000F3090000}"/>
    <cellStyle name="Normal 7 2 2 2 3" xfId="3176" xr:uid="{00000000-0005-0000-0000-0000F4090000}"/>
    <cellStyle name="Normal 7 2 2 3" xfId="2714" xr:uid="{00000000-0005-0000-0000-0000F5090000}"/>
    <cellStyle name="Normal 7 2 2 3 2" xfId="3012" xr:uid="{00000000-0005-0000-0000-0000F6090000}"/>
    <cellStyle name="Normal 7 2 2 3 3" xfId="3247" xr:uid="{00000000-0005-0000-0000-0000F7090000}"/>
    <cellStyle name="Normal 7 2 2 4" xfId="2847" xr:uid="{00000000-0005-0000-0000-0000F8090000}"/>
    <cellStyle name="Normal 7 2 2 5" xfId="3085" xr:uid="{00000000-0005-0000-0000-0000F9090000}"/>
    <cellStyle name="Normal 7 3" xfId="1574" xr:uid="{00000000-0005-0000-0000-0000FA090000}"/>
    <cellStyle name="Normal 7 3 2" xfId="1575" xr:uid="{00000000-0005-0000-0000-0000FB090000}"/>
    <cellStyle name="Normal 7 3 2 2" xfId="2716" xr:uid="{00000000-0005-0000-0000-0000FC090000}"/>
    <cellStyle name="Normal 7 3 3" xfId="2715" xr:uid="{00000000-0005-0000-0000-0000FD090000}"/>
    <cellStyle name="Normal 7 4" xfId="1576" xr:uid="{00000000-0005-0000-0000-0000FE090000}"/>
    <cellStyle name="Normal 7 4 2" xfId="2339" xr:uid="{00000000-0005-0000-0000-0000FF090000}"/>
    <cellStyle name="Normal 7 4 2 2" xfId="2942" xr:uid="{00000000-0005-0000-0000-0000000A0000}"/>
    <cellStyle name="Normal 7 4 2 3" xfId="3177" xr:uid="{00000000-0005-0000-0000-0000010A0000}"/>
    <cellStyle name="Normal 7 4 3" xfId="2717" xr:uid="{00000000-0005-0000-0000-0000020A0000}"/>
    <cellStyle name="Normal 7 4 3 2" xfId="3013" xr:uid="{00000000-0005-0000-0000-0000030A0000}"/>
    <cellStyle name="Normal 7 4 3 3" xfId="3248" xr:uid="{00000000-0005-0000-0000-0000040A0000}"/>
    <cellStyle name="Normal 7 4 4" xfId="2848" xr:uid="{00000000-0005-0000-0000-0000050A0000}"/>
    <cellStyle name="Normal 7 4 5" xfId="3086" xr:uid="{00000000-0005-0000-0000-0000060A0000}"/>
    <cellStyle name="Normal 7 5" xfId="1577" xr:uid="{00000000-0005-0000-0000-0000070A0000}"/>
    <cellStyle name="Normal 7 5 2" xfId="2718" xr:uid="{00000000-0005-0000-0000-0000080A0000}"/>
    <cellStyle name="Normal 7 6" xfId="2713" xr:uid="{00000000-0005-0000-0000-0000090A0000}"/>
    <cellStyle name="Normal 7_UA FY11 DM Submission" xfId="1578" xr:uid="{00000000-0005-0000-0000-00000A0A0000}"/>
    <cellStyle name="Normal 70" xfId="1579" xr:uid="{00000000-0005-0000-0000-00000B0A0000}"/>
    <cellStyle name="Normal 70 2" xfId="2340" xr:uid="{00000000-0005-0000-0000-00000C0A0000}"/>
    <cellStyle name="Normal 70 2 2" xfId="2943" xr:uid="{00000000-0005-0000-0000-00000D0A0000}"/>
    <cellStyle name="Normal 70 2 3" xfId="3178" xr:uid="{00000000-0005-0000-0000-00000E0A0000}"/>
    <cellStyle name="Normal 70 3" xfId="2719" xr:uid="{00000000-0005-0000-0000-00000F0A0000}"/>
    <cellStyle name="Normal 70 3 2" xfId="3014" xr:uid="{00000000-0005-0000-0000-0000100A0000}"/>
    <cellStyle name="Normal 70 3 3" xfId="3249" xr:uid="{00000000-0005-0000-0000-0000110A0000}"/>
    <cellStyle name="Normal 70 4" xfId="2849" xr:uid="{00000000-0005-0000-0000-0000120A0000}"/>
    <cellStyle name="Normal 70 5" xfId="3087" xr:uid="{00000000-0005-0000-0000-0000130A0000}"/>
    <cellStyle name="Normal 71" xfId="1580" xr:uid="{00000000-0005-0000-0000-0000140A0000}"/>
    <cellStyle name="Normal 71 2" xfId="2341" xr:uid="{00000000-0005-0000-0000-0000150A0000}"/>
    <cellStyle name="Normal 71 2 2" xfId="2944" xr:uid="{00000000-0005-0000-0000-0000160A0000}"/>
    <cellStyle name="Normal 71 2 3" xfId="3179" xr:uid="{00000000-0005-0000-0000-0000170A0000}"/>
    <cellStyle name="Normal 71 3" xfId="2720" xr:uid="{00000000-0005-0000-0000-0000180A0000}"/>
    <cellStyle name="Normal 71 3 2" xfId="3015" xr:uid="{00000000-0005-0000-0000-0000190A0000}"/>
    <cellStyle name="Normal 71 3 3" xfId="3250" xr:uid="{00000000-0005-0000-0000-00001A0A0000}"/>
    <cellStyle name="Normal 71 4" xfId="2850" xr:uid="{00000000-0005-0000-0000-00001B0A0000}"/>
    <cellStyle name="Normal 71 5" xfId="3088" xr:uid="{00000000-0005-0000-0000-00001C0A0000}"/>
    <cellStyle name="Normal 72" xfId="1581" xr:uid="{00000000-0005-0000-0000-00001D0A0000}"/>
    <cellStyle name="Normal 72 2" xfId="2342" xr:uid="{00000000-0005-0000-0000-00001E0A0000}"/>
    <cellStyle name="Normal 72 2 2" xfId="2945" xr:uid="{00000000-0005-0000-0000-00001F0A0000}"/>
    <cellStyle name="Normal 72 2 3" xfId="3180" xr:uid="{00000000-0005-0000-0000-0000200A0000}"/>
    <cellStyle name="Normal 72 3" xfId="2721" xr:uid="{00000000-0005-0000-0000-0000210A0000}"/>
    <cellStyle name="Normal 72 3 2" xfId="3016" xr:uid="{00000000-0005-0000-0000-0000220A0000}"/>
    <cellStyle name="Normal 72 3 3" xfId="3251" xr:uid="{00000000-0005-0000-0000-0000230A0000}"/>
    <cellStyle name="Normal 72 4" xfId="2851" xr:uid="{00000000-0005-0000-0000-0000240A0000}"/>
    <cellStyle name="Normal 72 5" xfId="3089" xr:uid="{00000000-0005-0000-0000-0000250A0000}"/>
    <cellStyle name="Normal 73" xfId="1582" xr:uid="{00000000-0005-0000-0000-0000260A0000}"/>
    <cellStyle name="Normal 73 2" xfId="1583" xr:uid="{00000000-0005-0000-0000-0000270A0000}"/>
    <cellStyle name="Normal 73 2 2" xfId="2723" xr:uid="{00000000-0005-0000-0000-0000280A0000}"/>
    <cellStyle name="Normal 73 3" xfId="2343" xr:uid="{00000000-0005-0000-0000-0000290A0000}"/>
    <cellStyle name="Normal 73 3 2" xfId="2946" xr:uid="{00000000-0005-0000-0000-00002A0A0000}"/>
    <cellStyle name="Normal 73 3 3" xfId="3181" xr:uid="{00000000-0005-0000-0000-00002B0A0000}"/>
    <cellStyle name="Normal 73 4" xfId="2722" xr:uid="{00000000-0005-0000-0000-00002C0A0000}"/>
    <cellStyle name="Normal 73 4 2" xfId="3017" xr:uid="{00000000-0005-0000-0000-00002D0A0000}"/>
    <cellStyle name="Normal 73 4 3" xfId="3252" xr:uid="{00000000-0005-0000-0000-00002E0A0000}"/>
    <cellStyle name="Normal 73 5" xfId="2852" xr:uid="{00000000-0005-0000-0000-00002F0A0000}"/>
    <cellStyle name="Normal 73 6" xfId="3090" xr:uid="{00000000-0005-0000-0000-0000300A0000}"/>
    <cellStyle name="Normal 74" xfId="1584" xr:uid="{00000000-0005-0000-0000-0000310A0000}"/>
    <cellStyle name="Normal 74 2" xfId="2344" xr:uid="{00000000-0005-0000-0000-0000320A0000}"/>
    <cellStyle name="Normal 74 2 2" xfId="2947" xr:uid="{00000000-0005-0000-0000-0000330A0000}"/>
    <cellStyle name="Normal 74 2 3" xfId="3182" xr:uid="{00000000-0005-0000-0000-0000340A0000}"/>
    <cellStyle name="Normal 74 3" xfId="2724" xr:uid="{00000000-0005-0000-0000-0000350A0000}"/>
    <cellStyle name="Normal 74 3 2" xfId="3018" xr:uid="{00000000-0005-0000-0000-0000360A0000}"/>
    <cellStyle name="Normal 74 3 3" xfId="3253" xr:uid="{00000000-0005-0000-0000-0000370A0000}"/>
    <cellStyle name="Normal 74 4" xfId="2853" xr:uid="{00000000-0005-0000-0000-0000380A0000}"/>
    <cellStyle name="Normal 74 5" xfId="3091" xr:uid="{00000000-0005-0000-0000-0000390A0000}"/>
    <cellStyle name="Normal 75" xfId="1585" xr:uid="{00000000-0005-0000-0000-00003A0A0000}"/>
    <cellStyle name="Normal 75 2" xfId="1586" xr:uid="{00000000-0005-0000-0000-00003B0A0000}"/>
    <cellStyle name="Normal 75 2 2" xfId="2726" xr:uid="{00000000-0005-0000-0000-00003C0A0000}"/>
    <cellStyle name="Normal 75 3" xfId="2345" xr:uid="{00000000-0005-0000-0000-00003D0A0000}"/>
    <cellStyle name="Normal 75 3 2" xfId="2948" xr:uid="{00000000-0005-0000-0000-00003E0A0000}"/>
    <cellStyle name="Normal 75 3 3" xfId="3183" xr:uid="{00000000-0005-0000-0000-00003F0A0000}"/>
    <cellStyle name="Normal 75 4" xfId="2725" xr:uid="{00000000-0005-0000-0000-0000400A0000}"/>
    <cellStyle name="Normal 75 4 2" xfId="3019" xr:uid="{00000000-0005-0000-0000-0000410A0000}"/>
    <cellStyle name="Normal 75 4 3" xfId="3254" xr:uid="{00000000-0005-0000-0000-0000420A0000}"/>
    <cellStyle name="Normal 75 5" xfId="2854" xr:uid="{00000000-0005-0000-0000-0000430A0000}"/>
    <cellStyle name="Normal 75 6" xfId="3092" xr:uid="{00000000-0005-0000-0000-0000440A0000}"/>
    <cellStyle name="Normal 76" xfId="1587" xr:uid="{00000000-0005-0000-0000-0000450A0000}"/>
    <cellStyle name="Normal 76 2" xfId="2346" xr:uid="{00000000-0005-0000-0000-0000460A0000}"/>
    <cellStyle name="Normal 76 2 2" xfId="2949" xr:uid="{00000000-0005-0000-0000-0000470A0000}"/>
    <cellStyle name="Normal 76 2 3" xfId="3184" xr:uid="{00000000-0005-0000-0000-0000480A0000}"/>
    <cellStyle name="Normal 76 3" xfId="2727" xr:uid="{00000000-0005-0000-0000-0000490A0000}"/>
    <cellStyle name="Normal 76 3 2" xfId="3020" xr:uid="{00000000-0005-0000-0000-00004A0A0000}"/>
    <cellStyle name="Normal 76 3 3" xfId="3255" xr:uid="{00000000-0005-0000-0000-00004B0A0000}"/>
    <cellStyle name="Normal 76 4" xfId="2855" xr:uid="{00000000-0005-0000-0000-00004C0A0000}"/>
    <cellStyle name="Normal 76 5" xfId="3093" xr:uid="{00000000-0005-0000-0000-00004D0A0000}"/>
    <cellStyle name="Normal 77" xfId="1588" xr:uid="{00000000-0005-0000-0000-00004E0A0000}"/>
    <cellStyle name="Normal 77 2" xfId="2362" xr:uid="{00000000-0005-0000-0000-00004F0A0000}"/>
    <cellStyle name="Normal 77 2 2" xfId="3347" xr:uid="{00000000-0005-0000-0000-0000500A0000}"/>
    <cellStyle name="Normal 77 3" xfId="2856" xr:uid="{00000000-0005-0000-0000-0000510A0000}"/>
    <cellStyle name="Normal 77 4" xfId="3094" xr:uid="{00000000-0005-0000-0000-0000520A0000}"/>
    <cellStyle name="Normal 78" xfId="1589" xr:uid="{00000000-0005-0000-0000-0000530A0000}"/>
    <cellStyle name="Normal 78 2" xfId="2783" xr:uid="{00000000-0005-0000-0000-0000540A0000}"/>
    <cellStyle name="Normal 78 2 2" xfId="3348" xr:uid="{00000000-0005-0000-0000-0000550A0000}"/>
    <cellStyle name="Normal 78 3" xfId="2857" xr:uid="{00000000-0005-0000-0000-0000560A0000}"/>
    <cellStyle name="Normal 78 4" xfId="3095" xr:uid="{00000000-0005-0000-0000-0000570A0000}"/>
    <cellStyle name="Normal 79" xfId="1590" xr:uid="{00000000-0005-0000-0000-0000580A0000}"/>
    <cellStyle name="Normal 79 2" xfId="2784" xr:uid="{00000000-0005-0000-0000-0000590A0000}"/>
    <cellStyle name="Normal 79 2 2" xfId="3349" xr:uid="{00000000-0005-0000-0000-00005A0A0000}"/>
    <cellStyle name="Normal 79 3" xfId="2858" xr:uid="{00000000-0005-0000-0000-00005B0A0000}"/>
    <cellStyle name="Normal 79 4" xfId="3096" xr:uid="{00000000-0005-0000-0000-00005C0A0000}"/>
    <cellStyle name="Normal 8" xfId="1591" xr:uid="{00000000-0005-0000-0000-00005D0A0000}"/>
    <cellStyle name="Normal 8 2" xfId="1592" xr:uid="{00000000-0005-0000-0000-00005E0A0000}"/>
    <cellStyle name="Normal 8 3" xfId="1593" xr:uid="{00000000-0005-0000-0000-00005F0A0000}"/>
    <cellStyle name="Normal 8 3 2" xfId="2729" xr:uid="{00000000-0005-0000-0000-0000600A0000}"/>
    <cellStyle name="Normal 8 4" xfId="2728" xr:uid="{00000000-0005-0000-0000-0000610A0000}"/>
    <cellStyle name="Normal 8_UA FY11 DM Submission" xfId="1594" xr:uid="{00000000-0005-0000-0000-0000620A0000}"/>
    <cellStyle name="Normal 80" xfId="1595" xr:uid="{00000000-0005-0000-0000-0000630A0000}"/>
    <cellStyle name="Normal 80 2" xfId="2785" xr:uid="{00000000-0005-0000-0000-0000640A0000}"/>
    <cellStyle name="Normal 80 2 2" xfId="3350" xr:uid="{00000000-0005-0000-0000-0000650A0000}"/>
    <cellStyle name="Normal 80 3" xfId="2859" xr:uid="{00000000-0005-0000-0000-0000660A0000}"/>
    <cellStyle name="Normal 80 4" xfId="3097" xr:uid="{00000000-0005-0000-0000-0000670A0000}"/>
    <cellStyle name="Normal 81" xfId="1596" xr:uid="{00000000-0005-0000-0000-0000680A0000}"/>
    <cellStyle name="Normal 81 2" xfId="2860" xr:uid="{00000000-0005-0000-0000-0000690A0000}"/>
    <cellStyle name="Normal 81 3" xfId="3098" xr:uid="{00000000-0005-0000-0000-00006A0A0000}"/>
    <cellStyle name="Normal 82" xfId="39" xr:uid="{00000000-0005-0000-0000-00006B0A0000}"/>
    <cellStyle name="Normal 82 2" xfId="1917" xr:uid="{00000000-0005-0000-0000-00006C0A0000}"/>
    <cellStyle name="Normal 82 3" xfId="3186" xr:uid="{00000000-0005-0000-0000-00006D0A0000}"/>
    <cellStyle name="Normal 83" xfId="1597" xr:uid="{00000000-0005-0000-0000-00006E0A0000}"/>
    <cellStyle name="Normal 83 2" xfId="2861" xr:uid="{00000000-0005-0000-0000-00006F0A0000}"/>
    <cellStyle name="Normal 83 3" xfId="3099" xr:uid="{00000000-0005-0000-0000-0000700A0000}"/>
    <cellStyle name="Normal 84" xfId="1598" xr:uid="{00000000-0005-0000-0000-0000710A0000}"/>
    <cellStyle name="Normal 84 2" xfId="2862" xr:uid="{00000000-0005-0000-0000-0000720A0000}"/>
    <cellStyle name="Normal 84 3" xfId="3100" xr:uid="{00000000-0005-0000-0000-0000730A0000}"/>
    <cellStyle name="Normal 85" xfId="1599" xr:uid="{00000000-0005-0000-0000-0000740A0000}"/>
    <cellStyle name="Normal 85 2" xfId="2863" xr:uid="{00000000-0005-0000-0000-0000750A0000}"/>
    <cellStyle name="Normal 85 3" xfId="3101" xr:uid="{00000000-0005-0000-0000-0000760A0000}"/>
    <cellStyle name="Normal 86" xfId="1600" xr:uid="{00000000-0005-0000-0000-0000770A0000}"/>
    <cellStyle name="Normal 86 2" xfId="2864" xr:uid="{00000000-0005-0000-0000-0000780A0000}"/>
    <cellStyle name="Normal 86 3" xfId="3102" xr:uid="{00000000-0005-0000-0000-0000790A0000}"/>
    <cellStyle name="Normal 87" xfId="1601" xr:uid="{00000000-0005-0000-0000-00007A0A0000}"/>
    <cellStyle name="Normal 87 2" xfId="2865" xr:uid="{00000000-0005-0000-0000-00007B0A0000}"/>
    <cellStyle name="Normal 87 3" xfId="3103" xr:uid="{00000000-0005-0000-0000-00007C0A0000}"/>
    <cellStyle name="Normal 88" xfId="1602" xr:uid="{00000000-0005-0000-0000-00007D0A0000}"/>
    <cellStyle name="Normal 88 2" xfId="2866" xr:uid="{00000000-0005-0000-0000-00007E0A0000}"/>
    <cellStyle name="Normal 88 3" xfId="3104" xr:uid="{00000000-0005-0000-0000-00007F0A0000}"/>
    <cellStyle name="Normal 89" xfId="1603" xr:uid="{00000000-0005-0000-0000-0000800A0000}"/>
    <cellStyle name="Normal 89 2" xfId="2867" xr:uid="{00000000-0005-0000-0000-0000810A0000}"/>
    <cellStyle name="Normal 89 3" xfId="3105" xr:uid="{00000000-0005-0000-0000-0000820A0000}"/>
    <cellStyle name="Normal 9" xfId="1604" xr:uid="{00000000-0005-0000-0000-0000830A0000}"/>
    <cellStyle name="Normal 9 2" xfId="1605" xr:uid="{00000000-0005-0000-0000-0000840A0000}"/>
    <cellStyle name="Normal 9 3" xfId="1606" xr:uid="{00000000-0005-0000-0000-0000850A0000}"/>
    <cellStyle name="Normal 9 3 2" xfId="2347" xr:uid="{00000000-0005-0000-0000-0000860A0000}"/>
    <cellStyle name="Normal 9 3 2 2" xfId="2950" xr:uid="{00000000-0005-0000-0000-0000870A0000}"/>
    <cellStyle name="Normal 9 3 2 3" xfId="3185" xr:uid="{00000000-0005-0000-0000-0000880A0000}"/>
    <cellStyle name="Normal 9 3 3" xfId="2731" xr:uid="{00000000-0005-0000-0000-0000890A0000}"/>
    <cellStyle name="Normal 9 3 3 2" xfId="3021" xr:uid="{00000000-0005-0000-0000-00008A0A0000}"/>
    <cellStyle name="Normal 9 3 3 3" xfId="3256" xr:uid="{00000000-0005-0000-0000-00008B0A0000}"/>
    <cellStyle name="Normal 9 3 4" xfId="2868" xr:uid="{00000000-0005-0000-0000-00008C0A0000}"/>
    <cellStyle name="Normal 9 3 5" xfId="3106" xr:uid="{00000000-0005-0000-0000-00008D0A0000}"/>
    <cellStyle name="Normal 9 4" xfId="1607" xr:uid="{00000000-0005-0000-0000-00008E0A0000}"/>
    <cellStyle name="Normal 9 4 2" xfId="2732" xr:uid="{00000000-0005-0000-0000-00008F0A0000}"/>
    <cellStyle name="Normal 9 5" xfId="2730" xr:uid="{00000000-0005-0000-0000-0000900A0000}"/>
    <cellStyle name="Normal 9_UA FY11 DM Submission" xfId="1608" xr:uid="{00000000-0005-0000-0000-0000910A0000}"/>
    <cellStyle name="Normal 90" xfId="1609" xr:uid="{00000000-0005-0000-0000-0000920A0000}"/>
    <cellStyle name="Normal 90 2" xfId="2869" xr:uid="{00000000-0005-0000-0000-0000930A0000}"/>
    <cellStyle name="Normal 90 3" xfId="3107" xr:uid="{00000000-0005-0000-0000-0000940A0000}"/>
    <cellStyle name="Normal 91" xfId="1610" xr:uid="{00000000-0005-0000-0000-0000950A0000}"/>
    <cellStyle name="Normal 91 2" xfId="2870" xr:uid="{00000000-0005-0000-0000-0000960A0000}"/>
    <cellStyle name="Normal 91 3" xfId="3108" xr:uid="{00000000-0005-0000-0000-0000970A0000}"/>
    <cellStyle name="Normal 92" xfId="1611" xr:uid="{00000000-0005-0000-0000-0000980A0000}"/>
    <cellStyle name="Normal 92 2" xfId="2871" xr:uid="{00000000-0005-0000-0000-0000990A0000}"/>
    <cellStyle name="Normal 92 3" xfId="3109" xr:uid="{00000000-0005-0000-0000-00009A0A0000}"/>
    <cellStyle name="Normal 93" xfId="1612" xr:uid="{00000000-0005-0000-0000-00009B0A0000}"/>
    <cellStyle name="Normal 93 2" xfId="2872" xr:uid="{00000000-0005-0000-0000-00009C0A0000}"/>
    <cellStyle name="Normal 93 3" xfId="3110" xr:uid="{00000000-0005-0000-0000-00009D0A0000}"/>
    <cellStyle name="Normal 94" xfId="1613" xr:uid="{00000000-0005-0000-0000-00009E0A0000}"/>
    <cellStyle name="Normal 94 2" xfId="2873" xr:uid="{00000000-0005-0000-0000-00009F0A0000}"/>
    <cellStyle name="Normal 94 3" xfId="3111" xr:uid="{00000000-0005-0000-0000-0000A00A0000}"/>
    <cellStyle name="Normal 95" xfId="1916" xr:uid="{00000000-0005-0000-0000-0000A10A0000}"/>
    <cellStyle name="Normal 95 2" xfId="3022" xr:uid="{00000000-0005-0000-0000-0000A20A0000}"/>
    <cellStyle name="Normal 95 3" xfId="3257" xr:uid="{00000000-0005-0000-0000-0000A30A0000}"/>
    <cellStyle name="Normal 96" xfId="1614" xr:uid="{00000000-0005-0000-0000-0000A40A0000}"/>
    <cellStyle name="Normal 96 2" xfId="2874" xr:uid="{00000000-0005-0000-0000-0000A50A0000}"/>
    <cellStyle name="Normal 96 3" xfId="3112" xr:uid="{00000000-0005-0000-0000-0000A60A0000}"/>
    <cellStyle name="Normal 97" xfId="1615" xr:uid="{00000000-0005-0000-0000-0000A70A0000}"/>
    <cellStyle name="Normal 97 2" xfId="2875" xr:uid="{00000000-0005-0000-0000-0000A80A0000}"/>
    <cellStyle name="Normal 97 3" xfId="3113" xr:uid="{00000000-0005-0000-0000-0000A90A0000}"/>
    <cellStyle name="Normal 98" xfId="1616" xr:uid="{00000000-0005-0000-0000-0000AA0A0000}"/>
    <cellStyle name="Normal 98 2" xfId="2876" xr:uid="{00000000-0005-0000-0000-0000AB0A0000}"/>
    <cellStyle name="Normal 98 3" xfId="3114" xr:uid="{00000000-0005-0000-0000-0000AC0A0000}"/>
    <cellStyle name="Normal 99" xfId="1617" xr:uid="{00000000-0005-0000-0000-0000AD0A0000}"/>
    <cellStyle name="Normal 99 2" xfId="2877" xr:uid="{00000000-0005-0000-0000-0000AE0A0000}"/>
    <cellStyle name="Normal 99 3" xfId="3115" xr:uid="{00000000-0005-0000-0000-0000AF0A0000}"/>
    <cellStyle name="Normal_Deferred Maint 3" xfId="1912" xr:uid="{00000000-0005-0000-0000-0000B00A0000}"/>
    <cellStyle name="Normal_Sheet1" xfId="1618" xr:uid="{00000000-0005-0000-0000-0000B10A0000}"/>
    <cellStyle name="Normal_Sheet2" xfId="1619" xr:uid="{00000000-0005-0000-0000-0000B20A0000}"/>
    <cellStyle name="Note" xfId="15" builtinId="10" customBuiltin="1"/>
    <cellStyle name="Note 10" xfId="1620" xr:uid="{00000000-0005-0000-0000-0000B40A0000}"/>
    <cellStyle name="Note 10 2" xfId="2028" xr:uid="{00000000-0005-0000-0000-0000B50A0000}"/>
    <cellStyle name="Note 10 2 2" xfId="3351" xr:uid="{00000000-0005-0000-0000-0000B60A0000}"/>
    <cellStyle name="Note 10 3" xfId="2172" xr:uid="{00000000-0005-0000-0000-0000B70A0000}"/>
    <cellStyle name="Note 11" xfId="1621" xr:uid="{00000000-0005-0000-0000-0000B80A0000}"/>
    <cellStyle name="Note 11 2" xfId="2029" xr:uid="{00000000-0005-0000-0000-0000B90A0000}"/>
    <cellStyle name="Note 11 2 2" xfId="3352" xr:uid="{00000000-0005-0000-0000-0000BA0A0000}"/>
    <cellStyle name="Note 11 3" xfId="2173" xr:uid="{00000000-0005-0000-0000-0000BB0A0000}"/>
    <cellStyle name="Note 12" xfId="1622" xr:uid="{00000000-0005-0000-0000-0000BC0A0000}"/>
    <cellStyle name="Note 12 2" xfId="2030" xr:uid="{00000000-0005-0000-0000-0000BD0A0000}"/>
    <cellStyle name="Note 12 2 2" xfId="3353" xr:uid="{00000000-0005-0000-0000-0000BE0A0000}"/>
    <cellStyle name="Note 12 3" xfId="2174" xr:uid="{00000000-0005-0000-0000-0000BF0A0000}"/>
    <cellStyle name="Note 13" xfId="1623" xr:uid="{00000000-0005-0000-0000-0000C00A0000}"/>
    <cellStyle name="Note 13 2" xfId="2031" xr:uid="{00000000-0005-0000-0000-0000C10A0000}"/>
    <cellStyle name="Note 13 2 2" xfId="3354" xr:uid="{00000000-0005-0000-0000-0000C20A0000}"/>
    <cellStyle name="Note 13 3" xfId="2175" xr:uid="{00000000-0005-0000-0000-0000C30A0000}"/>
    <cellStyle name="Note 14" xfId="1624" xr:uid="{00000000-0005-0000-0000-0000C40A0000}"/>
    <cellStyle name="Note 14 2" xfId="2166" xr:uid="{00000000-0005-0000-0000-0000C50A0000}"/>
    <cellStyle name="Note 14 2 2" xfId="3355" xr:uid="{00000000-0005-0000-0000-0000C60A0000}"/>
    <cellStyle name="Note 14 3" xfId="2176" xr:uid="{00000000-0005-0000-0000-0000C70A0000}"/>
    <cellStyle name="Note 15" xfId="1625" xr:uid="{00000000-0005-0000-0000-0000C80A0000}"/>
    <cellStyle name="Note 15 2" xfId="2032" xr:uid="{00000000-0005-0000-0000-0000C90A0000}"/>
    <cellStyle name="Note 15 2 2" xfId="3356" xr:uid="{00000000-0005-0000-0000-0000CA0A0000}"/>
    <cellStyle name="Note 15 3" xfId="2177" xr:uid="{00000000-0005-0000-0000-0000CB0A0000}"/>
    <cellStyle name="Note 16" xfId="1626" xr:uid="{00000000-0005-0000-0000-0000CC0A0000}"/>
    <cellStyle name="Note 16 2" xfId="2033" xr:uid="{00000000-0005-0000-0000-0000CD0A0000}"/>
    <cellStyle name="Note 16 2 2" xfId="3357" xr:uid="{00000000-0005-0000-0000-0000CE0A0000}"/>
    <cellStyle name="Note 16 3" xfId="2178" xr:uid="{00000000-0005-0000-0000-0000CF0A0000}"/>
    <cellStyle name="Note 17" xfId="1627" xr:uid="{00000000-0005-0000-0000-0000D00A0000}"/>
    <cellStyle name="Note 17 2" xfId="2034" xr:uid="{00000000-0005-0000-0000-0000D10A0000}"/>
    <cellStyle name="Note 17 2 2" xfId="3358" xr:uid="{00000000-0005-0000-0000-0000D20A0000}"/>
    <cellStyle name="Note 17 3" xfId="2179" xr:uid="{00000000-0005-0000-0000-0000D30A0000}"/>
    <cellStyle name="Note 18" xfId="1628" xr:uid="{00000000-0005-0000-0000-0000D40A0000}"/>
    <cellStyle name="Note 18 2" xfId="2035" xr:uid="{00000000-0005-0000-0000-0000D50A0000}"/>
    <cellStyle name="Note 18 2 2" xfId="3359" xr:uid="{00000000-0005-0000-0000-0000D60A0000}"/>
    <cellStyle name="Note 18 3" xfId="2180" xr:uid="{00000000-0005-0000-0000-0000D70A0000}"/>
    <cellStyle name="Note 19" xfId="1629" xr:uid="{00000000-0005-0000-0000-0000D80A0000}"/>
    <cellStyle name="Note 19 2" xfId="2165" xr:uid="{00000000-0005-0000-0000-0000D90A0000}"/>
    <cellStyle name="Note 19 2 2" xfId="3360" xr:uid="{00000000-0005-0000-0000-0000DA0A0000}"/>
    <cellStyle name="Note 19 3" xfId="2181" xr:uid="{00000000-0005-0000-0000-0000DB0A0000}"/>
    <cellStyle name="Note 2" xfId="1630" xr:uid="{00000000-0005-0000-0000-0000DC0A0000}"/>
    <cellStyle name="Note 2 10" xfId="1631" xr:uid="{00000000-0005-0000-0000-0000DD0A0000}"/>
    <cellStyle name="Note 2 10 2" xfId="2037" xr:uid="{00000000-0005-0000-0000-0000DE0A0000}"/>
    <cellStyle name="Note 2 10 2 2" xfId="3362" xr:uid="{00000000-0005-0000-0000-0000DF0A0000}"/>
    <cellStyle name="Note 2 10 3" xfId="2183" xr:uid="{00000000-0005-0000-0000-0000E00A0000}"/>
    <cellStyle name="Note 2 11" xfId="1632" xr:uid="{00000000-0005-0000-0000-0000E10A0000}"/>
    <cellStyle name="Note 2 11 2" xfId="2038" xr:uid="{00000000-0005-0000-0000-0000E20A0000}"/>
    <cellStyle name="Note 2 11 2 2" xfId="3363" xr:uid="{00000000-0005-0000-0000-0000E30A0000}"/>
    <cellStyle name="Note 2 11 3" xfId="2184" xr:uid="{00000000-0005-0000-0000-0000E40A0000}"/>
    <cellStyle name="Note 2 12" xfId="1633" xr:uid="{00000000-0005-0000-0000-0000E50A0000}"/>
    <cellStyle name="Note 2 12 2" xfId="2039" xr:uid="{00000000-0005-0000-0000-0000E60A0000}"/>
    <cellStyle name="Note 2 12 2 2" xfId="3364" xr:uid="{00000000-0005-0000-0000-0000E70A0000}"/>
    <cellStyle name="Note 2 12 3" xfId="2185" xr:uid="{00000000-0005-0000-0000-0000E80A0000}"/>
    <cellStyle name="Note 2 13" xfId="1634" xr:uid="{00000000-0005-0000-0000-0000E90A0000}"/>
    <cellStyle name="Note 2 13 2" xfId="2040" xr:uid="{00000000-0005-0000-0000-0000EA0A0000}"/>
    <cellStyle name="Note 2 13 2 2" xfId="3365" xr:uid="{00000000-0005-0000-0000-0000EB0A0000}"/>
    <cellStyle name="Note 2 13 3" xfId="2186" xr:uid="{00000000-0005-0000-0000-0000EC0A0000}"/>
    <cellStyle name="Note 2 14" xfId="1635" xr:uid="{00000000-0005-0000-0000-0000ED0A0000}"/>
    <cellStyle name="Note 2 14 2" xfId="2041" xr:uid="{00000000-0005-0000-0000-0000EE0A0000}"/>
    <cellStyle name="Note 2 14 2 2" xfId="3366" xr:uid="{00000000-0005-0000-0000-0000EF0A0000}"/>
    <cellStyle name="Note 2 14 3" xfId="2187" xr:uid="{00000000-0005-0000-0000-0000F00A0000}"/>
    <cellStyle name="Note 2 15" xfId="1636" xr:uid="{00000000-0005-0000-0000-0000F10A0000}"/>
    <cellStyle name="Note 2 15 2" xfId="2042" xr:uid="{00000000-0005-0000-0000-0000F20A0000}"/>
    <cellStyle name="Note 2 15 2 2" xfId="3367" xr:uid="{00000000-0005-0000-0000-0000F30A0000}"/>
    <cellStyle name="Note 2 15 3" xfId="2188" xr:uid="{00000000-0005-0000-0000-0000F40A0000}"/>
    <cellStyle name="Note 2 16" xfId="1637" xr:uid="{00000000-0005-0000-0000-0000F50A0000}"/>
    <cellStyle name="Note 2 16 2" xfId="2043" xr:uid="{00000000-0005-0000-0000-0000F60A0000}"/>
    <cellStyle name="Note 2 16 2 2" xfId="3368" xr:uid="{00000000-0005-0000-0000-0000F70A0000}"/>
    <cellStyle name="Note 2 16 3" xfId="2189" xr:uid="{00000000-0005-0000-0000-0000F80A0000}"/>
    <cellStyle name="Note 2 17" xfId="1638" xr:uid="{00000000-0005-0000-0000-0000F90A0000}"/>
    <cellStyle name="Note 2 17 2" xfId="2044" xr:uid="{00000000-0005-0000-0000-0000FA0A0000}"/>
    <cellStyle name="Note 2 17 2 2" xfId="3369" xr:uid="{00000000-0005-0000-0000-0000FB0A0000}"/>
    <cellStyle name="Note 2 17 3" xfId="2190" xr:uid="{00000000-0005-0000-0000-0000FC0A0000}"/>
    <cellStyle name="Note 2 18" xfId="1639" xr:uid="{00000000-0005-0000-0000-0000FD0A0000}"/>
    <cellStyle name="Note 2 18 2" xfId="2045" xr:uid="{00000000-0005-0000-0000-0000FE0A0000}"/>
    <cellStyle name="Note 2 18 2 2" xfId="3370" xr:uid="{00000000-0005-0000-0000-0000FF0A0000}"/>
    <cellStyle name="Note 2 18 3" xfId="2191" xr:uid="{00000000-0005-0000-0000-0000000B0000}"/>
    <cellStyle name="Note 2 19" xfId="1640" xr:uid="{00000000-0005-0000-0000-0000010B0000}"/>
    <cellStyle name="Note 2 19 2" xfId="2046" xr:uid="{00000000-0005-0000-0000-0000020B0000}"/>
    <cellStyle name="Note 2 19 2 2" xfId="3371" xr:uid="{00000000-0005-0000-0000-0000030B0000}"/>
    <cellStyle name="Note 2 19 3" xfId="2192" xr:uid="{00000000-0005-0000-0000-0000040B0000}"/>
    <cellStyle name="Note 2 2" xfId="1641" xr:uid="{00000000-0005-0000-0000-0000050B0000}"/>
    <cellStyle name="Note 2 2 2" xfId="1642" xr:uid="{00000000-0005-0000-0000-0000060B0000}"/>
    <cellStyle name="Note 2 2 2 2" xfId="1643" xr:uid="{00000000-0005-0000-0000-0000070B0000}"/>
    <cellStyle name="Note 2 2 2 3" xfId="1644" xr:uid="{00000000-0005-0000-0000-0000080B0000}"/>
    <cellStyle name="Note 2 2 3" xfId="2047" xr:uid="{00000000-0005-0000-0000-0000090B0000}"/>
    <cellStyle name="Note 2 2 3 2" xfId="3372" xr:uid="{00000000-0005-0000-0000-00000A0B0000}"/>
    <cellStyle name="Note 2 2 4" xfId="2349" xr:uid="{00000000-0005-0000-0000-00000B0B0000}"/>
    <cellStyle name="Note 2 20" xfId="1645" xr:uid="{00000000-0005-0000-0000-00000C0B0000}"/>
    <cellStyle name="Note 2 20 2" xfId="1646" xr:uid="{00000000-0005-0000-0000-00000D0B0000}"/>
    <cellStyle name="Note 2 20 3" xfId="1647" xr:uid="{00000000-0005-0000-0000-00000E0B0000}"/>
    <cellStyle name="Note 2 21" xfId="2036" xr:uid="{00000000-0005-0000-0000-00000F0B0000}"/>
    <cellStyle name="Note 2 21 2" xfId="3361" xr:uid="{00000000-0005-0000-0000-0000100B0000}"/>
    <cellStyle name="Note 2 22" xfId="2182" xr:uid="{00000000-0005-0000-0000-0000110B0000}"/>
    <cellStyle name="Note 2 3" xfId="1648" xr:uid="{00000000-0005-0000-0000-0000120B0000}"/>
    <cellStyle name="Note 2 3 2" xfId="2048" xr:uid="{00000000-0005-0000-0000-0000130B0000}"/>
    <cellStyle name="Note 2 3 2 2" xfId="3373" xr:uid="{00000000-0005-0000-0000-0000140B0000}"/>
    <cellStyle name="Note 2 3 3" xfId="2193" xr:uid="{00000000-0005-0000-0000-0000150B0000}"/>
    <cellStyle name="Note 2 4" xfId="1649" xr:uid="{00000000-0005-0000-0000-0000160B0000}"/>
    <cellStyle name="Note 2 4 2" xfId="2049" xr:uid="{00000000-0005-0000-0000-0000170B0000}"/>
    <cellStyle name="Note 2 4 2 2" xfId="3374" xr:uid="{00000000-0005-0000-0000-0000180B0000}"/>
    <cellStyle name="Note 2 4 3" xfId="2194" xr:uid="{00000000-0005-0000-0000-0000190B0000}"/>
    <cellStyle name="Note 2 5" xfId="1650" xr:uid="{00000000-0005-0000-0000-00001A0B0000}"/>
    <cellStyle name="Note 2 5 2" xfId="2050" xr:uid="{00000000-0005-0000-0000-00001B0B0000}"/>
    <cellStyle name="Note 2 5 2 2" xfId="3375" xr:uid="{00000000-0005-0000-0000-00001C0B0000}"/>
    <cellStyle name="Note 2 5 3" xfId="2195" xr:uid="{00000000-0005-0000-0000-00001D0B0000}"/>
    <cellStyle name="Note 2 6" xfId="1651" xr:uid="{00000000-0005-0000-0000-00001E0B0000}"/>
    <cellStyle name="Note 2 6 2" xfId="2051" xr:uid="{00000000-0005-0000-0000-00001F0B0000}"/>
    <cellStyle name="Note 2 6 2 2" xfId="3376" xr:uid="{00000000-0005-0000-0000-0000200B0000}"/>
    <cellStyle name="Note 2 6 3" xfId="2196" xr:uid="{00000000-0005-0000-0000-0000210B0000}"/>
    <cellStyle name="Note 2 7" xfId="1652" xr:uid="{00000000-0005-0000-0000-0000220B0000}"/>
    <cellStyle name="Note 2 7 2" xfId="2052" xr:uid="{00000000-0005-0000-0000-0000230B0000}"/>
    <cellStyle name="Note 2 7 2 2" xfId="3377" xr:uid="{00000000-0005-0000-0000-0000240B0000}"/>
    <cellStyle name="Note 2 7 3" xfId="2197" xr:uid="{00000000-0005-0000-0000-0000250B0000}"/>
    <cellStyle name="Note 2 8" xfId="1653" xr:uid="{00000000-0005-0000-0000-0000260B0000}"/>
    <cellStyle name="Note 2 8 2" xfId="2053" xr:uid="{00000000-0005-0000-0000-0000270B0000}"/>
    <cellStyle name="Note 2 8 2 2" xfId="3378" xr:uid="{00000000-0005-0000-0000-0000280B0000}"/>
    <cellStyle name="Note 2 8 3" xfId="2198" xr:uid="{00000000-0005-0000-0000-0000290B0000}"/>
    <cellStyle name="Note 2 9" xfId="1654" xr:uid="{00000000-0005-0000-0000-00002A0B0000}"/>
    <cellStyle name="Note 2 9 2" xfId="2054" xr:uid="{00000000-0005-0000-0000-00002B0B0000}"/>
    <cellStyle name="Note 2 9 2 2" xfId="3379" xr:uid="{00000000-0005-0000-0000-00002C0B0000}"/>
    <cellStyle name="Note 2 9 3" xfId="2199" xr:uid="{00000000-0005-0000-0000-00002D0B0000}"/>
    <cellStyle name="Note 20" xfId="1655" xr:uid="{00000000-0005-0000-0000-00002E0B0000}"/>
    <cellStyle name="Note 20 2" xfId="2055" xr:uid="{00000000-0005-0000-0000-00002F0B0000}"/>
    <cellStyle name="Note 20 2 2" xfId="3380" xr:uid="{00000000-0005-0000-0000-0000300B0000}"/>
    <cellStyle name="Note 20 3" xfId="2200" xr:uid="{00000000-0005-0000-0000-0000310B0000}"/>
    <cellStyle name="Note 21" xfId="1656" xr:uid="{00000000-0005-0000-0000-0000320B0000}"/>
    <cellStyle name="Note 21 2" xfId="2056" xr:uid="{00000000-0005-0000-0000-0000330B0000}"/>
    <cellStyle name="Note 21 2 2" xfId="3381" xr:uid="{00000000-0005-0000-0000-0000340B0000}"/>
    <cellStyle name="Note 21 3" xfId="2201" xr:uid="{00000000-0005-0000-0000-0000350B0000}"/>
    <cellStyle name="Note 22" xfId="1657" xr:uid="{00000000-0005-0000-0000-0000360B0000}"/>
    <cellStyle name="Note 22 2" xfId="2057" xr:uid="{00000000-0005-0000-0000-0000370B0000}"/>
    <cellStyle name="Note 22 2 2" xfId="3382" xr:uid="{00000000-0005-0000-0000-0000380B0000}"/>
    <cellStyle name="Note 22 3" xfId="2202" xr:uid="{00000000-0005-0000-0000-0000390B0000}"/>
    <cellStyle name="Note 23" xfId="1658" xr:uid="{00000000-0005-0000-0000-00003A0B0000}"/>
    <cellStyle name="Note 23 2" xfId="2058" xr:uid="{00000000-0005-0000-0000-00003B0B0000}"/>
    <cellStyle name="Note 23 2 2" xfId="3383" xr:uid="{00000000-0005-0000-0000-00003C0B0000}"/>
    <cellStyle name="Note 23 3" xfId="2203" xr:uid="{00000000-0005-0000-0000-00003D0B0000}"/>
    <cellStyle name="Note 24" xfId="1659" xr:uid="{00000000-0005-0000-0000-00003E0B0000}"/>
    <cellStyle name="Note 24 2" xfId="2059" xr:uid="{00000000-0005-0000-0000-00003F0B0000}"/>
    <cellStyle name="Note 24 2 2" xfId="3384" xr:uid="{00000000-0005-0000-0000-0000400B0000}"/>
    <cellStyle name="Note 24 3" xfId="2204" xr:uid="{00000000-0005-0000-0000-0000410B0000}"/>
    <cellStyle name="Note 25" xfId="1660" xr:uid="{00000000-0005-0000-0000-0000420B0000}"/>
    <cellStyle name="Note 25 2" xfId="2060" xr:uid="{00000000-0005-0000-0000-0000430B0000}"/>
    <cellStyle name="Note 25 2 2" xfId="3385" xr:uid="{00000000-0005-0000-0000-0000440B0000}"/>
    <cellStyle name="Note 25 3" xfId="2782" xr:uid="{00000000-0005-0000-0000-0000450B0000}"/>
    <cellStyle name="Note 26" xfId="1661" xr:uid="{00000000-0005-0000-0000-0000460B0000}"/>
    <cellStyle name="Note 26 2" xfId="2061" xr:uid="{00000000-0005-0000-0000-0000470B0000}"/>
    <cellStyle name="Note 26 2 2" xfId="3386" xr:uid="{00000000-0005-0000-0000-0000480B0000}"/>
    <cellStyle name="Note 26 3" xfId="2205" xr:uid="{00000000-0005-0000-0000-0000490B0000}"/>
    <cellStyle name="Note 27" xfId="1662" xr:uid="{00000000-0005-0000-0000-00004A0B0000}"/>
    <cellStyle name="Note 27 2" xfId="2062" xr:uid="{00000000-0005-0000-0000-00004B0B0000}"/>
    <cellStyle name="Note 27 2 2" xfId="3387" xr:uid="{00000000-0005-0000-0000-00004C0B0000}"/>
    <cellStyle name="Note 27 3" xfId="2206" xr:uid="{00000000-0005-0000-0000-00004D0B0000}"/>
    <cellStyle name="Note 28" xfId="1663" xr:uid="{00000000-0005-0000-0000-00004E0B0000}"/>
    <cellStyle name="Note 28 2" xfId="2063" xr:uid="{00000000-0005-0000-0000-00004F0B0000}"/>
    <cellStyle name="Note 28 2 2" xfId="3388" xr:uid="{00000000-0005-0000-0000-0000500B0000}"/>
    <cellStyle name="Note 28 3" xfId="2207" xr:uid="{00000000-0005-0000-0000-0000510B0000}"/>
    <cellStyle name="Note 29" xfId="1664" xr:uid="{00000000-0005-0000-0000-0000520B0000}"/>
    <cellStyle name="Note 29 2" xfId="2064" xr:uid="{00000000-0005-0000-0000-0000530B0000}"/>
    <cellStyle name="Note 29 2 2" xfId="3389" xr:uid="{00000000-0005-0000-0000-0000540B0000}"/>
    <cellStyle name="Note 29 3" xfId="2208" xr:uid="{00000000-0005-0000-0000-0000550B0000}"/>
    <cellStyle name="Note 3" xfId="1665" xr:uid="{00000000-0005-0000-0000-0000560B0000}"/>
    <cellStyle name="Note 3 10" xfId="1666" xr:uid="{00000000-0005-0000-0000-0000570B0000}"/>
    <cellStyle name="Note 3 10 2" xfId="2066" xr:uid="{00000000-0005-0000-0000-0000580B0000}"/>
    <cellStyle name="Note 3 10 2 2" xfId="3391" xr:uid="{00000000-0005-0000-0000-0000590B0000}"/>
    <cellStyle name="Note 3 10 3" xfId="2210" xr:uid="{00000000-0005-0000-0000-00005A0B0000}"/>
    <cellStyle name="Note 3 11" xfId="1667" xr:uid="{00000000-0005-0000-0000-00005B0B0000}"/>
    <cellStyle name="Note 3 11 2" xfId="2067" xr:uid="{00000000-0005-0000-0000-00005C0B0000}"/>
    <cellStyle name="Note 3 11 2 2" xfId="3392" xr:uid="{00000000-0005-0000-0000-00005D0B0000}"/>
    <cellStyle name="Note 3 11 3" xfId="2211" xr:uid="{00000000-0005-0000-0000-00005E0B0000}"/>
    <cellStyle name="Note 3 12" xfId="1668" xr:uid="{00000000-0005-0000-0000-00005F0B0000}"/>
    <cellStyle name="Note 3 12 2" xfId="2068" xr:uid="{00000000-0005-0000-0000-0000600B0000}"/>
    <cellStyle name="Note 3 12 2 2" xfId="3393" xr:uid="{00000000-0005-0000-0000-0000610B0000}"/>
    <cellStyle name="Note 3 12 3" xfId="2212" xr:uid="{00000000-0005-0000-0000-0000620B0000}"/>
    <cellStyle name="Note 3 13" xfId="1669" xr:uid="{00000000-0005-0000-0000-0000630B0000}"/>
    <cellStyle name="Note 3 13 2" xfId="2069" xr:uid="{00000000-0005-0000-0000-0000640B0000}"/>
    <cellStyle name="Note 3 13 2 2" xfId="3394" xr:uid="{00000000-0005-0000-0000-0000650B0000}"/>
    <cellStyle name="Note 3 13 3" xfId="2213" xr:uid="{00000000-0005-0000-0000-0000660B0000}"/>
    <cellStyle name="Note 3 14" xfId="1670" xr:uid="{00000000-0005-0000-0000-0000670B0000}"/>
    <cellStyle name="Note 3 14 2" xfId="2070" xr:uid="{00000000-0005-0000-0000-0000680B0000}"/>
    <cellStyle name="Note 3 14 2 2" xfId="3395" xr:uid="{00000000-0005-0000-0000-0000690B0000}"/>
    <cellStyle name="Note 3 14 3" xfId="2214" xr:uid="{00000000-0005-0000-0000-00006A0B0000}"/>
    <cellStyle name="Note 3 15" xfId="1671" xr:uid="{00000000-0005-0000-0000-00006B0B0000}"/>
    <cellStyle name="Note 3 15 2" xfId="2071" xr:uid="{00000000-0005-0000-0000-00006C0B0000}"/>
    <cellStyle name="Note 3 15 2 2" xfId="3396" xr:uid="{00000000-0005-0000-0000-00006D0B0000}"/>
    <cellStyle name="Note 3 15 3" xfId="2215" xr:uid="{00000000-0005-0000-0000-00006E0B0000}"/>
    <cellStyle name="Note 3 16" xfId="1672" xr:uid="{00000000-0005-0000-0000-00006F0B0000}"/>
    <cellStyle name="Note 3 16 2" xfId="2072" xr:uid="{00000000-0005-0000-0000-0000700B0000}"/>
    <cellStyle name="Note 3 16 2 2" xfId="3397" xr:uid="{00000000-0005-0000-0000-0000710B0000}"/>
    <cellStyle name="Note 3 16 3" xfId="2216" xr:uid="{00000000-0005-0000-0000-0000720B0000}"/>
    <cellStyle name="Note 3 17" xfId="1673" xr:uid="{00000000-0005-0000-0000-0000730B0000}"/>
    <cellStyle name="Note 3 17 2" xfId="2073" xr:uid="{00000000-0005-0000-0000-0000740B0000}"/>
    <cellStyle name="Note 3 17 2 2" xfId="3398" xr:uid="{00000000-0005-0000-0000-0000750B0000}"/>
    <cellStyle name="Note 3 17 3" xfId="2217" xr:uid="{00000000-0005-0000-0000-0000760B0000}"/>
    <cellStyle name="Note 3 18" xfId="1674" xr:uid="{00000000-0005-0000-0000-0000770B0000}"/>
    <cellStyle name="Note 3 18 2" xfId="2074" xr:uid="{00000000-0005-0000-0000-0000780B0000}"/>
    <cellStyle name="Note 3 18 2 2" xfId="3399" xr:uid="{00000000-0005-0000-0000-0000790B0000}"/>
    <cellStyle name="Note 3 18 3" xfId="2218" xr:uid="{00000000-0005-0000-0000-00007A0B0000}"/>
    <cellStyle name="Note 3 19" xfId="1675" xr:uid="{00000000-0005-0000-0000-00007B0B0000}"/>
    <cellStyle name="Note 3 19 2" xfId="2075" xr:uid="{00000000-0005-0000-0000-00007C0B0000}"/>
    <cellStyle name="Note 3 19 2 2" xfId="3400" xr:uid="{00000000-0005-0000-0000-00007D0B0000}"/>
    <cellStyle name="Note 3 19 3" xfId="2219" xr:uid="{00000000-0005-0000-0000-00007E0B0000}"/>
    <cellStyle name="Note 3 2" xfId="1676" xr:uid="{00000000-0005-0000-0000-00007F0B0000}"/>
    <cellStyle name="Note 3 2 2" xfId="2076" xr:uid="{00000000-0005-0000-0000-0000800B0000}"/>
    <cellStyle name="Note 3 2 2 2" xfId="3401" xr:uid="{00000000-0005-0000-0000-0000810B0000}"/>
    <cellStyle name="Note 3 2 3" xfId="2220" xr:uid="{00000000-0005-0000-0000-0000820B0000}"/>
    <cellStyle name="Note 3 20" xfId="1677" xr:uid="{00000000-0005-0000-0000-0000830B0000}"/>
    <cellStyle name="Note 3 20 2" xfId="1678" xr:uid="{00000000-0005-0000-0000-0000840B0000}"/>
    <cellStyle name="Note 3 20 3" xfId="1679" xr:uid="{00000000-0005-0000-0000-0000850B0000}"/>
    <cellStyle name="Note 3 21" xfId="2065" xr:uid="{00000000-0005-0000-0000-0000860B0000}"/>
    <cellStyle name="Note 3 21 2" xfId="3390" xr:uid="{00000000-0005-0000-0000-0000870B0000}"/>
    <cellStyle name="Note 3 22" xfId="2209" xr:uid="{00000000-0005-0000-0000-0000880B0000}"/>
    <cellStyle name="Note 3 3" xfId="1680" xr:uid="{00000000-0005-0000-0000-0000890B0000}"/>
    <cellStyle name="Note 3 3 2" xfId="2077" xr:uid="{00000000-0005-0000-0000-00008A0B0000}"/>
    <cellStyle name="Note 3 3 2 2" xfId="3402" xr:uid="{00000000-0005-0000-0000-00008B0B0000}"/>
    <cellStyle name="Note 3 3 3" xfId="2221" xr:uid="{00000000-0005-0000-0000-00008C0B0000}"/>
    <cellStyle name="Note 3 4" xfId="1681" xr:uid="{00000000-0005-0000-0000-00008D0B0000}"/>
    <cellStyle name="Note 3 4 2" xfId="2078" xr:uid="{00000000-0005-0000-0000-00008E0B0000}"/>
    <cellStyle name="Note 3 4 2 2" xfId="3403" xr:uid="{00000000-0005-0000-0000-00008F0B0000}"/>
    <cellStyle name="Note 3 4 3" xfId="2222" xr:uid="{00000000-0005-0000-0000-0000900B0000}"/>
    <cellStyle name="Note 3 5" xfId="1682" xr:uid="{00000000-0005-0000-0000-0000910B0000}"/>
    <cellStyle name="Note 3 5 2" xfId="2079" xr:uid="{00000000-0005-0000-0000-0000920B0000}"/>
    <cellStyle name="Note 3 5 2 2" xfId="3404" xr:uid="{00000000-0005-0000-0000-0000930B0000}"/>
    <cellStyle name="Note 3 5 3" xfId="2223" xr:uid="{00000000-0005-0000-0000-0000940B0000}"/>
    <cellStyle name="Note 3 6" xfId="1683" xr:uid="{00000000-0005-0000-0000-0000950B0000}"/>
    <cellStyle name="Note 3 6 2" xfId="2080" xr:uid="{00000000-0005-0000-0000-0000960B0000}"/>
    <cellStyle name="Note 3 6 2 2" xfId="3405" xr:uid="{00000000-0005-0000-0000-0000970B0000}"/>
    <cellStyle name="Note 3 6 3" xfId="2224" xr:uid="{00000000-0005-0000-0000-0000980B0000}"/>
    <cellStyle name="Note 3 7" xfId="1684" xr:uid="{00000000-0005-0000-0000-0000990B0000}"/>
    <cellStyle name="Note 3 7 2" xfId="2081" xr:uid="{00000000-0005-0000-0000-00009A0B0000}"/>
    <cellStyle name="Note 3 7 2 2" xfId="3406" xr:uid="{00000000-0005-0000-0000-00009B0B0000}"/>
    <cellStyle name="Note 3 7 3" xfId="2225" xr:uid="{00000000-0005-0000-0000-00009C0B0000}"/>
    <cellStyle name="Note 3 8" xfId="1685" xr:uid="{00000000-0005-0000-0000-00009D0B0000}"/>
    <cellStyle name="Note 3 8 2" xfId="2082" xr:uid="{00000000-0005-0000-0000-00009E0B0000}"/>
    <cellStyle name="Note 3 8 2 2" xfId="3407" xr:uid="{00000000-0005-0000-0000-00009F0B0000}"/>
    <cellStyle name="Note 3 8 3" xfId="2226" xr:uid="{00000000-0005-0000-0000-0000A00B0000}"/>
    <cellStyle name="Note 3 9" xfId="1686" xr:uid="{00000000-0005-0000-0000-0000A10B0000}"/>
    <cellStyle name="Note 3 9 2" xfId="2083" xr:uid="{00000000-0005-0000-0000-0000A20B0000}"/>
    <cellStyle name="Note 3 9 2 2" xfId="3408" xr:uid="{00000000-0005-0000-0000-0000A30B0000}"/>
    <cellStyle name="Note 3 9 3" xfId="2227" xr:uid="{00000000-0005-0000-0000-0000A40B0000}"/>
    <cellStyle name="Note 30" xfId="1687" xr:uid="{00000000-0005-0000-0000-0000A50B0000}"/>
    <cellStyle name="Note 30 2" xfId="2084" xr:uid="{00000000-0005-0000-0000-0000A60B0000}"/>
    <cellStyle name="Note 30 2 2" xfId="3409" xr:uid="{00000000-0005-0000-0000-0000A70B0000}"/>
    <cellStyle name="Note 30 3" xfId="2228" xr:uid="{00000000-0005-0000-0000-0000A80B0000}"/>
    <cellStyle name="Note 31" xfId="1688" xr:uid="{00000000-0005-0000-0000-0000A90B0000}"/>
    <cellStyle name="Note 31 2" xfId="2085" xr:uid="{00000000-0005-0000-0000-0000AA0B0000}"/>
    <cellStyle name="Note 31 2 2" xfId="3410" xr:uid="{00000000-0005-0000-0000-0000AB0B0000}"/>
    <cellStyle name="Note 31 3" xfId="2229" xr:uid="{00000000-0005-0000-0000-0000AC0B0000}"/>
    <cellStyle name="Note 32" xfId="1689" xr:uid="{00000000-0005-0000-0000-0000AD0B0000}"/>
    <cellStyle name="Note 32 2" xfId="2086" xr:uid="{00000000-0005-0000-0000-0000AE0B0000}"/>
    <cellStyle name="Note 32 2 2" xfId="3411" xr:uid="{00000000-0005-0000-0000-0000AF0B0000}"/>
    <cellStyle name="Note 32 3" xfId="2230" xr:uid="{00000000-0005-0000-0000-0000B00B0000}"/>
    <cellStyle name="Note 33" xfId="1690" xr:uid="{00000000-0005-0000-0000-0000B10B0000}"/>
    <cellStyle name="Note 33 2" xfId="2087" xr:uid="{00000000-0005-0000-0000-0000B20B0000}"/>
    <cellStyle name="Note 33 2 2" xfId="3412" xr:uid="{00000000-0005-0000-0000-0000B30B0000}"/>
    <cellStyle name="Note 33 3" xfId="2231" xr:uid="{00000000-0005-0000-0000-0000B40B0000}"/>
    <cellStyle name="Note 34" xfId="1691" xr:uid="{00000000-0005-0000-0000-0000B50B0000}"/>
    <cellStyle name="Note 34 2" xfId="2088" xr:uid="{00000000-0005-0000-0000-0000B60B0000}"/>
    <cellStyle name="Note 34 2 2" xfId="3413" xr:uid="{00000000-0005-0000-0000-0000B70B0000}"/>
    <cellStyle name="Note 34 3" xfId="2232" xr:uid="{00000000-0005-0000-0000-0000B80B0000}"/>
    <cellStyle name="Note 35" xfId="1692" xr:uid="{00000000-0005-0000-0000-0000B90B0000}"/>
    <cellStyle name="Note 35 2" xfId="2089" xr:uid="{00000000-0005-0000-0000-0000BA0B0000}"/>
    <cellStyle name="Note 35 2 2" xfId="3414" xr:uid="{00000000-0005-0000-0000-0000BB0B0000}"/>
    <cellStyle name="Note 35 3" xfId="2233" xr:uid="{00000000-0005-0000-0000-0000BC0B0000}"/>
    <cellStyle name="Note 36" xfId="1693" xr:uid="{00000000-0005-0000-0000-0000BD0B0000}"/>
    <cellStyle name="Note 36 2" xfId="2090" xr:uid="{00000000-0005-0000-0000-0000BE0B0000}"/>
    <cellStyle name="Note 36 2 2" xfId="3415" xr:uid="{00000000-0005-0000-0000-0000BF0B0000}"/>
    <cellStyle name="Note 36 3" xfId="2234" xr:uid="{00000000-0005-0000-0000-0000C00B0000}"/>
    <cellStyle name="Note 37" xfId="1694" xr:uid="{00000000-0005-0000-0000-0000C10B0000}"/>
    <cellStyle name="Note 37 2" xfId="2091" xr:uid="{00000000-0005-0000-0000-0000C20B0000}"/>
    <cellStyle name="Note 37 2 2" xfId="3416" xr:uid="{00000000-0005-0000-0000-0000C30B0000}"/>
    <cellStyle name="Note 37 3" xfId="2235" xr:uid="{00000000-0005-0000-0000-0000C40B0000}"/>
    <cellStyle name="Note 38" xfId="1695" xr:uid="{00000000-0005-0000-0000-0000C50B0000}"/>
    <cellStyle name="Note 38 2" xfId="2092" xr:uid="{00000000-0005-0000-0000-0000C60B0000}"/>
    <cellStyle name="Note 38 2 2" xfId="3417" xr:uid="{00000000-0005-0000-0000-0000C70B0000}"/>
    <cellStyle name="Note 38 3" xfId="2236" xr:uid="{00000000-0005-0000-0000-0000C80B0000}"/>
    <cellStyle name="Note 39" xfId="1696" xr:uid="{00000000-0005-0000-0000-0000C90B0000}"/>
    <cellStyle name="Note 39 2" xfId="2093" xr:uid="{00000000-0005-0000-0000-0000CA0B0000}"/>
    <cellStyle name="Note 39 2 2" xfId="3418" xr:uid="{00000000-0005-0000-0000-0000CB0B0000}"/>
    <cellStyle name="Note 39 3" xfId="2237" xr:uid="{00000000-0005-0000-0000-0000CC0B0000}"/>
    <cellStyle name="Note 4" xfId="1697" xr:uid="{00000000-0005-0000-0000-0000CD0B0000}"/>
    <cellStyle name="Note 4 2" xfId="2094" xr:uid="{00000000-0005-0000-0000-0000CE0B0000}"/>
    <cellStyle name="Note 4 2 2" xfId="3419" xr:uid="{00000000-0005-0000-0000-0000CF0B0000}"/>
    <cellStyle name="Note 4 3" xfId="2238" xr:uid="{00000000-0005-0000-0000-0000D00B0000}"/>
    <cellStyle name="Note 40" xfId="1698" xr:uid="{00000000-0005-0000-0000-0000D10B0000}"/>
    <cellStyle name="Note 40 2" xfId="2095" xr:uid="{00000000-0005-0000-0000-0000D20B0000}"/>
    <cellStyle name="Note 40 2 2" xfId="3420" xr:uid="{00000000-0005-0000-0000-0000D30B0000}"/>
    <cellStyle name="Note 40 3" xfId="2239" xr:uid="{00000000-0005-0000-0000-0000D40B0000}"/>
    <cellStyle name="Note 41" xfId="1699" xr:uid="{00000000-0005-0000-0000-0000D50B0000}"/>
    <cellStyle name="Note 41 2" xfId="2096" xr:uid="{00000000-0005-0000-0000-0000D60B0000}"/>
    <cellStyle name="Note 41 2 2" xfId="3421" xr:uid="{00000000-0005-0000-0000-0000D70B0000}"/>
    <cellStyle name="Note 41 3" xfId="2240" xr:uid="{00000000-0005-0000-0000-0000D80B0000}"/>
    <cellStyle name="Note 42" xfId="1700" xr:uid="{00000000-0005-0000-0000-0000D90B0000}"/>
    <cellStyle name="Note 42 2" xfId="2097" xr:uid="{00000000-0005-0000-0000-0000DA0B0000}"/>
    <cellStyle name="Note 42 2 2" xfId="3422" xr:uid="{00000000-0005-0000-0000-0000DB0B0000}"/>
    <cellStyle name="Note 42 3" xfId="2241" xr:uid="{00000000-0005-0000-0000-0000DC0B0000}"/>
    <cellStyle name="Note 43" xfId="1701" xr:uid="{00000000-0005-0000-0000-0000DD0B0000}"/>
    <cellStyle name="Note 43 2" xfId="2098" xr:uid="{00000000-0005-0000-0000-0000DE0B0000}"/>
    <cellStyle name="Note 43 2 2" xfId="3423" xr:uid="{00000000-0005-0000-0000-0000DF0B0000}"/>
    <cellStyle name="Note 43 3" xfId="2242" xr:uid="{00000000-0005-0000-0000-0000E00B0000}"/>
    <cellStyle name="Note 44" xfId="1702" xr:uid="{00000000-0005-0000-0000-0000E10B0000}"/>
    <cellStyle name="Note 44 2" xfId="2099" xr:uid="{00000000-0005-0000-0000-0000E20B0000}"/>
    <cellStyle name="Note 44 2 2" xfId="3424" xr:uid="{00000000-0005-0000-0000-0000E30B0000}"/>
    <cellStyle name="Note 44 3" xfId="2243" xr:uid="{00000000-0005-0000-0000-0000E40B0000}"/>
    <cellStyle name="Note 45" xfId="1703" xr:uid="{00000000-0005-0000-0000-0000E50B0000}"/>
    <cellStyle name="Note 45 2" xfId="2100" xr:uid="{00000000-0005-0000-0000-0000E60B0000}"/>
    <cellStyle name="Note 45 2 2" xfId="3425" xr:uid="{00000000-0005-0000-0000-0000E70B0000}"/>
    <cellStyle name="Note 45 3" xfId="2244" xr:uid="{00000000-0005-0000-0000-0000E80B0000}"/>
    <cellStyle name="Note 46" xfId="1704" xr:uid="{00000000-0005-0000-0000-0000E90B0000}"/>
    <cellStyle name="Note 46 2" xfId="2101" xr:uid="{00000000-0005-0000-0000-0000EA0B0000}"/>
    <cellStyle name="Note 46 2 2" xfId="3426" xr:uid="{00000000-0005-0000-0000-0000EB0B0000}"/>
    <cellStyle name="Note 46 3" xfId="2245" xr:uid="{00000000-0005-0000-0000-0000EC0B0000}"/>
    <cellStyle name="Note 47" xfId="1705" xr:uid="{00000000-0005-0000-0000-0000ED0B0000}"/>
    <cellStyle name="Note 48" xfId="1706" xr:uid="{00000000-0005-0000-0000-0000EE0B0000}"/>
    <cellStyle name="Note 49" xfId="1707" xr:uid="{00000000-0005-0000-0000-0000EF0B0000}"/>
    <cellStyle name="Note 5" xfId="1708" xr:uid="{00000000-0005-0000-0000-0000F00B0000}"/>
    <cellStyle name="Note 5 2" xfId="2102" xr:uid="{00000000-0005-0000-0000-0000F10B0000}"/>
    <cellStyle name="Note 5 2 2" xfId="3427" xr:uid="{00000000-0005-0000-0000-0000F20B0000}"/>
    <cellStyle name="Note 5 3" xfId="2246" xr:uid="{00000000-0005-0000-0000-0000F30B0000}"/>
    <cellStyle name="Note 6" xfId="1709" xr:uid="{00000000-0005-0000-0000-0000F40B0000}"/>
    <cellStyle name="Note 6 2" xfId="2103" xr:uid="{00000000-0005-0000-0000-0000F50B0000}"/>
    <cellStyle name="Note 6 2 2" xfId="3428" xr:uid="{00000000-0005-0000-0000-0000F60B0000}"/>
    <cellStyle name="Note 6 3" xfId="2247" xr:uid="{00000000-0005-0000-0000-0000F70B0000}"/>
    <cellStyle name="Note 7" xfId="1710" xr:uid="{00000000-0005-0000-0000-0000F80B0000}"/>
    <cellStyle name="Note 7 2" xfId="2104" xr:uid="{00000000-0005-0000-0000-0000F90B0000}"/>
    <cellStyle name="Note 7 2 2" xfId="3429" xr:uid="{00000000-0005-0000-0000-0000FA0B0000}"/>
    <cellStyle name="Note 7 3" xfId="2248" xr:uid="{00000000-0005-0000-0000-0000FB0B0000}"/>
    <cellStyle name="Note 8" xfId="1711" xr:uid="{00000000-0005-0000-0000-0000FC0B0000}"/>
    <cellStyle name="Note 8 2" xfId="2105" xr:uid="{00000000-0005-0000-0000-0000FD0B0000}"/>
    <cellStyle name="Note 8 2 2" xfId="3430" xr:uid="{00000000-0005-0000-0000-0000FE0B0000}"/>
    <cellStyle name="Note 8 3" xfId="2249" xr:uid="{00000000-0005-0000-0000-0000FF0B0000}"/>
    <cellStyle name="Note 9" xfId="1712" xr:uid="{00000000-0005-0000-0000-0000000C0000}"/>
    <cellStyle name="Note 9 2" xfId="2106" xr:uid="{00000000-0005-0000-0000-0000010C0000}"/>
    <cellStyle name="Note 9 2 2" xfId="3431" xr:uid="{00000000-0005-0000-0000-0000020C0000}"/>
    <cellStyle name="Note 9 3" xfId="2250" xr:uid="{00000000-0005-0000-0000-0000030C0000}"/>
    <cellStyle name="Output" xfId="10" builtinId="21" customBuiltin="1"/>
    <cellStyle name="Output 10" xfId="1713" xr:uid="{00000000-0005-0000-0000-0000050C0000}"/>
    <cellStyle name="Output 10 2" xfId="2107" xr:uid="{00000000-0005-0000-0000-0000060C0000}"/>
    <cellStyle name="Output 10 2 2" xfId="3432" xr:uid="{00000000-0005-0000-0000-0000070C0000}"/>
    <cellStyle name="Output 10 3" xfId="2251" xr:uid="{00000000-0005-0000-0000-0000080C0000}"/>
    <cellStyle name="Output 11" xfId="1714" xr:uid="{00000000-0005-0000-0000-0000090C0000}"/>
    <cellStyle name="Output 11 2" xfId="2108" xr:uid="{00000000-0005-0000-0000-00000A0C0000}"/>
    <cellStyle name="Output 11 2 2" xfId="3433" xr:uid="{00000000-0005-0000-0000-00000B0C0000}"/>
    <cellStyle name="Output 11 3" xfId="2252" xr:uid="{00000000-0005-0000-0000-00000C0C0000}"/>
    <cellStyle name="Output 12" xfId="1715" xr:uid="{00000000-0005-0000-0000-00000D0C0000}"/>
    <cellStyle name="Output 12 2" xfId="2109" xr:uid="{00000000-0005-0000-0000-00000E0C0000}"/>
    <cellStyle name="Output 12 2 2" xfId="3434" xr:uid="{00000000-0005-0000-0000-00000F0C0000}"/>
    <cellStyle name="Output 12 3" xfId="2253" xr:uid="{00000000-0005-0000-0000-0000100C0000}"/>
    <cellStyle name="Output 13" xfId="1716" xr:uid="{00000000-0005-0000-0000-0000110C0000}"/>
    <cellStyle name="Output 13 2" xfId="2110" xr:uid="{00000000-0005-0000-0000-0000120C0000}"/>
    <cellStyle name="Output 13 2 2" xfId="3435" xr:uid="{00000000-0005-0000-0000-0000130C0000}"/>
    <cellStyle name="Output 13 3" xfId="2254" xr:uid="{00000000-0005-0000-0000-0000140C0000}"/>
    <cellStyle name="Output 14" xfId="1717" xr:uid="{00000000-0005-0000-0000-0000150C0000}"/>
    <cellStyle name="Output 14 2" xfId="2111" xr:uid="{00000000-0005-0000-0000-0000160C0000}"/>
    <cellStyle name="Output 14 2 2" xfId="3436" xr:uid="{00000000-0005-0000-0000-0000170C0000}"/>
    <cellStyle name="Output 14 3" xfId="2255" xr:uid="{00000000-0005-0000-0000-0000180C0000}"/>
    <cellStyle name="Output 15" xfId="1718" xr:uid="{00000000-0005-0000-0000-0000190C0000}"/>
    <cellStyle name="Output 15 2" xfId="2112" xr:uid="{00000000-0005-0000-0000-00001A0C0000}"/>
    <cellStyle name="Output 15 2 2" xfId="3437" xr:uid="{00000000-0005-0000-0000-00001B0C0000}"/>
    <cellStyle name="Output 15 3" xfId="2256" xr:uid="{00000000-0005-0000-0000-00001C0C0000}"/>
    <cellStyle name="Output 16" xfId="1719" xr:uid="{00000000-0005-0000-0000-00001D0C0000}"/>
    <cellStyle name="Output 16 2" xfId="2113" xr:uid="{00000000-0005-0000-0000-00001E0C0000}"/>
    <cellStyle name="Output 16 2 2" xfId="3438" xr:uid="{00000000-0005-0000-0000-00001F0C0000}"/>
    <cellStyle name="Output 16 3" xfId="2257" xr:uid="{00000000-0005-0000-0000-0000200C0000}"/>
    <cellStyle name="Output 17" xfId="1720" xr:uid="{00000000-0005-0000-0000-0000210C0000}"/>
    <cellStyle name="Output 17 2" xfId="2114" xr:uid="{00000000-0005-0000-0000-0000220C0000}"/>
    <cellStyle name="Output 17 2 2" xfId="3439" xr:uid="{00000000-0005-0000-0000-0000230C0000}"/>
    <cellStyle name="Output 17 3" xfId="2258" xr:uid="{00000000-0005-0000-0000-0000240C0000}"/>
    <cellStyle name="Output 18" xfId="1721" xr:uid="{00000000-0005-0000-0000-0000250C0000}"/>
    <cellStyle name="Output 18 2" xfId="2115" xr:uid="{00000000-0005-0000-0000-0000260C0000}"/>
    <cellStyle name="Output 18 2 2" xfId="3440" xr:uid="{00000000-0005-0000-0000-0000270C0000}"/>
    <cellStyle name="Output 18 3" xfId="2259" xr:uid="{00000000-0005-0000-0000-0000280C0000}"/>
    <cellStyle name="Output 19" xfId="1722" xr:uid="{00000000-0005-0000-0000-0000290C0000}"/>
    <cellStyle name="Output 19 2" xfId="2116" xr:uid="{00000000-0005-0000-0000-00002A0C0000}"/>
    <cellStyle name="Output 19 2 2" xfId="3441" xr:uid="{00000000-0005-0000-0000-00002B0C0000}"/>
    <cellStyle name="Output 19 3" xfId="2260" xr:uid="{00000000-0005-0000-0000-00002C0C0000}"/>
    <cellStyle name="Output 2" xfId="1723" xr:uid="{00000000-0005-0000-0000-00002D0C0000}"/>
    <cellStyle name="Output 2 2" xfId="2117" xr:uid="{00000000-0005-0000-0000-00002E0C0000}"/>
    <cellStyle name="Output 2 2 2" xfId="3442" xr:uid="{00000000-0005-0000-0000-00002F0C0000}"/>
    <cellStyle name="Output 2 3" xfId="2261" xr:uid="{00000000-0005-0000-0000-0000300C0000}"/>
    <cellStyle name="Output 20" xfId="1724" xr:uid="{00000000-0005-0000-0000-0000310C0000}"/>
    <cellStyle name="Output 20 2" xfId="2118" xr:uid="{00000000-0005-0000-0000-0000320C0000}"/>
    <cellStyle name="Output 20 2 2" xfId="3443" xr:uid="{00000000-0005-0000-0000-0000330C0000}"/>
    <cellStyle name="Output 20 3" xfId="2262" xr:uid="{00000000-0005-0000-0000-0000340C0000}"/>
    <cellStyle name="Output 21" xfId="1725" xr:uid="{00000000-0005-0000-0000-0000350C0000}"/>
    <cellStyle name="Output 21 2" xfId="2119" xr:uid="{00000000-0005-0000-0000-0000360C0000}"/>
    <cellStyle name="Output 21 2 2" xfId="3444" xr:uid="{00000000-0005-0000-0000-0000370C0000}"/>
    <cellStyle name="Output 21 3" xfId="2263" xr:uid="{00000000-0005-0000-0000-0000380C0000}"/>
    <cellStyle name="Output 22" xfId="1726" xr:uid="{00000000-0005-0000-0000-0000390C0000}"/>
    <cellStyle name="Output 22 2" xfId="2120" xr:uid="{00000000-0005-0000-0000-00003A0C0000}"/>
    <cellStyle name="Output 22 2 2" xfId="3445" xr:uid="{00000000-0005-0000-0000-00003B0C0000}"/>
    <cellStyle name="Output 22 3" xfId="2264" xr:uid="{00000000-0005-0000-0000-00003C0C0000}"/>
    <cellStyle name="Output 23" xfId="1727" xr:uid="{00000000-0005-0000-0000-00003D0C0000}"/>
    <cellStyle name="Output 23 2" xfId="2121" xr:uid="{00000000-0005-0000-0000-00003E0C0000}"/>
    <cellStyle name="Output 23 2 2" xfId="3446" xr:uid="{00000000-0005-0000-0000-00003F0C0000}"/>
    <cellStyle name="Output 23 3" xfId="2265" xr:uid="{00000000-0005-0000-0000-0000400C0000}"/>
    <cellStyle name="Output 24" xfId="1728" xr:uid="{00000000-0005-0000-0000-0000410C0000}"/>
    <cellStyle name="Output 24 2" xfId="2122" xr:uid="{00000000-0005-0000-0000-0000420C0000}"/>
    <cellStyle name="Output 24 2 2" xfId="3447" xr:uid="{00000000-0005-0000-0000-0000430C0000}"/>
    <cellStyle name="Output 24 3" xfId="2266" xr:uid="{00000000-0005-0000-0000-0000440C0000}"/>
    <cellStyle name="Output 25" xfId="1729" xr:uid="{00000000-0005-0000-0000-0000450C0000}"/>
    <cellStyle name="Output 25 2" xfId="2123" xr:uid="{00000000-0005-0000-0000-0000460C0000}"/>
    <cellStyle name="Output 25 2 2" xfId="3448" xr:uid="{00000000-0005-0000-0000-0000470C0000}"/>
    <cellStyle name="Output 25 3" xfId="2267" xr:uid="{00000000-0005-0000-0000-0000480C0000}"/>
    <cellStyle name="Output 26" xfId="1730" xr:uid="{00000000-0005-0000-0000-0000490C0000}"/>
    <cellStyle name="Output 26 2" xfId="2124" xr:uid="{00000000-0005-0000-0000-00004A0C0000}"/>
    <cellStyle name="Output 26 2 2" xfId="3449" xr:uid="{00000000-0005-0000-0000-00004B0C0000}"/>
    <cellStyle name="Output 26 3" xfId="2268" xr:uid="{00000000-0005-0000-0000-00004C0C0000}"/>
    <cellStyle name="Output 27" xfId="1731" xr:uid="{00000000-0005-0000-0000-00004D0C0000}"/>
    <cellStyle name="Output 27 2" xfId="2125" xr:uid="{00000000-0005-0000-0000-00004E0C0000}"/>
    <cellStyle name="Output 27 2 2" xfId="3450" xr:uid="{00000000-0005-0000-0000-00004F0C0000}"/>
    <cellStyle name="Output 27 3" xfId="2269" xr:uid="{00000000-0005-0000-0000-0000500C0000}"/>
    <cellStyle name="Output 3" xfId="1732" xr:uid="{00000000-0005-0000-0000-0000510C0000}"/>
    <cellStyle name="Output 3 2" xfId="2126" xr:uid="{00000000-0005-0000-0000-0000520C0000}"/>
    <cellStyle name="Output 3 2 2" xfId="3451" xr:uid="{00000000-0005-0000-0000-0000530C0000}"/>
    <cellStyle name="Output 3 3" xfId="2270" xr:uid="{00000000-0005-0000-0000-0000540C0000}"/>
    <cellStyle name="Output 4" xfId="1733" xr:uid="{00000000-0005-0000-0000-0000550C0000}"/>
    <cellStyle name="Output 4 2" xfId="2127" xr:uid="{00000000-0005-0000-0000-0000560C0000}"/>
    <cellStyle name="Output 4 2 2" xfId="3452" xr:uid="{00000000-0005-0000-0000-0000570C0000}"/>
    <cellStyle name="Output 4 3" xfId="2271" xr:uid="{00000000-0005-0000-0000-0000580C0000}"/>
    <cellStyle name="Output 5" xfId="1734" xr:uid="{00000000-0005-0000-0000-0000590C0000}"/>
    <cellStyle name="Output 5 2" xfId="2128" xr:uid="{00000000-0005-0000-0000-00005A0C0000}"/>
    <cellStyle name="Output 5 2 2" xfId="3453" xr:uid="{00000000-0005-0000-0000-00005B0C0000}"/>
    <cellStyle name="Output 5 3" xfId="2272" xr:uid="{00000000-0005-0000-0000-00005C0C0000}"/>
    <cellStyle name="Output 6" xfId="1735" xr:uid="{00000000-0005-0000-0000-00005D0C0000}"/>
    <cellStyle name="Output 6 2" xfId="2129" xr:uid="{00000000-0005-0000-0000-00005E0C0000}"/>
    <cellStyle name="Output 6 2 2" xfId="3454" xr:uid="{00000000-0005-0000-0000-00005F0C0000}"/>
    <cellStyle name="Output 6 3" xfId="2273" xr:uid="{00000000-0005-0000-0000-0000600C0000}"/>
    <cellStyle name="Output 7" xfId="1736" xr:uid="{00000000-0005-0000-0000-0000610C0000}"/>
    <cellStyle name="Output 7 2" xfId="2130" xr:uid="{00000000-0005-0000-0000-0000620C0000}"/>
    <cellStyle name="Output 7 2 2" xfId="3455" xr:uid="{00000000-0005-0000-0000-0000630C0000}"/>
    <cellStyle name="Output 7 3" xfId="2274" xr:uid="{00000000-0005-0000-0000-0000640C0000}"/>
    <cellStyle name="Output 8" xfId="1737" xr:uid="{00000000-0005-0000-0000-0000650C0000}"/>
    <cellStyle name="Output 8 2" xfId="2131" xr:uid="{00000000-0005-0000-0000-0000660C0000}"/>
    <cellStyle name="Output 8 2 2" xfId="3456" xr:uid="{00000000-0005-0000-0000-0000670C0000}"/>
    <cellStyle name="Output 8 3" xfId="2275" xr:uid="{00000000-0005-0000-0000-0000680C0000}"/>
    <cellStyle name="Output 9" xfId="1738" xr:uid="{00000000-0005-0000-0000-0000690C0000}"/>
    <cellStyle name="Output 9 2" xfId="2132" xr:uid="{00000000-0005-0000-0000-00006A0C0000}"/>
    <cellStyle name="Output 9 2 2" xfId="3457" xr:uid="{00000000-0005-0000-0000-00006B0C0000}"/>
    <cellStyle name="Output 9 3" xfId="2276" xr:uid="{00000000-0005-0000-0000-00006C0C0000}"/>
    <cellStyle name="Percent 10" xfId="1740" xr:uid="{00000000-0005-0000-0000-00006D0C0000}"/>
    <cellStyle name="Percent 10 10" xfId="1741" xr:uid="{00000000-0005-0000-0000-00006E0C0000}"/>
    <cellStyle name="Percent 10 11" xfId="1742" xr:uid="{00000000-0005-0000-0000-00006F0C0000}"/>
    <cellStyle name="Percent 10 12" xfId="1743" xr:uid="{00000000-0005-0000-0000-0000700C0000}"/>
    <cellStyle name="Percent 10 13" xfId="1744" xr:uid="{00000000-0005-0000-0000-0000710C0000}"/>
    <cellStyle name="Percent 10 14" xfId="1745" xr:uid="{00000000-0005-0000-0000-0000720C0000}"/>
    <cellStyle name="Percent 10 15" xfId="1746" xr:uid="{00000000-0005-0000-0000-0000730C0000}"/>
    <cellStyle name="Percent 10 2" xfId="1747" xr:uid="{00000000-0005-0000-0000-0000740C0000}"/>
    <cellStyle name="Percent 10 3" xfId="1748" xr:uid="{00000000-0005-0000-0000-0000750C0000}"/>
    <cellStyle name="Percent 10 4" xfId="1749" xr:uid="{00000000-0005-0000-0000-0000760C0000}"/>
    <cellStyle name="Percent 10 5" xfId="1750" xr:uid="{00000000-0005-0000-0000-0000770C0000}"/>
    <cellStyle name="Percent 10 6" xfId="1751" xr:uid="{00000000-0005-0000-0000-0000780C0000}"/>
    <cellStyle name="Percent 10 7" xfId="1752" xr:uid="{00000000-0005-0000-0000-0000790C0000}"/>
    <cellStyle name="Percent 10 8" xfId="1753" xr:uid="{00000000-0005-0000-0000-00007A0C0000}"/>
    <cellStyle name="Percent 10 9" xfId="1754" xr:uid="{00000000-0005-0000-0000-00007B0C0000}"/>
    <cellStyle name="Percent 11" xfId="1755" xr:uid="{00000000-0005-0000-0000-00007C0C0000}"/>
    <cellStyle name="Percent 11 2" xfId="1756" xr:uid="{00000000-0005-0000-0000-00007D0C0000}"/>
    <cellStyle name="Percent 11 2 2" xfId="2734" xr:uid="{00000000-0005-0000-0000-00007E0C0000}"/>
    <cellStyle name="Percent 11 3" xfId="1757" xr:uid="{00000000-0005-0000-0000-00007F0C0000}"/>
    <cellStyle name="Percent 11 3 2" xfId="2735" xr:uid="{00000000-0005-0000-0000-0000800C0000}"/>
    <cellStyle name="Percent 11 4" xfId="2733" xr:uid="{00000000-0005-0000-0000-0000810C0000}"/>
    <cellStyle name="Percent 12" xfId="1758" xr:uid="{00000000-0005-0000-0000-0000820C0000}"/>
    <cellStyle name="Percent 12 2" xfId="1759" xr:uid="{00000000-0005-0000-0000-0000830C0000}"/>
    <cellStyle name="Percent 12 2 2" xfId="2737" xr:uid="{00000000-0005-0000-0000-0000840C0000}"/>
    <cellStyle name="Percent 12 3" xfId="2736" xr:uid="{00000000-0005-0000-0000-0000850C0000}"/>
    <cellStyle name="Percent 13" xfId="1760" xr:uid="{00000000-0005-0000-0000-0000860C0000}"/>
    <cellStyle name="Percent 13 2" xfId="2348" xr:uid="{00000000-0005-0000-0000-0000870C0000}"/>
    <cellStyle name="Percent 13 2 2" xfId="2951" xr:uid="{00000000-0005-0000-0000-0000880C0000}"/>
    <cellStyle name="Percent 13 3" xfId="2738" xr:uid="{00000000-0005-0000-0000-0000890C0000}"/>
    <cellStyle name="Percent 14" xfId="1739" xr:uid="{00000000-0005-0000-0000-00008A0C0000}"/>
    <cellStyle name="Percent 2" xfId="1761" xr:uid="{00000000-0005-0000-0000-00008B0C0000}"/>
    <cellStyle name="Percent 3" xfId="1762" xr:uid="{00000000-0005-0000-0000-00008C0C0000}"/>
    <cellStyle name="Percent 4" xfId="1763" xr:uid="{00000000-0005-0000-0000-00008D0C0000}"/>
    <cellStyle name="Percent 5" xfId="1764" xr:uid="{00000000-0005-0000-0000-00008E0C0000}"/>
    <cellStyle name="Percent 6" xfId="1765" xr:uid="{00000000-0005-0000-0000-00008F0C0000}"/>
    <cellStyle name="Percent 7" xfId="1766" xr:uid="{00000000-0005-0000-0000-0000900C0000}"/>
    <cellStyle name="Percent 8" xfId="1767" xr:uid="{00000000-0005-0000-0000-0000910C0000}"/>
    <cellStyle name="Percent 8 10" xfId="1768" xr:uid="{00000000-0005-0000-0000-0000920C0000}"/>
    <cellStyle name="Percent 8 10 2" xfId="1769" xr:uid="{00000000-0005-0000-0000-0000930C0000}"/>
    <cellStyle name="Percent 8 10 2 2" xfId="2741" xr:uid="{00000000-0005-0000-0000-0000940C0000}"/>
    <cellStyle name="Percent 8 10 3" xfId="2740" xr:uid="{00000000-0005-0000-0000-0000950C0000}"/>
    <cellStyle name="Percent 8 11" xfId="1770" xr:uid="{00000000-0005-0000-0000-0000960C0000}"/>
    <cellStyle name="Percent 8 11 2" xfId="1771" xr:uid="{00000000-0005-0000-0000-0000970C0000}"/>
    <cellStyle name="Percent 8 11 2 2" xfId="2743" xr:uid="{00000000-0005-0000-0000-0000980C0000}"/>
    <cellStyle name="Percent 8 11 3" xfId="2742" xr:uid="{00000000-0005-0000-0000-0000990C0000}"/>
    <cellStyle name="Percent 8 12" xfId="1772" xr:uid="{00000000-0005-0000-0000-00009A0C0000}"/>
    <cellStyle name="Percent 8 12 2" xfId="1773" xr:uid="{00000000-0005-0000-0000-00009B0C0000}"/>
    <cellStyle name="Percent 8 12 2 2" xfId="2745" xr:uid="{00000000-0005-0000-0000-00009C0C0000}"/>
    <cellStyle name="Percent 8 12 3" xfId="2744" xr:uid="{00000000-0005-0000-0000-00009D0C0000}"/>
    <cellStyle name="Percent 8 13" xfId="1774" xr:uid="{00000000-0005-0000-0000-00009E0C0000}"/>
    <cellStyle name="Percent 8 13 2" xfId="1775" xr:uid="{00000000-0005-0000-0000-00009F0C0000}"/>
    <cellStyle name="Percent 8 13 2 2" xfId="2747" xr:uid="{00000000-0005-0000-0000-0000A00C0000}"/>
    <cellStyle name="Percent 8 13 3" xfId="2746" xr:uid="{00000000-0005-0000-0000-0000A10C0000}"/>
    <cellStyle name="Percent 8 14" xfId="1776" xr:uid="{00000000-0005-0000-0000-0000A20C0000}"/>
    <cellStyle name="Percent 8 14 2" xfId="1777" xr:uid="{00000000-0005-0000-0000-0000A30C0000}"/>
    <cellStyle name="Percent 8 14 2 2" xfId="2749" xr:uid="{00000000-0005-0000-0000-0000A40C0000}"/>
    <cellStyle name="Percent 8 14 3" xfId="2748" xr:uid="{00000000-0005-0000-0000-0000A50C0000}"/>
    <cellStyle name="Percent 8 15" xfId="1778" xr:uid="{00000000-0005-0000-0000-0000A60C0000}"/>
    <cellStyle name="Percent 8 15 2" xfId="1779" xr:uid="{00000000-0005-0000-0000-0000A70C0000}"/>
    <cellStyle name="Percent 8 15 2 2" xfId="2751" xr:uid="{00000000-0005-0000-0000-0000A80C0000}"/>
    <cellStyle name="Percent 8 15 3" xfId="2750" xr:uid="{00000000-0005-0000-0000-0000A90C0000}"/>
    <cellStyle name="Percent 8 16" xfId="1780" xr:uid="{00000000-0005-0000-0000-0000AA0C0000}"/>
    <cellStyle name="Percent 8 16 2" xfId="1781" xr:uid="{00000000-0005-0000-0000-0000AB0C0000}"/>
    <cellStyle name="Percent 8 16 2 2" xfId="2753" xr:uid="{00000000-0005-0000-0000-0000AC0C0000}"/>
    <cellStyle name="Percent 8 16 3" xfId="2752" xr:uid="{00000000-0005-0000-0000-0000AD0C0000}"/>
    <cellStyle name="Percent 8 17" xfId="1782" xr:uid="{00000000-0005-0000-0000-0000AE0C0000}"/>
    <cellStyle name="Percent 8 17 2" xfId="1783" xr:uid="{00000000-0005-0000-0000-0000AF0C0000}"/>
    <cellStyle name="Percent 8 17 2 2" xfId="2755" xr:uid="{00000000-0005-0000-0000-0000B00C0000}"/>
    <cellStyle name="Percent 8 17 3" xfId="2754" xr:uid="{00000000-0005-0000-0000-0000B10C0000}"/>
    <cellStyle name="Percent 8 18" xfId="1784" xr:uid="{00000000-0005-0000-0000-0000B20C0000}"/>
    <cellStyle name="Percent 8 18 2" xfId="1785" xr:uid="{00000000-0005-0000-0000-0000B30C0000}"/>
    <cellStyle name="Percent 8 18 2 2" xfId="2757" xr:uid="{00000000-0005-0000-0000-0000B40C0000}"/>
    <cellStyle name="Percent 8 18 3" xfId="2756" xr:uid="{00000000-0005-0000-0000-0000B50C0000}"/>
    <cellStyle name="Percent 8 19" xfId="1786" xr:uid="{00000000-0005-0000-0000-0000B60C0000}"/>
    <cellStyle name="Percent 8 19 2" xfId="1787" xr:uid="{00000000-0005-0000-0000-0000B70C0000}"/>
    <cellStyle name="Percent 8 19 2 2" xfId="2759" xr:uid="{00000000-0005-0000-0000-0000B80C0000}"/>
    <cellStyle name="Percent 8 19 3" xfId="2758" xr:uid="{00000000-0005-0000-0000-0000B90C0000}"/>
    <cellStyle name="Percent 8 2" xfId="1788" xr:uid="{00000000-0005-0000-0000-0000BA0C0000}"/>
    <cellStyle name="Percent 8 2 2" xfId="1789" xr:uid="{00000000-0005-0000-0000-0000BB0C0000}"/>
    <cellStyle name="Percent 8 2 2 2" xfId="2761" xr:uid="{00000000-0005-0000-0000-0000BC0C0000}"/>
    <cellStyle name="Percent 8 2 3" xfId="2760" xr:uid="{00000000-0005-0000-0000-0000BD0C0000}"/>
    <cellStyle name="Percent 8 20" xfId="1790" xr:uid="{00000000-0005-0000-0000-0000BE0C0000}"/>
    <cellStyle name="Percent 8 20 2" xfId="1791" xr:uid="{00000000-0005-0000-0000-0000BF0C0000}"/>
    <cellStyle name="Percent 8 20 2 2" xfId="2763" xr:uid="{00000000-0005-0000-0000-0000C00C0000}"/>
    <cellStyle name="Percent 8 20 3" xfId="2762" xr:uid="{00000000-0005-0000-0000-0000C10C0000}"/>
    <cellStyle name="Percent 8 21" xfId="1792" xr:uid="{00000000-0005-0000-0000-0000C20C0000}"/>
    <cellStyle name="Percent 8 21 2" xfId="1793" xr:uid="{00000000-0005-0000-0000-0000C30C0000}"/>
    <cellStyle name="Percent 8 21 2 2" xfId="2765" xr:uid="{00000000-0005-0000-0000-0000C40C0000}"/>
    <cellStyle name="Percent 8 21 3" xfId="2764" xr:uid="{00000000-0005-0000-0000-0000C50C0000}"/>
    <cellStyle name="Percent 8 22" xfId="1794" xr:uid="{00000000-0005-0000-0000-0000C60C0000}"/>
    <cellStyle name="Percent 8 22 2" xfId="1795" xr:uid="{00000000-0005-0000-0000-0000C70C0000}"/>
    <cellStyle name="Percent 8 22 2 2" xfId="2767" xr:uid="{00000000-0005-0000-0000-0000C80C0000}"/>
    <cellStyle name="Percent 8 22 3" xfId="2766" xr:uid="{00000000-0005-0000-0000-0000C90C0000}"/>
    <cellStyle name="Percent 8 23" xfId="2739" xr:uid="{00000000-0005-0000-0000-0000CA0C0000}"/>
    <cellStyle name="Percent 8 3" xfId="1796" xr:uid="{00000000-0005-0000-0000-0000CB0C0000}"/>
    <cellStyle name="Percent 8 3 2" xfId="1797" xr:uid="{00000000-0005-0000-0000-0000CC0C0000}"/>
    <cellStyle name="Percent 8 3 2 2" xfId="2769" xr:uid="{00000000-0005-0000-0000-0000CD0C0000}"/>
    <cellStyle name="Percent 8 3 3" xfId="2768" xr:uid="{00000000-0005-0000-0000-0000CE0C0000}"/>
    <cellStyle name="Percent 8 4" xfId="1798" xr:uid="{00000000-0005-0000-0000-0000CF0C0000}"/>
    <cellStyle name="Percent 8 4 2" xfId="1799" xr:uid="{00000000-0005-0000-0000-0000D00C0000}"/>
    <cellStyle name="Percent 8 4 2 2" xfId="2771" xr:uid="{00000000-0005-0000-0000-0000D10C0000}"/>
    <cellStyle name="Percent 8 4 3" xfId="2770" xr:uid="{00000000-0005-0000-0000-0000D20C0000}"/>
    <cellStyle name="Percent 8 5" xfId="1800" xr:uid="{00000000-0005-0000-0000-0000D30C0000}"/>
    <cellStyle name="Percent 8 5 2" xfId="1801" xr:uid="{00000000-0005-0000-0000-0000D40C0000}"/>
    <cellStyle name="Percent 8 5 2 2" xfId="2773" xr:uid="{00000000-0005-0000-0000-0000D50C0000}"/>
    <cellStyle name="Percent 8 5 3" xfId="2772" xr:uid="{00000000-0005-0000-0000-0000D60C0000}"/>
    <cellStyle name="Percent 8 6" xfId="1802" xr:uid="{00000000-0005-0000-0000-0000D70C0000}"/>
    <cellStyle name="Percent 8 6 2" xfId="1803" xr:uid="{00000000-0005-0000-0000-0000D80C0000}"/>
    <cellStyle name="Percent 8 6 2 2" xfId="2775" xr:uid="{00000000-0005-0000-0000-0000D90C0000}"/>
    <cellStyle name="Percent 8 6 3" xfId="2774" xr:uid="{00000000-0005-0000-0000-0000DA0C0000}"/>
    <cellStyle name="Percent 8 7" xfId="1804" xr:uid="{00000000-0005-0000-0000-0000DB0C0000}"/>
    <cellStyle name="Percent 8 7 2" xfId="1805" xr:uid="{00000000-0005-0000-0000-0000DC0C0000}"/>
    <cellStyle name="Percent 8 7 2 2" xfId="2777" xr:uid="{00000000-0005-0000-0000-0000DD0C0000}"/>
    <cellStyle name="Percent 8 7 3" xfId="2776" xr:uid="{00000000-0005-0000-0000-0000DE0C0000}"/>
    <cellStyle name="Percent 8 8" xfId="1806" xr:uid="{00000000-0005-0000-0000-0000DF0C0000}"/>
    <cellStyle name="Percent 8 8 2" xfId="1807" xr:uid="{00000000-0005-0000-0000-0000E00C0000}"/>
    <cellStyle name="Percent 8 8 2 2" xfId="2779" xr:uid="{00000000-0005-0000-0000-0000E10C0000}"/>
    <cellStyle name="Percent 8 8 3" xfId="2778" xr:uid="{00000000-0005-0000-0000-0000E20C0000}"/>
    <cellStyle name="Percent 8 9" xfId="1808" xr:uid="{00000000-0005-0000-0000-0000E30C0000}"/>
    <cellStyle name="Percent 8 9 2" xfId="1809" xr:uid="{00000000-0005-0000-0000-0000E40C0000}"/>
    <cellStyle name="Percent 8 9 2 2" xfId="2781" xr:uid="{00000000-0005-0000-0000-0000E50C0000}"/>
    <cellStyle name="Percent 8 9 3" xfId="2780" xr:uid="{00000000-0005-0000-0000-0000E60C0000}"/>
    <cellStyle name="Percent 9" xfId="1810" xr:uid="{00000000-0005-0000-0000-0000E70C0000}"/>
    <cellStyle name="Percent 9 10" xfId="1811" xr:uid="{00000000-0005-0000-0000-0000E80C0000}"/>
    <cellStyle name="Percent 9 11" xfId="1812" xr:uid="{00000000-0005-0000-0000-0000E90C0000}"/>
    <cellStyle name="Percent 9 12" xfId="1813" xr:uid="{00000000-0005-0000-0000-0000EA0C0000}"/>
    <cellStyle name="Percent 9 13" xfId="1814" xr:uid="{00000000-0005-0000-0000-0000EB0C0000}"/>
    <cellStyle name="Percent 9 14" xfId="1815" xr:uid="{00000000-0005-0000-0000-0000EC0C0000}"/>
    <cellStyle name="Percent 9 15" xfId="1816" xr:uid="{00000000-0005-0000-0000-0000ED0C0000}"/>
    <cellStyle name="Percent 9 16" xfId="1817" xr:uid="{00000000-0005-0000-0000-0000EE0C0000}"/>
    <cellStyle name="Percent 9 17" xfId="1818" xr:uid="{00000000-0005-0000-0000-0000EF0C0000}"/>
    <cellStyle name="Percent 9 18" xfId="1819" xr:uid="{00000000-0005-0000-0000-0000F00C0000}"/>
    <cellStyle name="Percent 9 19" xfId="1820" xr:uid="{00000000-0005-0000-0000-0000F10C0000}"/>
    <cellStyle name="Percent 9 2" xfId="1821" xr:uid="{00000000-0005-0000-0000-0000F20C0000}"/>
    <cellStyle name="Percent 9 3" xfId="1822" xr:uid="{00000000-0005-0000-0000-0000F30C0000}"/>
    <cellStyle name="Percent 9 4" xfId="1823" xr:uid="{00000000-0005-0000-0000-0000F40C0000}"/>
    <cellStyle name="Percent 9 5" xfId="1824" xr:uid="{00000000-0005-0000-0000-0000F50C0000}"/>
    <cellStyle name="Percent 9 6" xfId="1825" xr:uid="{00000000-0005-0000-0000-0000F60C0000}"/>
    <cellStyle name="Percent 9 7" xfId="1826" xr:uid="{00000000-0005-0000-0000-0000F70C0000}"/>
    <cellStyle name="Percent 9 8" xfId="1827" xr:uid="{00000000-0005-0000-0000-0000F80C0000}"/>
    <cellStyle name="Percent 9 9" xfId="1828" xr:uid="{00000000-0005-0000-0000-0000F90C0000}"/>
    <cellStyle name="shading" xfId="1829" xr:uid="{00000000-0005-0000-0000-0000FA0C0000}"/>
    <cellStyle name="Style 2" xfId="1830" xr:uid="{00000000-0005-0000-0000-0000FB0C0000}"/>
    <cellStyle name="Times" xfId="1831" xr:uid="{00000000-0005-0000-0000-0000FC0C0000}"/>
    <cellStyle name="Title" xfId="2" builtinId="15" customBuiltin="1"/>
    <cellStyle name="Title 10" xfId="1833" xr:uid="{00000000-0005-0000-0000-0000FE0C0000}"/>
    <cellStyle name="Title 11" xfId="1834" xr:uid="{00000000-0005-0000-0000-0000FF0C0000}"/>
    <cellStyle name="Title 12" xfId="1835" xr:uid="{00000000-0005-0000-0000-0000000D0000}"/>
    <cellStyle name="Title 13" xfId="1836" xr:uid="{00000000-0005-0000-0000-0000010D0000}"/>
    <cellStyle name="Title 14" xfId="1837" xr:uid="{00000000-0005-0000-0000-0000020D0000}"/>
    <cellStyle name="Title 15" xfId="1838" xr:uid="{00000000-0005-0000-0000-0000030D0000}"/>
    <cellStyle name="Title 16" xfId="1839" xr:uid="{00000000-0005-0000-0000-0000040D0000}"/>
    <cellStyle name="Title 17" xfId="1840" xr:uid="{00000000-0005-0000-0000-0000050D0000}"/>
    <cellStyle name="Title 18" xfId="1841" xr:uid="{00000000-0005-0000-0000-0000060D0000}"/>
    <cellStyle name="Title 19" xfId="1842" xr:uid="{00000000-0005-0000-0000-0000070D0000}"/>
    <cellStyle name="Title 2" xfId="1843" xr:uid="{00000000-0005-0000-0000-0000080D0000}"/>
    <cellStyle name="Title 20" xfId="1844" xr:uid="{00000000-0005-0000-0000-0000090D0000}"/>
    <cellStyle name="Title 21" xfId="1845" xr:uid="{00000000-0005-0000-0000-00000A0D0000}"/>
    <cellStyle name="Title 22" xfId="1846" xr:uid="{00000000-0005-0000-0000-00000B0D0000}"/>
    <cellStyle name="Title 23" xfId="1847" xr:uid="{00000000-0005-0000-0000-00000C0D0000}"/>
    <cellStyle name="Title 24" xfId="1848" xr:uid="{00000000-0005-0000-0000-00000D0D0000}"/>
    <cellStyle name="Title 25" xfId="1849" xr:uid="{00000000-0005-0000-0000-00000E0D0000}"/>
    <cellStyle name="Title 26" xfId="1850" xr:uid="{00000000-0005-0000-0000-00000F0D0000}"/>
    <cellStyle name="Title 27" xfId="1851" xr:uid="{00000000-0005-0000-0000-0000100D0000}"/>
    <cellStyle name="Title 28" xfId="1832" xr:uid="{00000000-0005-0000-0000-0000110D0000}"/>
    <cellStyle name="Title 3" xfId="1852" xr:uid="{00000000-0005-0000-0000-0000120D0000}"/>
    <cellStyle name="Title 4" xfId="1853" xr:uid="{00000000-0005-0000-0000-0000130D0000}"/>
    <cellStyle name="Title 5" xfId="1854" xr:uid="{00000000-0005-0000-0000-0000140D0000}"/>
    <cellStyle name="Title 6" xfId="1855" xr:uid="{00000000-0005-0000-0000-0000150D0000}"/>
    <cellStyle name="Title 7" xfId="1856" xr:uid="{00000000-0005-0000-0000-0000160D0000}"/>
    <cellStyle name="Title 8" xfId="1857" xr:uid="{00000000-0005-0000-0000-0000170D0000}"/>
    <cellStyle name="Title 9" xfId="1858" xr:uid="{00000000-0005-0000-0000-0000180D0000}"/>
    <cellStyle name="Total" xfId="17" builtinId="25" customBuiltin="1"/>
    <cellStyle name="Total 10" xfId="1859" xr:uid="{00000000-0005-0000-0000-00001A0D0000}"/>
    <cellStyle name="Total 10 2" xfId="2139" xr:uid="{00000000-0005-0000-0000-00001B0D0000}"/>
    <cellStyle name="Total 10 2 2" xfId="3458" xr:uid="{00000000-0005-0000-0000-00001C0D0000}"/>
    <cellStyle name="Total 10 3" xfId="3259" xr:uid="{00000000-0005-0000-0000-00001D0D0000}"/>
    <cellStyle name="Total 11" xfId="1860" xr:uid="{00000000-0005-0000-0000-00001E0D0000}"/>
    <cellStyle name="Total 11 2" xfId="2140" xr:uid="{00000000-0005-0000-0000-00001F0D0000}"/>
    <cellStyle name="Total 11 2 2" xfId="3459" xr:uid="{00000000-0005-0000-0000-0000200D0000}"/>
    <cellStyle name="Total 11 3" xfId="3260" xr:uid="{00000000-0005-0000-0000-0000210D0000}"/>
    <cellStyle name="Total 12" xfId="1861" xr:uid="{00000000-0005-0000-0000-0000220D0000}"/>
    <cellStyle name="Total 12 2" xfId="2141" xr:uid="{00000000-0005-0000-0000-0000230D0000}"/>
    <cellStyle name="Total 12 2 2" xfId="3460" xr:uid="{00000000-0005-0000-0000-0000240D0000}"/>
    <cellStyle name="Total 12 3" xfId="3261" xr:uid="{00000000-0005-0000-0000-0000250D0000}"/>
    <cellStyle name="Total 13" xfId="1862" xr:uid="{00000000-0005-0000-0000-0000260D0000}"/>
    <cellStyle name="Total 13 2" xfId="2142" xr:uid="{00000000-0005-0000-0000-0000270D0000}"/>
    <cellStyle name="Total 13 2 2" xfId="3461" xr:uid="{00000000-0005-0000-0000-0000280D0000}"/>
    <cellStyle name="Total 13 3" xfId="3262" xr:uid="{00000000-0005-0000-0000-0000290D0000}"/>
    <cellStyle name="Total 14" xfId="1863" xr:uid="{00000000-0005-0000-0000-00002A0D0000}"/>
    <cellStyle name="Total 14 2" xfId="2143" xr:uid="{00000000-0005-0000-0000-00002B0D0000}"/>
    <cellStyle name="Total 14 2 2" xfId="3462" xr:uid="{00000000-0005-0000-0000-00002C0D0000}"/>
    <cellStyle name="Total 14 3" xfId="3263" xr:uid="{00000000-0005-0000-0000-00002D0D0000}"/>
    <cellStyle name="Total 15" xfId="1864" xr:uid="{00000000-0005-0000-0000-00002E0D0000}"/>
    <cellStyle name="Total 15 2" xfId="2144" xr:uid="{00000000-0005-0000-0000-00002F0D0000}"/>
    <cellStyle name="Total 15 2 2" xfId="3463" xr:uid="{00000000-0005-0000-0000-0000300D0000}"/>
    <cellStyle name="Total 15 3" xfId="3264" xr:uid="{00000000-0005-0000-0000-0000310D0000}"/>
    <cellStyle name="Total 16" xfId="1865" xr:uid="{00000000-0005-0000-0000-0000320D0000}"/>
    <cellStyle name="Total 16 2" xfId="2145" xr:uid="{00000000-0005-0000-0000-0000330D0000}"/>
    <cellStyle name="Total 16 2 2" xfId="3464" xr:uid="{00000000-0005-0000-0000-0000340D0000}"/>
    <cellStyle name="Total 16 3" xfId="3265" xr:uid="{00000000-0005-0000-0000-0000350D0000}"/>
    <cellStyle name="Total 17" xfId="1866" xr:uid="{00000000-0005-0000-0000-0000360D0000}"/>
    <cellStyle name="Total 17 2" xfId="2146" xr:uid="{00000000-0005-0000-0000-0000370D0000}"/>
    <cellStyle name="Total 17 2 2" xfId="3465" xr:uid="{00000000-0005-0000-0000-0000380D0000}"/>
    <cellStyle name="Total 17 3" xfId="3266" xr:uid="{00000000-0005-0000-0000-0000390D0000}"/>
    <cellStyle name="Total 18" xfId="1867" xr:uid="{00000000-0005-0000-0000-00003A0D0000}"/>
    <cellStyle name="Total 18 2" xfId="2147" xr:uid="{00000000-0005-0000-0000-00003B0D0000}"/>
    <cellStyle name="Total 18 2 2" xfId="3466" xr:uid="{00000000-0005-0000-0000-00003C0D0000}"/>
    <cellStyle name="Total 18 3" xfId="3267" xr:uid="{00000000-0005-0000-0000-00003D0D0000}"/>
    <cellStyle name="Total 19" xfId="1868" xr:uid="{00000000-0005-0000-0000-00003E0D0000}"/>
    <cellStyle name="Total 19 2" xfId="2148" xr:uid="{00000000-0005-0000-0000-00003F0D0000}"/>
    <cellStyle name="Total 19 2 2" xfId="3467" xr:uid="{00000000-0005-0000-0000-0000400D0000}"/>
    <cellStyle name="Total 19 3" xfId="3268" xr:uid="{00000000-0005-0000-0000-0000410D0000}"/>
    <cellStyle name="Total 2" xfId="1869" xr:uid="{00000000-0005-0000-0000-0000420D0000}"/>
    <cellStyle name="Total 2 2" xfId="2149" xr:uid="{00000000-0005-0000-0000-0000430D0000}"/>
    <cellStyle name="Total 2 2 2" xfId="3468" xr:uid="{00000000-0005-0000-0000-0000440D0000}"/>
    <cellStyle name="Total 2 3" xfId="3269" xr:uid="{00000000-0005-0000-0000-0000450D0000}"/>
    <cellStyle name="Total 20" xfId="1870" xr:uid="{00000000-0005-0000-0000-0000460D0000}"/>
    <cellStyle name="Total 20 2" xfId="2150" xr:uid="{00000000-0005-0000-0000-0000470D0000}"/>
    <cellStyle name="Total 20 2 2" xfId="3469" xr:uid="{00000000-0005-0000-0000-0000480D0000}"/>
    <cellStyle name="Total 20 3" xfId="3270" xr:uid="{00000000-0005-0000-0000-0000490D0000}"/>
    <cellStyle name="Total 21" xfId="1871" xr:uid="{00000000-0005-0000-0000-00004A0D0000}"/>
    <cellStyle name="Total 21 2" xfId="2151" xr:uid="{00000000-0005-0000-0000-00004B0D0000}"/>
    <cellStyle name="Total 21 2 2" xfId="3470" xr:uid="{00000000-0005-0000-0000-00004C0D0000}"/>
    <cellStyle name="Total 21 3" xfId="3271" xr:uid="{00000000-0005-0000-0000-00004D0D0000}"/>
    <cellStyle name="Total 22" xfId="1872" xr:uid="{00000000-0005-0000-0000-00004E0D0000}"/>
    <cellStyle name="Total 22 2" xfId="2152" xr:uid="{00000000-0005-0000-0000-00004F0D0000}"/>
    <cellStyle name="Total 22 2 2" xfId="3471" xr:uid="{00000000-0005-0000-0000-0000500D0000}"/>
    <cellStyle name="Total 22 3" xfId="3272" xr:uid="{00000000-0005-0000-0000-0000510D0000}"/>
    <cellStyle name="Total 23" xfId="1873" xr:uid="{00000000-0005-0000-0000-0000520D0000}"/>
    <cellStyle name="Total 23 2" xfId="2153" xr:uid="{00000000-0005-0000-0000-0000530D0000}"/>
    <cellStyle name="Total 23 2 2" xfId="3472" xr:uid="{00000000-0005-0000-0000-0000540D0000}"/>
    <cellStyle name="Total 23 3" xfId="3273" xr:uid="{00000000-0005-0000-0000-0000550D0000}"/>
    <cellStyle name="Total 24" xfId="1874" xr:uid="{00000000-0005-0000-0000-0000560D0000}"/>
    <cellStyle name="Total 24 2" xfId="2154" xr:uid="{00000000-0005-0000-0000-0000570D0000}"/>
    <cellStyle name="Total 24 2 2" xfId="3473" xr:uid="{00000000-0005-0000-0000-0000580D0000}"/>
    <cellStyle name="Total 24 3" xfId="3274" xr:uid="{00000000-0005-0000-0000-0000590D0000}"/>
    <cellStyle name="Total 25" xfId="1875" xr:uid="{00000000-0005-0000-0000-00005A0D0000}"/>
    <cellStyle name="Total 25 2" xfId="2155" xr:uid="{00000000-0005-0000-0000-00005B0D0000}"/>
    <cellStyle name="Total 25 2 2" xfId="3474" xr:uid="{00000000-0005-0000-0000-00005C0D0000}"/>
    <cellStyle name="Total 25 3" xfId="3275" xr:uid="{00000000-0005-0000-0000-00005D0D0000}"/>
    <cellStyle name="Total 26" xfId="1876" xr:uid="{00000000-0005-0000-0000-00005E0D0000}"/>
    <cellStyle name="Total 26 2" xfId="2156" xr:uid="{00000000-0005-0000-0000-00005F0D0000}"/>
    <cellStyle name="Total 26 2 2" xfId="3475" xr:uid="{00000000-0005-0000-0000-0000600D0000}"/>
    <cellStyle name="Total 26 3" xfId="3276" xr:uid="{00000000-0005-0000-0000-0000610D0000}"/>
    <cellStyle name="Total 27" xfId="1877" xr:uid="{00000000-0005-0000-0000-0000620D0000}"/>
    <cellStyle name="Total 27 2" xfId="2157" xr:uid="{00000000-0005-0000-0000-0000630D0000}"/>
    <cellStyle name="Total 27 2 2" xfId="3476" xr:uid="{00000000-0005-0000-0000-0000640D0000}"/>
    <cellStyle name="Total 27 3" xfId="3277" xr:uid="{00000000-0005-0000-0000-0000650D0000}"/>
    <cellStyle name="Total 3" xfId="1878" xr:uid="{00000000-0005-0000-0000-0000660D0000}"/>
    <cellStyle name="Total 3 2" xfId="2158" xr:uid="{00000000-0005-0000-0000-0000670D0000}"/>
    <cellStyle name="Total 3 2 2" xfId="3477" xr:uid="{00000000-0005-0000-0000-0000680D0000}"/>
    <cellStyle name="Total 3 3" xfId="3278" xr:uid="{00000000-0005-0000-0000-0000690D0000}"/>
    <cellStyle name="Total 4" xfId="1879" xr:uid="{00000000-0005-0000-0000-00006A0D0000}"/>
    <cellStyle name="Total 4 2" xfId="2159" xr:uid="{00000000-0005-0000-0000-00006B0D0000}"/>
    <cellStyle name="Total 4 2 2" xfId="3478" xr:uid="{00000000-0005-0000-0000-00006C0D0000}"/>
    <cellStyle name="Total 4 3" xfId="3279" xr:uid="{00000000-0005-0000-0000-00006D0D0000}"/>
    <cellStyle name="Total 5" xfId="1880" xr:uid="{00000000-0005-0000-0000-00006E0D0000}"/>
    <cellStyle name="Total 5 2" xfId="2160" xr:uid="{00000000-0005-0000-0000-00006F0D0000}"/>
    <cellStyle name="Total 5 2 2" xfId="3479" xr:uid="{00000000-0005-0000-0000-0000700D0000}"/>
    <cellStyle name="Total 5 3" xfId="3280" xr:uid="{00000000-0005-0000-0000-0000710D0000}"/>
    <cellStyle name="Total 6" xfId="1881" xr:uid="{00000000-0005-0000-0000-0000720D0000}"/>
    <cellStyle name="Total 6 2" xfId="2161" xr:uid="{00000000-0005-0000-0000-0000730D0000}"/>
    <cellStyle name="Total 6 2 2" xfId="3480" xr:uid="{00000000-0005-0000-0000-0000740D0000}"/>
    <cellStyle name="Total 6 3" xfId="3281" xr:uid="{00000000-0005-0000-0000-0000750D0000}"/>
    <cellStyle name="Total 7" xfId="1882" xr:uid="{00000000-0005-0000-0000-0000760D0000}"/>
    <cellStyle name="Total 7 2" xfId="2162" xr:uid="{00000000-0005-0000-0000-0000770D0000}"/>
    <cellStyle name="Total 7 2 2" xfId="3481" xr:uid="{00000000-0005-0000-0000-0000780D0000}"/>
    <cellStyle name="Total 7 3" xfId="3282" xr:uid="{00000000-0005-0000-0000-0000790D0000}"/>
    <cellStyle name="Total 8" xfId="1883" xr:uid="{00000000-0005-0000-0000-00007A0D0000}"/>
    <cellStyle name="Total 8 2" xfId="2163" xr:uid="{00000000-0005-0000-0000-00007B0D0000}"/>
    <cellStyle name="Total 8 2 2" xfId="3482" xr:uid="{00000000-0005-0000-0000-00007C0D0000}"/>
    <cellStyle name="Total 8 3" xfId="3283" xr:uid="{00000000-0005-0000-0000-00007D0D0000}"/>
    <cellStyle name="Total 9" xfId="1884" xr:uid="{00000000-0005-0000-0000-00007E0D0000}"/>
    <cellStyle name="Total 9 2" xfId="2164" xr:uid="{00000000-0005-0000-0000-00007F0D0000}"/>
    <cellStyle name="Total 9 2 2" xfId="3483" xr:uid="{00000000-0005-0000-0000-0000800D0000}"/>
    <cellStyle name="Total 9 3" xfId="3284" xr:uid="{00000000-0005-0000-0000-0000810D0000}"/>
    <cellStyle name="Warning Text" xfId="14" builtinId="11" customBuiltin="1"/>
    <cellStyle name="Warning Text 10" xfId="1885" xr:uid="{00000000-0005-0000-0000-0000830D0000}"/>
    <cellStyle name="Warning Text 11" xfId="1886" xr:uid="{00000000-0005-0000-0000-0000840D0000}"/>
    <cellStyle name="Warning Text 12" xfId="1887" xr:uid="{00000000-0005-0000-0000-0000850D0000}"/>
    <cellStyle name="Warning Text 13" xfId="1888" xr:uid="{00000000-0005-0000-0000-0000860D0000}"/>
    <cellStyle name="Warning Text 14" xfId="1889" xr:uid="{00000000-0005-0000-0000-0000870D0000}"/>
    <cellStyle name="Warning Text 15" xfId="1890" xr:uid="{00000000-0005-0000-0000-0000880D0000}"/>
    <cellStyle name="Warning Text 16" xfId="1891" xr:uid="{00000000-0005-0000-0000-0000890D0000}"/>
    <cellStyle name="Warning Text 17" xfId="1892" xr:uid="{00000000-0005-0000-0000-00008A0D0000}"/>
    <cellStyle name="Warning Text 18" xfId="1893" xr:uid="{00000000-0005-0000-0000-00008B0D0000}"/>
    <cellStyle name="Warning Text 19" xfId="1894" xr:uid="{00000000-0005-0000-0000-00008C0D0000}"/>
    <cellStyle name="Warning Text 2" xfId="1895" xr:uid="{00000000-0005-0000-0000-00008D0D0000}"/>
    <cellStyle name="Warning Text 20" xfId="1896" xr:uid="{00000000-0005-0000-0000-00008E0D0000}"/>
    <cellStyle name="Warning Text 21" xfId="1897" xr:uid="{00000000-0005-0000-0000-00008F0D0000}"/>
    <cellStyle name="Warning Text 22" xfId="1898" xr:uid="{00000000-0005-0000-0000-0000900D0000}"/>
    <cellStyle name="Warning Text 23" xfId="1899" xr:uid="{00000000-0005-0000-0000-0000910D0000}"/>
    <cellStyle name="Warning Text 24" xfId="1900" xr:uid="{00000000-0005-0000-0000-0000920D0000}"/>
    <cellStyle name="Warning Text 25" xfId="1901" xr:uid="{00000000-0005-0000-0000-0000930D0000}"/>
    <cellStyle name="Warning Text 26" xfId="1902" xr:uid="{00000000-0005-0000-0000-0000940D0000}"/>
    <cellStyle name="Warning Text 27" xfId="1903" xr:uid="{00000000-0005-0000-0000-0000950D0000}"/>
    <cellStyle name="Warning Text 3" xfId="1904" xr:uid="{00000000-0005-0000-0000-0000960D0000}"/>
    <cellStyle name="Warning Text 4" xfId="1905" xr:uid="{00000000-0005-0000-0000-0000970D0000}"/>
    <cellStyle name="Warning Text 5" xfId="1906" xr:uid="{00000000-0005-0000-0000-0000980D0000}"/>
    <cellStyle name="Warning Text 6" xfId="1907" xr:uid="{00000000-0005-0000-0000-0000990D0000}"/>
    <cellStyle name="Warning Text 7" xfId="1908" xr:uid="{00000000-0005-0000-0000-00009A0D0000}"/>
    <cellStyle name="Warning Text 8" xfId="1909" xr:uid="{00000000-0005-0000-0000-00009B0D0000}"/>
    <cellStyle name="Warning Text 9" xfId="1910" xr:uid="{00000000-0005-0000-0000-00009C0D000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'Statewide Total'!$B$66:$B$78</c:f>
              <c:strCache>
                <c:ptCount val="13"/>
                <c:pt idx="0">
                  <c:v>DOTP&amp;F</c:v>
                </c:pt>
                <c:pt idx="1">
                  <c:v>School MM</c:v>
                </c:pt>
                <c:pt idx="2">
                  <c:v>DOA</c:v>
                </c:pt>
                <c:pt idx="3">
                  <c:v>DNR</c:v>
                </c:pt>
                <c:pt idx="4">
                  <c:v>DOC</c:v>
                </c:pt>
                <c:pt idx="5">
                  <c:v>DHSS</c:v>
                </c:pt>
                <c:pt idx="6">
                  <c:v>DMVA</c:v>
                </c:pt>
                <c:pt idx="7">
                  <c:v>DOL</c:v>
                </c:pt>
                <c:pt idx="8">
                  <c:v>DEED</c:v>
                </c:pt>
                <c:pt idx="9">
                  <c:v>DPS</c:v>
                </c:pt>
                <c:pt idx="10">
                  <c:v>Courts</c:v>
                </c:pt>
                <c:pt idx="11">
                  <c:v>DFG</c:v>
                </c:pt>
                <c:pt idx="12">
                  <c:v>DEC</c:v>
                </c:pt>
              </c:strCache>
            </c:strRef>
          </c:cat>
          <c:val>
            <c:numRef>
              <c:f>'Statewide Total'!$D$66:$D$78</c:f>
              <c:numCache>
                <c:formatCode>_("$"* #,##0.0_);_("$"* \(#,##0.0\);_("$"* "-"??_);_(@_)</c:formatCode>
                <c:ptCount val="13"/>
                <c:pt idx="0">
                  <c:v>264253.59999999998</c:v>
                </c:pt>
                <c:pt idx="2">
                  <c:v>77056.645000000004</c:v>
                </c:pt>
                <c:pt idx="3">
                  <c:v>67469.5</c:v>
                </c:pt>
                <c:pt idx="4">
                  <c:v>55190</c:v>
                </c:pt>
                <c:pt idx="5">
                  <c:v>40353.409</c:v>
                </c:pt>
                <c:pt idx="6">
                  <c:v>28874.945</c:v>
                </c:pt>
                <c:pt idx="7">
                  <c:v>20025</c:v>
                </c:pt>
                <c:pt idx="8">
                  <c:v>16791.75</c:v>
                </c:pt>
                <c:pt idx="9">
                  <c:v>7540</c:v>
                </c:pt>
                <c:pt idx="10">
                  <c:v>9916.5</c:v>
                </c:pt>
                <c:pt idx="11">
                  <c:v>9733</c:v>
                </c:pt>
                <c:pt idx="12">
                  <c:v>200</c:v>
                </c:pt>
              </c:numCache>
            </c:numRef>
          </c:val>
          <c:extLst>
            <c:ext xmlns:c16="http://schemas.microsoft.com/office/drawing/2014/chart" uri="{C3380CC4-5D6E-409C-BE32-E72D297353CC}">
              <c16:uniqueId val="{00000000-FC65-413E-BCB2-05FA7E6A85D6}"/>
            </c:ext>
          </c:extLst>
        </c:ser>
        <c:dLbls>
          <c:showLegendKey val="0"/>
          <c:showVal val="0"/>
          <c:showCatName val="0"/>
          <c:showSerName val="0"/>
          <c:showPercent val="0"/>
          <c:showBubbleSize val="0"/>
        </c:dLbls>
        <c:gapWidth val="219"/>
        <c:overlap val="-27"/>
        <c:axId val="687116552"/>
        <c:axId val="687116880"/>
      </c:barChart>
      <c:catAx>
        <c:axId val="687116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AGENCY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116880"/>
        <c:crosses val="autoZero"/>
        <c:auto val="1"/>
        <c:lblAlgn val="ctr"/>
        <c:lblOffset val="100"/>
        <c:noMultiLvlLbl val="0"/>
      </c:catAx>
      <c:valAx>
        <c:axId val="687116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BACKLOG</a:t>
                </a:r>
                <a:r>
                  <a:rPr lang="en-US" b="1" baseline="0"/>
                  <a:t> AMOUNT ($Thousands)</a:t>
                </a:r>
                <a:endParaRPr lang="en-US"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116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'Statewide Total'!$B$92</c:f>
              <c:strCache>
                <c:ptCount val="1"/>
                <c:pt idx="0">
                  <c:v>DM Backlog</c:v>
                </c:pt>
              </c:strCache>
            </c:strRef>
          </c:tx>
          <c:spPr>
            <a:solidFill>
              <a:schemeClr val="accent1"/>
            </a:solidFill>
            <a:ln>
              <a:noFill/>
            </a:ln>
            <a:effectLst/>
          </c:spPr>
          <c:invertIfNegative val="0"/>
          <c:cat>
            <c:strRef>
              <c:f>'Statewide Total'!$A$93:$A$102</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Total'!$B$93:$B$102</c:f>
              <c:numCache>
                <c:formatCode>_("$"* #,##0.0_);_("$"* \(#,##0.0\);_("$"* "-"??_);_(@_)</c:formatCode>
                <c:ptCount val="10"/>
                <c:pt idx="0">
                  <c:v>858.52200000000005</c:v>
                </c:pt>
                <c:pt idx="1">
                  <c:v>1132.2</c:v>
                </c:pt>
                <c:pt idx="2">
                  <c:v>989.9</c:v>
                </c:pt>
                <c:pt idx="3">
                  <c:v>848.06495790999986</c:v>
                </c:pt>
                <c:pt idx="4">
                  <c:v>755.93241132999992</c:v>
                </c:pt>
                <c:pt idx="5">
                  <c:v>0</c:v>
                </c:pt>
                <c:pt idx="6">
                  <c:v>598.97369900000001</c:v>
                </c:pt>
                <c:pt idx="7">
                  <c:v>604.64899849999983</c:v>
                </c:pt>
                <c:pt idx="8">
                  <c:v>616.81289149999998</c:v>
                </c:pt>
                <c:pt idx="9">
                  <c:v>639.318397</c:v>
                </c:pt>
              </c:numCache>
            </c:numRef>
          </c:val>
          <c:extLst>
            <c:ext xmlns:c16="http://schemas.microsoft.com/office/drawing/2014/chart" uri="{C3380CC4-5D6E-409C-BE32-E72D297353CC}">
              <c16:uniqueId val="{00000000-7017-4326-A8BB-5220C26DFD70}"/>
            </c:ext>
          </c:extLst>
        </c:ser>
        <c:ser>
          <c:idx val="1"/>
          <c:order val="1"/>
          <c:tx>
            <c:strRef>
              <c:f>'Statewide Total'!$C$92</c:f>
              <c:strCache>
                <c:ptCount val="1"/>
                <c:pt idx="0">
                  <c:v>Appropriation</c:v>
                </c:pt>
              </c:strCache>
            </c:strRef>
          </c:tx>
          <c:spPr>
            <a:solidFill>
              <a:schemeClr val="accent2"/>
            </a:solidFill>
            <a:ln>
              <a:noFill/>
            </a:ln>
            <a:effectLst/>
          </c:spPr>
          <c:invertIfNegative val="0"/>
          <c:cat>
            <c:strRef>
              <c:f>'Statewide Total'!$A$93:$A$102</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Total'!$C$93:$C$102</c:f>
              <c:numCache>
                <c:formatCode>_("$"* #,##0.0_);_("$"* \(#,##0.0\);_("$"* "-"??_);_(@_)</c:formatCode>
                <c:ptCount val="10"/>
                <c:pt idx="0">
                  <c:v>92.09</c:v>
                </c:pt>
                <c:pt idx="1">
                  <c:v>81.62</c:v>
                </c:pt>
                <c:pt idx="2">
                  <c:v>70.84</c:v>
                </c:pt>
                <c:pt idx="3">
                  <c:v>87.68</c:v>
                </c:pt>
                <c:pt idx="4">
                  <c:v>68.52</c:v>
                </c:pt>
                <c:pt idx="5">
                  <c:v>30.99</c:v>
                </c:pt>
                <c:pt idx="6">
                  <c:v>15.66</c:v>
                </c:pt>
                <c:pt idx="7">
                  <c:v>27.03</c:v>
                </c:pt>
                <c:pt idx="8">
                  <c:v>24.95</c:v>
                </c:pt>
                <c:pt idx="9">
                  <c:v>37.700000000000003</c:v>
                </c:pt>
              </c:numCache>
            </c:numRef>
          </c:val>
          <c:extLst>
            <c:ext xmlns:c16="http://schemas.microsoft.com/office/drawing/2014/chart" uri="{C3380CC4-5D6E-409C-BE32-E72D297353CC}">
              <c16:uniqueId val="{00000001-7017-4326-A8BB-5220C26DFD70}"/>
            </c:ext>
          </c:extLst>
        </c:ser>
        <c:dLbls>
          <c:showLegendKey val="0"/>
          <c:showVal val="0"/>
          <c:showCatName val="0"/>
          <c:showSerName val="0"/>
          <c:showPercent val="0"/>
          <c:showBubbleSize val="0"/>
        </c:dLbls>
        <c:gapWidth val="150"/>
        <c:axId val="791995272"/>
        <c:axId val="792000192"/>
      </c:barChart>
      <c:lineChart>
        <c:grouping val="standard"/>
        <c:varyColors val="0"/>
        <c:ser>
          <c:idx val="2"/>
          <c:order val="2"/>
          <c:tx>
            <c:strRef>
              <c:f>'Statewide Total'!$D$92</c:f>
              <c:strCache>
                <c:ptCount val="1"/>
                <c:pt idx="0">
                  <c:v>Price</c:v>
                </c:pt>
              </c:strCache>
            </c:strRef>
          </c:tx>
          <c:spPr>
            <a:ln w="28575" cap="rnd">
              <a:solidFill>
                <a:schemeClr val="accent3"/>
              </a:solidFill>
              <a:round/>
            </a:ln>
            <a:effectLst/>
          </c:spPr>
          <c:marker>
            <c:symbol val="none"/>
          </c:marker>
          <c:cat>
            <c:strRef>
              <c:f>'Statewide Total'!$A$93:$A$102</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Total'!$D$93:$D$102</c:f>
              <c:numCache>
                <c:formatCode>_("$"* #,##0.00_);_("$"* \(#,##0.00\);_("$"* "-"??_);_(@_)</c:formatCode>
                <c:ptCount val="10"/>
                <c:pt idx="0">
                  <c:v>94.49</c:v>
                </c:pt>
                <c:pt idx="1">
                  <c:v>112.65</c:v>
                </c:pt>
                <c:pt idx="2">
                  <c:v>107.57</c:v>
                </c:pt>
                <c:pt idx="3">
                  <c:v>107.57</c:v>
                </c:pt>
                <c:pt idx="4">
                  <c:v>72.58</c:v>
                </c:pt>
                <c:pt idx="5">
                  <c:v>43.18</c:v>
                </c:pt>
                <c:pt idx="6">
                  <c:v>49.43</c:v>
                </c:pt>
                <c:pt idx="7">
                  <c:v>63.61</c:v>
                </c:pt>
                <c:pt idx="8">
                  <c:v>69.459999999999994</c:v>
                </c:pt>
                <c:pt idx="9">
                  <c:v>63.54</c:v>
                </c:pt>
              </c:numCache>
            </c:numRef>
          </c:val>
          <c:smooth val="0"/>
          <c:extLst>
            <c:ext xmlns:c16="http://schemas.microsoft.com/office/drawing/2014/chart" uri="{C3380CC4-5D6E-409C-BE32-E72D297353CC}">
              <c16:uniqueId val="{00000002-7017-4326-A8BB-5220C26DFD70}"/>
            </c:ext>
          </c:extLst>
        </c:ser>
        <c:dLbls>
          <c:showLegendKey val="0"/>
          <c:showVal val="0"/>
          <c:showCatName val="0"/>
          <c:showSerName val="0"/>
          <c:showPercent val="0"/>
          <c:showBubbleSize val="0"/>
        </c:dLbls>
        <c:marker val="1"/>
        <c:smooth val="0"/>
        <c:axId val="925972800"/>
        <c:axId val="804607288"/>
      </c:lineChart>
      <c:catAx>
        <c:axId val="79199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000192"/>
        <c:crosses val="autoZero"/>
        <c:auto val="1"/>
        <c:lblAlgn val="ctr"/>
        <c:lblOffset val="100"/>
        <c:noMultiLvlLbl val="0"/>
      </c:catAx>
      <c:valAx>
        <c:axId val="792000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Rounded to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995272"/>
        <c:crosses val="autoZero"/>
        <c:crossBetween val="between"/>
      </c:valAx>
      <c:valAx>
        <c:axId val="80460728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ANS Oil Price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5972800"/>
        <c:crosses val="max"/>
        <c:crossBetween val="between"/>
      </c:valAx>
      <c:catAx>
        <c:axId val="925972800"/>
        <c:scaling>
          <c:orientation val="minMax"/>
        </c:scaling>
        <c:delete val="1"/>
        <c:axPos val="b"/>
        <c:numFmt formatCode="General" sourceLinked="1"/>
        <c:majorTickMark val="out"/>
        <c:minorTickMark val="none"/>
        <c:tickLblPos val="nextTo"/>
        <c:crossAx val="804607288"/>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'Statewide Total'!$B$113</c:f>
              <c:strCache>
                <c:ptCount val="1"/>
                <c:pt idx="0">
                  <c:v>DM Backlog</c:v>
                </c:pt>
              </c:strCache>
            </c:strRef>
          </c:tx>
          <c:spPr>
            <a:solidFill>
              <a:schemeClr val="accent1"/>
            </a:solidFill>
            <a:ln>
              <a:noFill/>
            </a:ln>
            <a:effectLst/>
          </c:spPr>
          <c:invertIfNegative val="0"/>
          <c:cat>
            <c:strRef>
              <c:f>'Statewide Total'!$A$114:$A$123</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Total'!$B$114:$B$123</c:f>
              <c:numCache>
                <c:formatCode>_("$"* #,##0.0_);_("$"* \(#,##0.0\);_("$"* "-"??_);_(@_)</c:formatCode>
                <c:ptCount val="10"/>
                <c:pt idx="0">
                  <c:v>1117.8616</c:v>
                </c:pt>
                <c:pt idx="1">
                  <c:v>1185.8</c:v>
                </c:pt>
                <c:pt idx="2">
                  <c:v>1200.7</c:v>
                </c:pt>
                <c:pt idx="3">
                  <c:v>1203.0288</c:v>
                </c:pt>
                <c:pt idx="4">
                  <c:v>1091.2376676100002</c:v>
                </c:pt>
                <c:pt idx="5">
                  <c:v>1080.5513000000001</c:v>
                </c:pt>
                <c:pt idx="6">
                  <c:v>1008.793562</c:v>
                </c:pt>
                <c:pt idx="7">
                  <c:v>1061.2566088733336</c:v>
                </c:pt>
                <c:pt idx="8">
                  <c:v>1236.6074757105471</c:v>
                </c:pt>
                <c:pt idx="9">
                  <c:v>1273.1635071172138</c:v>
                </c:pt>
              </c:numCache>
            </c:numRef>
          </c:val>
          <c:extLst>
            <c:ext xmlns:c16="http://schemas.microsoft.com/office/drawing/2014/chart" uri="{C3380CC4-5D6E-409C-BE32-E72D297353CC}">
              <c16:uniqueId val="{00000000-0C4A-46D2-AD6E-03299AB02985}"/>
            </c:ext>
          </c:extLst>
        </c:ser>
        <c:ser>
          <c:idx val="1"/>
          <c:order val="1"/>
          <c:tx>
            <c:strRef>
              <c:f>'Statewide Total'!$C$113</c:f>
              <c:strCache>
                <c:ptCount val="1"/>
                <c:pt idx="0">
                  <c:v>Appropriation</c:v>
                </c:pt>
              </c:strCache>
            </c:strRef>
          </c:tx>
          <c:spPr>
            <a:solidFill>
              <a:schemeClr val="accent2"/>
            </a:solidFill>
            <a:ln>
              <a:noFill/>
            </a:ln>
            <a:effectLst/>
          </c:spPr>
          <c:invertIfNegative val="0"/>
          <c:cat>
            <c:strRef>
              <c:f>'Statewide Total'!$A$114:$A$123</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Total'!$C$114:$C$123</c:f>
              <c:numCache>
                <c:formatCode>_("$"* #,##0.0_);_("$"* \(#,##0.0\);_("$"* "-"??_);_(@_)</c:formatCode>
                <c:ptCount val="10"/>
                <c:pt idx="0">
                  <c:v>37.5</c:v>
                </c:pt>
                <c:pt idx="1">
                  <c:v>87.5</c:v>
                </c:pt>
                <c:pt idx="2">
                  <c:v>37.950000000000003</c:v>
                </c:pt>
                <c:pt idx="3">
                  <c:v>30</c:v>
                </c:pt>
                <c:pt idx="4">
                  <c:v>19.27</c:v>
                </c:pt>
                <c:pt idx="5">
                  <c:v>3</c:v>
                </c:pt>
                <c:pt idx="6">
                  <c:v>0</c:v>
                </c:pt>
                <c:pt idx="7">
                  <c:v>5</c:v>
                </c:pt>
                <c:pt idx="8">
                  <c:v>2</c:v>
                </c:pt>
                <c:pt idx="9">
                  <c:v>5</c:v>
                </c:pt>
              </c:numCache>
            </c:numRef>
          </c:val>
          <c:extLst>
            <c:ext xmlns:c16="http://schemas.microsoft.com/office/drawing/2014/chart" uri="{C3380CC4-5D6E-409C-BE32-E72D297353CC}">
              <c16:uniqueId val="{00000001-0C4A-46D2-AD6E-03299AB02985}"/>
            </c:ext>
          </c:extLst>
        </c:ser>
        <c:dLbls>
          <c:showLegendKey val="0"/>
          <c:showVal val="0"/>
          <c:showCatName val="0"/>
          <c:showSerName val="0"/>
          <c:showPercent val="0"/>
          <c:showBubbleSize val="0"/>
        </c:dLbls>
        <c:gapWidth val="150"/>
        <c:axId val="917526520"/>
        <c:axId val="917527504"/>
      </c:barChart>
      <c:lineChart>
        <c:grouping val="standard"/>
        <c:varyColors val="0"/>
        <c:ser>
          <c:idx val="2"/>
          <c:order val="2"/>
          <c:tx>
            <c:strRef>
              <c:f>'Statewide Total'!$D$113</c:f>
              <c:strCache>
                <c:ptCount val="1"/>
                <c:pt idx="0">
                  <c:v>Price</c:v>
                </c:pt>
              </c:strCache>
            </c:strRef>
          </c:tx>
          <c:spPr>
            <a:ln w="28575" cap="rnd">
              <a:solidFill>
                <a:schemeClr val="accent3"/>
              </a:solidFill>
              <a:round/>
            </a:ln>
            <a:effectLst/>
          </c:spPr>
          <c:marker>
            <c:symbol val="none"/>
          </c:marker>
          <c:cat>
            <c:strRef>
              <c:f>'Statewide Total'!$A$114:$A$123</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Total'!$D$114:$D$123</c:f>
              <c:numCache>
                <c:formatCode>_("$"* #,##0.00_);_("$"* \(#,##0.00\);_("$"* "-"??_);_(@_)</c:formatCode>
                <c:ptCount val="10"/>
                <c:pt idx="0">
                  <c:v>94.49</c:v>
                </c:pt>
                <c:pt idx="1">
                  <c:v>112.65</c:v>
                </c:pt>
                <c:pt idx="2">
                  <c:v>107.57</c:v>
                </c:pt>
                <c:pt idx="3">
                  <c:v>107.57</c:v>
                </c:pt>
                <c:pt idx="4">
                  <c:v>72.58</c:v>
                </c:pt>
                <c:pt idx="5">
                  <c:v>43.18</c:v>
                </c:pt>
                <c:pt idx="6">
                  <c:v>49.43</c:v>
                </c:pt>
                <c:pt idx="7">
                  <c:v>63.61</c:v>
                </c:pt>
                <c:pt idx="8">
                  <c:v>69.459999999999994</c:v>
                </c:pt>
                <c:pt idx="9">
                  <c:v>63.54</c:v>
                </c:pt>
              </c:numCache>
            </c:numRef>
          </c:val>
          <c:smooth val="0"/>
          <c:extLst>
            <c:ext xmlns:c16="http://schemas.microsoft.com/office/drawing/2014/chart" uri="{C3380CC4-5D6E-409C-BE32-E72D297353CC}">
              <c16:uniqueId val="{00000002-0C4A-46D2-AD6E-03299AB02985}"/>
            </c:ext>
          </c:extLst>
        </c:ser>
        <c:dLbls>
          <c:showLegendKey val="0"/>
          <c:showVal val="0"/>
          <c:showCatName val="0"/>
          <c:showSerName val="0"/>
          <c:showPercent val="0"/>
          <c:showBubbleSize val="0"/>
        </c:dLbls>
        <c:marker val="1"/>
        <c:smooth val="0"/>
        <c:axId val="792104824"/>
        <c:axId val="792100560"/>
      </c:lineChart>
      <c:catAx>
        <c:axId val="917526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527504"/>
        <c:crosses val="autoZero"/>
        <c:auto val="1"/>
        <c:lblAlgn val="ctr"/>
        <c:lblOffset val="100"/>
        <c:noMultiLvlLbl val="0"/>
      </c:catAx>
      <c:valAx>
        <c:axId val="917527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Rounded to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526520"/>
        <c:crosses val="autoZero"/>
        <c:crossBetween val="between"/>
      </c:valAx>
      <c:valAx>
        <c:axId val="79210056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ANS Oil Price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104824"/>
        <c:crosses val="max"/>
        <c:crossBetween val="between"/>
      </c:valAx>
      <c:catAx>
        <c:axId val="792104824"/>
        <c:scaling>
          <c:orientation val="minMax"/>
        </c:scaling>
        <c:delete val="1"/>
        <c:axPos val="b"/>
        <c:numFmt formatCode="General" sourceLinked="1"/>
        <c:majorTickMark val="out"/>
        <c:minorTickMark val="none"/>
        <c:tickLblPos val="nextTo"/>
        <c:crossAx val="79210056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85725</xdr:colOff>
      <xdr:row>64</xdr:row>
      <xdr:rowOff>133349</xdr:rowOff>
    </xdr:from>
    <xdr:to>
      <xdr:col>14</xdr:col>
      <xdr:colOff>85725</xdr:colOff>
      <xdr:row>88</xdr:row>
      <xdr:rowOff>571499</xdr:rowOff>
    </xdr:to>
    <xdr:graphicFrame macro="">
      <xdr:nvGraphicFramePr>
        <xdr:cNvPr id="3" name="Chart 2">
          <a:extLst>
            <a:ext uri="{FF2B5EF4-FFF2-40B4-BE49-F238E27FC236}">
              <a16:creationId xmlns:a16="http://schemas.microsoft.com/office/drawing/2014/main" id="{04E38527-D3E3-43D7-8B01-B526D0D525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87</xdr:row>
      <xdr:rowOff>47625</xdr:rowOff>
    </xdr:from>
    <xdr:to>
      <xdr:col>8</xdr:col>
      <xdr:colOff>971550</xdr:colOff>
      <xdr:row>110</xdr:row>
      <xdr:rowOff>38100</xdr:rowOff>
    </xdr:to>
    <xdr:graphicFrame macro="">
      <xdr:nvGraphicFramePr>
        <xdr:cNvPr id="4" name="Chart 3">
          <a:extLst>
            <a:ext uri="{FF2B5EF4-FFF2-40B4-BE49-F238E27FC236}">
              <a16:creationId xmlns:a16="http://schemas.microsoft.com/office/drawing/2014/main" id="{909CF75C-B6D3-40AA-B85B-1F6653049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638181</xdr:colOff>
      <xdr:row>110</xdr:row>
      <xdr:rowOff>133349</xdr:rowOff>
    </xdr:from>
    <xdr:to>
      <xdr:col>8</xdr:col>
      <xdr:colOff>619125</xdr:colOff>
      <xdr:row>138</xdr:row>
      <xdr:rowOff>28574</xdr:rowOff>
    </xdr:to>
    <xdr:graphicFrame macro="">
      <xdr:nvGraphicFramePr>
        <xdr:cNvPr id="5" name="Chart 4">
          <a:extLst>
            <a:ext uri="{FF2B5EF4-FFF2-40B4-BE49-F238E27FC236}">
              <a16:creationId xmlns:a16="http://schemas.microsoft.com/office/drawing/2014/main" id="{35540048-C434-458C-8B06-6799078F2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ov.local\omb1\JNU\OMB-Office\Information%20by%20Subject\Deferred%20Maintenance\SLA%202021\FY2020%20Deferred%20Maintenance%20Backlog%2012.31.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v.local\omb1\JNU\OMB-Office\Information%20by%20Subject\Deferred%20Maintenance\SLA%202020\FY20%20DM%20Backlog%20Statewide%20OMB%2012.3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wide Total"/>
      <sheetName val="Sent to Leg - less Courts"/>
      <sheetName val="DOA Facilities"/>
      <sheetName val="DOA-DPS SATS"/>
      <sheetName val="DOC"/>
      <sheetName val="Courts"/>
      <sheetName val="DEED"/>
      <sheetName val="F&amp;G"/>
      <sheetName val="DHSS Pioneer Homes"/>
      <sheetName val="DHSS Non-PH"/>
      <sheetName val="DOLWD"/>
      <sheetName val="DMVA"/>
      <sheetName val="DNR"/>
      <sheetName val="DPS"/>
      <sheetName val="DOTPF"/>
      <sheetName val="UAA Main Campus"/>
      <sheetName val="UAA Community Campus"/>
      <sheetName val="UAF Main Campus"/>
      <sheetName val="UAF Community Campus"/>
      <sheetName val="UAS Main &amp; Comm Campus"/>
      <sheetName val="UA Statewide Svcs"/>
    </sheetNames>
    <sheetDataSet>
      <sheetData sheetId="0"/>
      <sheetData sheetId="1"/>
      <sheetData sheetId="2">
        <row r="125">
          <cell r="E125">
            <v>36909395</v>
          </cell>
        </row>
      </sheetData>
      <sheetData sheetId="3">
        <row r="27">
          <cell r="F27">
            <v>55795000</v>
          </cell>
        </row>
      </sheetData>
      <sheetData sheetId="4">
        <row r="115">
          <cell r="F115">
            <v>46203000</v>
          </cell>
        </row>
      </sheetData>
      <sheetData sheetId="5"/>
      <sheetData sheetId="6">
        <row r="15">
          <cell r="F15">
            <v>14150750</v>
          </cell>
        </row>
      </sheetData>
      <sheetData sheetId="7">
        <row r="74">
          <cell r="F74">
            <v>4105900</v>
          </cell>
        </row>
      </sheetData>
      <sheetData sheetId="8">
        <row r="130">
          <cell r="F130">
            <v>22739864</v>
          </cell>
        </row>
      </sheetData>
      <sheetData sheetId="9">
        <row r="184">
          <cell r="F184">
            <v>17443046</v>
          </cell>
        </row>
      </sheetData>
      <sheetData sheetId="10">
        <row r="13">
          <cell r="F13">
            <v>20025000</v>
          </cell>
        </row>
      </sheetData>
      <sheetData sheetId="11"/>
      <sheetData sheetId="12">
        <row r="696">
          <cell r="F696">
            <v>64649000</v>
          </cell>
        </row>
      </sheetData>
      <sheetData sheetId="13">
        <row r="7">
          <cell r="F7">
            <v>4391200</v>
          </cell>
        </row>
      </sheetData>
      <sheetData sheetId="14">
        <row r="610">
          <cell r="F610">
            <v>37834300</v>
          </cell>
        </row>
        <row r="611">
          <cell r="F611">
            <v>220314200</v>
          </cell>
        </row>
        <row r="612">
          <cell r="F612">
            <v>57595000</v>
          </cell>
        </row>
        <row r="613">
          <cell r="F613">
            <v>4050000</v>
          </cell>
        </row>
        <row r="614">
          <cell r="F614">
            <v>18716400</v>
          </cell>
        </row>
        <row r="615">
          <cell r="F615">
            <v>338509900</v>
          </cell>
        </row>
      </sheetData>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wide Total"/>
      <sheetName val="DOA Facilities"/>
      <sheetName val="DOA-DPS SATS"/>
      <sheetName val="DOC"/>
      <sheetName val="DEED"/>
      <sheetName val="F&amp;G"/>
      <sheetName val="DHSS Pioneer Homes"/>
      <sheetName val="DHSS Non-PH"/>
      <sheetName val="DOLWD"/>
      <sheetName val="DMVA"/>
      <sheetName val="DNR"/>
      <sheetName val="DPS"/>
      <sheetName val="DOTPF"/>
      <sheetName val="DOTPF Harbors"/>
      <sheetName val="UAA Main Campus"/>
      <sheetName val="UAA Community Campus"/>
      <sheetName val="UAF Main Campus"/>
      <sheetName val="UAF Community Campus"/>
      <sheetName val="UAS Main &amp; Comm Campus"/>
      <sheetName val="UA Statewide Svcs"/>
      <sheetName val="Courts"/>
    </sheetNames>
    <sheetDataSet>
      <sheetData sheetId="0">
        <row r="29">
          <cell r="H29" t="str">
            <v>University</v>
          </cell>
        </row>
      </sheetData>
      <sheetData sheetId="1">
        <row r="125">
          <cell r="E125">
            <v>42855395</v>
          </cell>
        </row>
      </sheetData>
      <sheetData sheetId="2">
        <row r="27">
          <cell r="F27">
            <v>55795000</v>
          </cell>
        </row>
      </sheetData>
      <sheetData sheetId="3">
        <row r="120">
          <cell r="F120">
            <v>45203000</v>
          </cell>
        </row>
      </sheetData>
      <sheetData sheetId="4">
        <row r="15">
          <cell r="F15">
            <v>14150750</v>
          </cell>
        </row>
      </sheetData>
      <sheetData sheetId="5">
        <row r="79">
          <cell r="F79">
            <v>5325020</v>
          </cell>
        </row>
      </sheetData>
      <sheetData sheetId="6">
        <row r="129">
          <cell r="F129">
            <v>22739864</v>
          </cell>
        </row>
      </sheetData>
      <sheetData sheetId="7">
        <row r="183">
          <cell r="F183">
            <v>17443046</v>
          </cell>
        </row>
      </sheetData>
      <sheetData sheetId="8">
        <row r="15">
          <cell r="F15">
            <v>20450000</v>
          </cell>
        </row>
      </sheetData>
      <sheetData sheetId="9">
        <row r="21">
          <cell r="F21">
            <v>5479842</v>
          </cell>
        </row>
      </sheetData>
      <sheetData sheetId="10">
        <row r="699">
          <cell r="F699">
            <v>65204000</v>
          </cell>
        </row>
      </sheetData>
      <sheetData sheetId="11">
        <row r="12">
          <cell r="H12">
            <v>9242500</v>
          </cell>
        </row>
      </sheetData>
      <sheetData sheetId="12">
        <row r="601">
          <cell r="F601">
            <v>35508600</v>
          </cell>
        </row>
      </sheetData>
      <sheetData sheetId="13" refreshError="1"/>
      <sheetData sheetId="14">
        <row r="1694">
          <cell r="F1694">
            <v>483281850.16666669</v>
          </cell>
        </row>
      </sheetData>
      <sheetData sheetId="15">
        <row r="195">
          <cell r="F195">
            <v>28699147</v>
          </cell>
        </row>
      </sheetData>
      <sheetData sheetId="16">
        <row r="1009">
          <cell r="F1009">
            <v>705579005.75999999</v>
          </cell>
        </row>
      </sheetData>
      <sheetData sheetId="17">
        <row r="118">
          <cell r="F118">
            <v>27483488</v>
          </cell>
        </row>
      </sheetData>
      <sheetData sheetId="18">
        <row r="137">
          <cell r="F137">
            <v>22046816.190546915</v>
          </cell>
        </row>
      </sheetData>
      <sheetData sheetId="19">
        <row r="28">
          <cell r="F28">
            <v>6073200</v>
          </cell>
        </row>
      </sheetData>
      <sheetData sheetId="20">
        <row r="31">
          <cell r="F31">
            <v>8916500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13"/>
  <sheetViews>
    <sheetView tabSelected="1" zoomScaleNormal="100" workbookViewId="0">
      <pane xSplit="4" ySplit="7" topLeftCell="K8" activePane="bottomRight" state="frozen"/>
      <selection activeCell="M13" sqref="M13"/>
      <selection pane="topRight" activeCell="M13" sqref="M13"/>
      <selection pane="bottomLeft" activeCell="M13" sqref="M13"/>
      <selection pane="bottomRight" activeCell="B3" sqref="B3"/>
    </sheetView>
  </sheetViews>
  <sheetFormatPr defaultColWidth="11.42578125" defaultRowHeight="12.75"/>
  <cols>
    <col min="1" max="1" width="7.42578125" style="165" customWidth="1"/>
    <col min="2" max="2" width="33.85546875" style="165" bestFit="1" customWidth="1"/>
    <col min="3" max="3" width="9.7109375" style="165" customWidth="1"/>
    <col min="4" max="4" width="15" style="165" bestFit="1" customWidth="1"/>
    <col min="5" max="8" width="29.5703125" style="165" hidden="1" customWidth="1"/>
    <col min="9" max="9" width="18.28515625" style="165" hidden="1" customWidth="1"/>
    <col min="10" max="10" width="15.5703125" style="165" hidden="1" customWidth="1"/>
    <col min="11" max="14" width="14.28515625" style="165" customWidth="1"/>
    <col min="15" max="15" width="14.85546875" style="165" bestFit="1" customWidth="1"/>
    <col min="16" max="16" width="15.5703125" style="15" customWidth="1"/>
    <col min="17" max="18" width="12.7109375" style="15" customWidth="1"/>
    <col min="19" max="19" width="8.85546875" style="165" customWidth="1"/>
    <col min="20" max="20" width="3.42578125" style="11" customWidth="1"/>
    <col min="21" max="21" width="10.7109375" style="11" customWidth="1"/>
    <col min="22" max="22" width="4.28515625" style="11" customWidth="1"/>
    <col min="23" max="23" width="12.85546875" style="11" customWidth="1"/>
    <col min="24" max="24" width="8.85546875" style="165" customWidth="1"/>
    <col min="25" max="25" width="8.85546875" style="11" customWidth="1"/>
    <col min="26" max="16384" width="11.42578125" style="11"/>
  </cols>
  <sheetData>
    <row r="1" spans="1:24" ht="27" customHeight="1">
      <c r="B1" s="8" t="s">
        <v>3112</v>
      </c>
      <c r="C1" s="8"/>
      <c r="D1" s="9"/>
      <c r="E1" s="9"/>
      <c r="F1" s="9"/>
      <c r="G1" s="9"/>
      <c r="H1" s="9"/>
      <c r="I1" s="9"/>
      <c r="J1" s="9"/>
      <c r="K1" s="9"/>
      <c r="L1" s="9"/>
      <c r="M1" s="9"/>
      <c r="N1" s="9"/>
      <c r="O1" s="9"/>
      <c r="P1" s="10"/>
      <c r="Q1" s="164"/>
      <c r="R1" s="164"/>
    </row>
    <row r="2" spans="1:24" ht="27" customHeight="1">
      <c r="B2" s="12"/>
      <c r="C2" s="8"/>
      <c r="D2" s="9"/>
      <c r="E2" s="9"/>
      <c r="F2" s="9"/>
      <c r="G2" s="9"/>
      <c r="H2" s="9"/>
      <c r="I2" s="9"/>
      <c r="J2" s="9"/>
      <c r="K2" s="9"/>
      <c r="L2" s="9"/>
      <c r="M2" s="9"/>
      <c r="N2" s="9"/>
      <c r="O2" s="9"/>
      <c r="P2" s="10"/>
      <c r="Q2" s="164"/>
      <c r="R2" s="164"/>
    </row>
    <row r="3" spans="1:24" ht="27" customHeight="1">
      <c r="B3" s="12" t="s">
        <v>5955</v>
      </c>
      <c r="C3" s="8"/>
      <c r="D3" s="9"/>
      <c r="E3" s="9"/>
      <c r="F3" s="9"/>
      <c r="G3" s="9"/>
      <c r="H3" s="9"/>
      <c r="I3" s="9"/>
      <c r="J3" s="9"/>
      <c r="K3" s="9"/>
      <c r="L3" s="9"/>
      <c r="M3" s="9"/>
      <c r="N3" s="9"/>
      <c r="O3" s="9"/>
      <c r="P3" s="10"/>
      <c r="Q3" s="164"/>
      <c r="R3" s="164"/>
    </row>
    <row r="4" spans="1:24" ht="16.5" customHeight="1">
      <c r="B4" s="13"/>
      <c r="C4" s="13"/>
      <c r="D4" s="13"/>
      <c r="E4" s="14"/>
      <c r="F4" s="14"/>
      <c r="G4" s="14"/>
      <c r="H4" s="14"/>
      <c r="I4" s="14"/>
      <c r="J4" s="14"/>
      <c r="K4" s="14"/>
      <c r="L4" s="14"/>
      <c r="M4" s="14"/>
      <c r="N4" s="14"/>
      <c r="O4" s="14"/>
      <c r="Q4" s="164"/>
      <c r="R4" s="164"/>
    </row>
    <row r="5" spans="1:24" s="163" customFormat="1" ht="16.5" customHeight="1">
      <c r="A5" s="646" t="s">
        <v>0</v>
      </c>
      <c r="B5" s="647"/>
      <c r="C5" s="647"/>
      <c r="D5" s="647"/>
      <c r="E5" s="644" t="s">
        <v>3113</v>
      </c>
      <c r="F5" s="644" t="s">
        <v>3114</v>
      </c>
      <c r="G5" s="644" t="s">
        <v>3115</v>
      </c>
      <c r="H5" s="644" t="s">
        <v>3116</v>
      </c>
      <c r="I5" s="644" t="s">
        <v>3117</v>
      </c>
      <c r="J5" s="644" t="s">
        <v>3118</v>
      </c>
      <c r="K5" s="644" t="s">
        <v>3119</v>
      </c>
      <c r="L5" s="644" t="s">
        <v>2</v>
      </c>
      <c r="M5" s="644" t="s">
        <v>3</v>
      </c>
      <c r="N5" s="644" t="s">
        <v>4</v>
      </c>
      <c r="O5" s="38" t="s">
        <v>5</v>
      </c>
      <c r="P5" s="644" t="s">
        <v>3193</v>
      </c>
      <c r="Q5" s="644" t="s">
        <v>3120</v>
      </c>
      <c r="R5" s="644" t="s">
        <v>3121</v>
      </c>
      <c r="S5" s="162"/>
      <c r="U5" s="17"/>
      <c r="X5" s="162"/>
    </row>
    <row r="6" spans="1:24" s="163" customFormat="1" ht="15.75" customHeight="1">
      <c r="A6" s="647"/>
      <c r="B6" s="647"/>
      <c r="C6" s="647"/>
      <c r="D6" s="647"/>
      <c r="E6" s="644"/>
      <c r="F6" s="645"/>
      <c r="G6" s="645"/>
      <c r="H6" s="645"/>
      <c r="I6" s="645"/>
      <c r="J6" s="645"/>
      <c r="K6" s="645"/>
      <c r="L6" s="645"/>
      <c r="M6" s="645"/>
      <c r="N6" s="645"/>
      <c r="O6" s="149"/>
      <c r="P6" s="645"/>
      <c r="Q6" s="645"/>
      <c r="R6" s="645"/>
      <c r="S6" s="18"/>
      <c r="W6" s="162"/>
    </row>
    <row r="7" spans="1:24" s="163" customFormat="1" ht="18" customHeight="1">
      <c r="A7" s="647"/>
      <c r="B7" s="647"/>
      <c r="C7" s="647"/>
      <c r="D7" s="647"/>
      <c r="E7" s="644"/>
      <c r="F7" s="645"/>
      <c r="G7" s="645"/>
      <c r="H7" s="645"/>
      <c r="I7" s="645"/>
      <c r="J7" s="645"/>
      <c r="K7" s="645"/>
      <c r="L7" s="645"/>
      <c r="M7" s="645"/>
      <c r="N7" s="645"/>
      <c r="O7" s="149"/>
      <c r="P7" s="645"/>
      <c r="Q7" s="645"/>
      <c r="R7" s="645"/>
      <c r="S7" s="18"/>
      <c r="W7" s="162"/>
    </row>
    <row r="8" spans="1:24" s="20" customFormat="1">
      <c r="A8" s="19">
        <v>1</v>
      </c>
      <c r="B8" s="161" t="s">
        <v>5666</v>
      </c>
      <c r="C8" s="161"/>
      <c r="D8" s="161"/>
      <c r="E8" s="179">
        <v>80769000</v>
      </c>
      <c r="F8" s="179">
        <v>50300000</v>
      </c>
      <c r="G8" s="179">
        <v>48700000</v>
      </c>
      <c r="H8" s="179">
        <v>59336500</v>
      </c>
      <c r="I8" s="179">
        <v>45684283.329999998</v>
      </c>
      <c r="J8" s="179">
        <f>152762500-85000000</f>
        <v>67762500</v>
      </c>
      <c r="K8" s="179">
        <v>60199084</v>
      </c>
      <c r="L8" s="179">
        <v>56731534.5</v>
      </c>
      <c r="M8" s="179">
        <v>67631657.5</v>
      </c>
      <c r="N8" s="180">
        <f>'[1]DOA Facilities'!E125+'[1]DOA-DPS SATS'!F27</f>
        <v>92704395</v>
      </c>
      <c r="O8" s="180">
        <f>'02-DOA'!E133</f>
        <v>77056645</v>
      </c>
      <c r="P8" s="180">
        <f>O8-N8</f>
        <v>-15647750</v>
      </c>
      <c r="Q8" s="181">
        <f t="shared" ref="Q8:Q22" si="0">O8/$O$27</f>
        <v>3.8180495110712663E-2</v>
      </c>
      <c r="R8" s="181">
        <f>O8/$O$29</f>
        <v>0.12898574496316564</v>
      </c>
    </row>
    <row r="9" spans="1:24" s="20" customFormat="1" ht="16.5" customHeight="1">
      <c r="A9" s="19">
        <f>A8+1</f>
        <v>2</v>
      </c>
      <c r="B9" s="161" t="s">
        <v>3122</v>
      </c>
      <c r="C9" s="161"/>
      <c r="D9" s="161"/>
      <c r="E9" s="179">
        <v>103047000</v>
      </c>
      <c r="F9" s="179">
        <v>102900000</v>
      </c>
      <c r="G9" s="179">
        <v>87400000</v>
      </c>
      <c r="H9" s="179">
        <v>74639000</v>
      </c>
      <c r="I9" s="179">
        <v>65923000</v>
      </c>
      <c r="J9" s="179">
        <v>59360000</v>
      </c>
      <c r="K9" s="179">
        <v>45661000</v>
      </c>
      <c r="L9" s="179">
        <v>40580000</v>
      </c>
      <c r="M9" s="179">
        <v>39680000</v>
      </c>
      <c r="N9" s="180">
        <f>[1]DOC!F115</f>
        <v>46203000</v>
      </c>
      <c r="O9" s="180">
        <f>'20-DOC'!E104</f>
        <v>55190000</v>
      </c>
      <c r="P9" s="180">
        <f t="shared" ref="P9:P23" si="1">O9-N9</f>
        <v>8987000</v>
      </c>
      <c r="Q9" s="181">
        <f t="shared" si="0"/>
        <v>2.7345876856697201E-2</v>
      </c>
      <c r="R9" s="181">
        <f t="shared" ref="R9:R23" si="2">O9/$O$29</f>
        <v>9.2382990000630216E-2</v>
      </c>
    </row>
    <row r="10" spans="1:24">
      <c r="A10" s="19">
        <f t="shared" ref="A10:A18" si="3">A9+1</f>
        <v>3</v>
      </c>
      <c r="B10" s="161" t="s">
        <v>3124</v>
      </c>
      <c r="C10" s="161"/>
      <c r="D10" s="161"/>
      <c r="E10" s="179">
        <v>15000000</v>
      </c>
      <c r="F10" s="179">
        <v>20500000</v>
      </c>
      <c r="G10" s="179">
        <v>12600000</v>
      </c>
      <c r="H10" s="179">
        <v>16747000</v>
      </c>
      <c r="I10" s="179">
        <v>15063000</v>
      </c>
      <c r="J10" s="179">
        <v>16451000</v>
      </c>
      <c r="K10" s="179">
        <v>20741000</v>
      </c>
      <c r="L10" s="179">
        <v>21156000</v>
      </c>
      <c r="M10" s="179">
        <v>18066500</v>
      </c>
      <c r="N10" s="180">
        <f>[1]DEED!F15</f>
        <v>14150750</v>
      </c>
      <c r="O10" s="148">
        <f>'05-DEED'!E17</f>
        <v>16791750</v>
      </c>
      <c r="P10" s="180">
        <f t="shared" si="1"/>
        <v>2641000</v>
      </c>
      <c r="Q10" s="181">
        <f t="shared" si="0"/>
        <v>8.3200784147208773E-3</v>
      </c>
      <c r="R10" s="181">
        <f t="shared" si="2"/>
        <v>2.8107846935007834E-2</v>
      </c>
      <c r="S10" s="11"/>
      <c r="X10" s="11"/>
    </row>
    <row r="11" spans="1:24">
      <c r="A11" s="19">
        <f t="shared" si="3"/>
        <v>4</v>
      </c>
      <c r="B11" s="161" t="s">
        <v>3125</v>
      </c>
      <c r="C11" s="161"/>
      <c r="D11" s="161"/>
      <c r="E11" s="179">
        <v>485000</v>
      </c>
      <c r="F11" s="179">
        <v>200000</v>
      </c>
      <c r="G11" s="179">
        <v>0</v>
      </c>
      <c r="H11" s="179">
        <v>200000</v>
      </c>
      <c r="I11" s="179">
        <v>280000</v>
      </c>
      <c r="J11" s="179">
        <v>0</v>
      </c>
      <c r="K11" s="179">
        <v>0</v>
      </c>
      <c r="L11" s="179">
        <v>0</v>
      </c>
      <c r="M11" s="179">
        <v>760000</v>
      </c>
      <c r="N11" s="180">
        <v>0</v>
      </c>
      <c r="O11" s="180">
        <f>'18-DEC'!E5</f>
        <v>200000</v>
      </c>
      <c r="P11" s="180">
        <f t="shared" si="1"/>
        <v>200000</v>
      </c>
      <c r="Q11" s="181">
        <f t="shared" si="0"/>
        <v>9.909721636781012E-5</v>
      </c>
      <c r="R11" s="181">
        <f t="shared" si="2"/>
        <v>3.3478162710864364E-4</v>
      </c>
      <c r="S11" s="11"/>
      <c r="X11" s="11"/>
    </row>
    <row r="12" spans="1:24" s="20" customFormat="1">
      <c r="A12" s="19">
        <f t="shared" si="3"/>
        <v>5</v>
      </c>
      <c r="B12" s="161" t="s">
        <v>3126</v>
      </c>
      <c r="C12" s="161"/>
      <c r="D12" s="161"/>
      <c r="E12" s="179">
        <v>2250000</v>
      </c>
      <c r="F12" s="179">
        <v>3100000</v>
      </c>
      <c r="G12" s="179">
        <v>2000000</v>
      </c>
      <c r="H12" s="179">
        <v>1400000</v>
      </c>
      <c r="I12" s="179">
        <v>1400000</v>
      </c>
      <c r="J12" s="179">
        <v>1400000</v>
      </c>
      <c r="K12" s="179">
        <v>950000</v>
      </c>
      <c r="L12" s="179">
        <v>2234000</v>
      </c>
      <c r="M12" s="179">
        <v>2091400</v>
      </c>
      <c r="N12" s="180">
        <f>'[1]F&amp;G'!F74</f>
        <v>4105900</v>
      </c>
      <c r="O12" s="180">
        <f>'11-DFG'!E91</f>
        <v>9733000</v>
      </c>
      <c r="P12" s="180">
        <f t="shared" si="1"/>
        <v>5627100</v>
      </c>
      <c r="Q12" s="181">
        <f t="shared" si="0"/>
        <v>4.8225660345394793E-3</v>
      </c>
      <c r="R12" s="181">
        <f t="shared" si="2"/>
        <v>1.6292147883242142E-2</v>
      </c>
    </row>
    <row r="13" spans="1:24" s="20" customFormat="1">
      <c r="A13" s="19">
        <f t="shared" si="3"/>
        <v>6</v>
      </c>
      <c r="B13" s="161" t="s">
        <v>3127</v>
      </c>
      <c r="C13" s="161"/>
      <c r="D13" s="161"/>
      <c r="E13" s="179">
        <v>19474000</v>
      </c>
      <c r="F13" s="179">
        <v>19200000</v>
      </c>
      <c r="G13" s="179">
        <v>17100000</v>
      </c>
      <c r="H13" s="179">
        <v>23830449</v>
      </c>
      <c r="I13" s="179">
        <v>18220049</v>
      </c>
      <c r="J13" s="179">
        <f>13030300+11120700</f>
        <v>24151000</v>
      </c>
      <c r="K13" s="179">
        <v>29101011</v>
      </c>
      <c r="L13" s="179">
        <v>27774047</v>
      </c>
      <c r="M13" s="179">
        <v>34509834</v>
      </c>
      <c r="N13" s="180">
        <f>'[1]DHSS Pioneer Homes'!F130+'[1]DHSS Non-PH'!F184</f>
        <v>40182910</v>
      </c>
      <c r="O13" s="180">
        <f>'06-DHSS PH'!E137</f>
        <v>40353409</v>
      </c>
      <c r="P13" s="180">
        <f t="shared" si="1"/>
        <v>170499</v>
      </c>
      <c r="Q13" s="181">
        <f t="shared" si="0"/>
        <v>1.999455251425868E-2</v>
      </c>
      <c r="R13" s="181">
        <f t="shared" si="2"/>
        <v>6.7547899622002916E-2</v>
      </c>
    </row>
    <row r="14" spans="1:24" s="20" customFormat="1">
      <c r="A14" s="19">
        <f t="shared" si="3"/>
        <v>7</v>
      </c>
      <c r="B14" s="161" t="s">
        <v>3128</v>
      </c>
      <c r="C14" s="161"/>
      <c r="D14" s="161"/>
      <c r="E14" s="179">
        <v>59219000</v>
      </c>
      <c r="F14" s="179">
        <v>49000000</v>
      </c>
      <c r="G14" s="179">
        <v>31500000</v>
      </c>
      <c r="H14" s="179">
        <v>21350000</v>
      </c>
      <c r="I14" s="179">
        <v>15080000</v>
      </c>
      <c r="J14" s="179">
        <v>11860000</v>
      </c>
      <c r="K14" s="179">
        <v>12895000</v>
      </c>
      <c r="L14" s="179">
        <v>15720000</v>
      </c>
      <c r="M14" s="179">
        <v>18550000</v>
      </c>
      <c r="N14" s="180">
        <f>[1]DOLWD!F13</f>
        <v>20025000</v>
      </c>
      <c r="O14" s="180">
        <f>'07-DOLWD'!E12</f>
        <v>20025000</v>
      </c>
      <c r="P14" s="180">
        <f t="shared" si="1"/>
        <v>0</v>
      </c>
      <c r="Q14" s="181">
        <f t="shared" si="0"/>
        <v>9.922108788826987E-3</v>
      </c>
      <c r="R14" s="181">
        <f t="shared" si="2"/>
        <v>3.352001041425294E-2</v>
      </c>
    </row>
    <row r="15" spans="1:24" s="20" customFormat="1">
      <c r="A15" s="19">
        <f>A14+1</f>
        <v>8</v>
      </c>
      <c r="B15" s="161" t="s">
        <v>5667</v>
      </c>
      <c r="C15" s="161"/>
      <c r="D15" s="161"/>
      <c r="E15" s="179">
        <v>36514000</v>
      </c>
      <c r="F15" s="179">
        <v>50000000</v>
      </c>
      <c r="G15" s="179">
        <v>27900000</v>
      </c>
      <c r="H15" s="179">
        <v>46549463.909999996</v>
      </c>
      <c r="I15" s="179">
        <v>48235722</v>
      </c>
      <c r="J15" s="179">
        <v>27224800</v>
      </c>
      <c r="K15" s="179">
        <v>0</v>
      </c>
      <c r="L15" s="179">
        <v>60006533</v>
      </c>
      <c r="M15" s="179">
        <v>36822500</v>
      </c>
      <c r="N15" s="180">
        <f>[2]DMVA!F21</f>
        <v>5479842</v>
      </c>
      <c r="O15" s="180">
        <f>'09-DMVA'!E17</f>
        <v>28874945</v>
      </c>
      <c r="P15" s="180">
        <f t="shared" si="1"/>
        <v>23395103</v>
      </c>
      <c r="Q15" s="181">
        <f t="shared" si="0"/>
        <v>1.4307133361368084E-2</v>
      </c>
      <c r="R15" s="181">
        <f t="shared" si="2"/>
        <v>4.8334005348862973E-2</v>
      </c>
    </row>
    <row r="16" spans="1:24" s="20" customFormat="1">
      <c r="A16" s="19">
        <f t="shared" si="3"/>
        <v>9</v>
      </c>
      <c r="B16" s="161" t="s">
        <v>3129</v>
      </c>
      <c r="C16" s="161"/>
      <c r="D16" s="161"/>
      <c r="E16" s="179">
        <v>67631000</v>
      </c>
      <c r="F16" s="179">
        <v>69100000</v>
      </c>
      <c r="G16" s="179">
        <v>74100000</v>
      </c>
      <c r="H16" s="179">
        <v>75571800</v>
      </c>
      <c r="I16" s="179">
        <v>73235800</v>
      </c>
      <c r="J16" s="179">
        <v>70165000</v>
      </c>
      <c r="K16" s="179">
        <v>73195000</v>
      </c>
      <c r="L16" s="179">
        <v>71046500</v>
      </c>
      <c r="M16" s="179">
        <v>68971000</v>
      </c>
      <c r="N16" s="180">
        <f>[1]DNR!F696</f>
        <v>64649000</v>
      </c>
      <c r="O16" s="180">
        <f>'10-DNR'!E654</f>
        <v>67469500</v>
      </c>
      <c r="P16" s="180">
        <f t="shared" si="1"/>
        <v>2820500</v>
      </c>
      <c r="Q16" s="181">
        <f t="shared" si="0"/>
        <v>3.3430198198639821E-2</v>
      </c>
      <c r="R16" s="181">
        <f t="shared" si="2"/>
        <v>0.11293774495103316</v>
      </c>
    </row>
    <row r="17" spans="1:24" s="20" customFormat="1">
      <c r="A17" s="19">
        <f t="shared" si="3"/>
        <v>10</v>
      </c>
      <c r="B17" s="161" t="s">
        <v>3130</v>
      </c>
      <c r="C17" s="161"/>
      <c r="D17" s="161"/>
      <c r="E17" s="179">
        <v>2660000</v>
      </c>
      <c r="F17" s="179">
        <v>6700000</v>
      </c>
      <c r="G17" s="179">
        <v>6700000</v>
      </c>
      <c r="H17" s="179">
        <v>6266940</v>
      </c>
      <c r="I17" s="179">
        <v>6674743</v>
      </c>
      <c r="J17" s="179">
        <v>5288100</v>
      </c>
      <c r="K17" s="179">
        <v>2000000</v>
      </c>
      <c r="L17" s="179">
        <v>1700000</v>
      </c>
      <c r="M17" s="179">
        <v>3460000</v>
      </c>
      <c r="N17" s="180">
        <f>[1]DPS!F7</f>
        <v>4391200</v>
      </c>
      <c r="O17" s="180">
        <f>'12-DPS'!E12</f>
        <v>7540000</v>
      </c>
      <c r="P17" s="180">
        <f t="shared" si="1"/>
        <v>3148800</v>
      </c>
      <c r="Q17" s="181">
        <f t="shared" si="0"/>
        <v>3.7359650570664414E-3</v>
      </c>
      <c r="R17" s="181">
        <f t="shared" si="2"/>
        <v>1.2621267341995864E-2</v>
      </c>
    </row>
    <row r="18" spans="1:24" s="20" customFormat="1">
      <c r="A18" s="19">
        <f t="shared" si="3"/>
        <v>11</v>
      </c>
      <c r="B18" s="21" t="s">
        <v>5669</v>
      </c>
      <c r="C18" s="21"/>
      <c r="D18" s="22"/>
      <c r="E18" s="99">
        <f t="shared" ref="E18:L18" si="4">SUM(E19:E23)</f>
        <v>456541000</v>
      </c>
      <c r="F18" s="99">
        <f t="shared" si="4"/>
        <v>751400000</v>
      </c>
      <c r="G18" s="99">
        <f t="shared" si="4"/>
        <v>673800000</v>
      </c>
      <c r="H18" s="99">
        <f t="shared" si="4"/>
        <v>515319809</v>
      </c>
      <c r="I18" s="99">
        <f t="shared" si="4"/>
        <v>459183724</v>
      </c>
      <c r="J18" s="182">
        <f t="shared" si="4"/>
        <v>434923900</v>
      </c>
      <c r="K18" s="99">
        <f t="shared" si="4"/>
        <v>346516150</v>
      </c>
      <c r="L18" s="99">
        <f t="shared" si="4"/>
        <v>302440330</v>
      </c>
      <c r="M18" s="99">
        <v>319873400</v>
      </c>
      <c r="N18" s="100">
        <f>[1]DOTPF!F615</f>
        <v>338509900</v>
      </c>
      <c r="O18" s="100">
        <f>SUM(O19:O23)</f>
        <v>264253600</v>
      </c>
      <c r="P18" s="100">
        <f t="shared" si="1"/>
        <v>-74256300</v>
      </c>
      <c r="Q18" s="271">
        <f t="shared" si="0"/>
        <v>0.13093398087586372</v>
      </c>
      <c r="R18" s="271">
        <f t="shared" si="2"/>
        <v>0.44233625088658335</v>
      </c>
      <c r="S18" s="159"/>
    </row>
    <row r="19" spans="1:24" s="20" customFormat="1">
      <c r="A19" s="19" t="s">
        <v>3123</v>
      </c>
      <c r="B19" s="161"/>
      <c r="C19" s="161"/>
      <c r="D19" s="161" t="s">
        <v>1628</v>
      </c>
      <c r="E19" s="179">
        <v>24712000</v>
      </c>
      <c r="F19" s="179">
        <v>39400000</v>
      </c>
      <c r="G19" s="179">
        <v>33100000</v>
      </c>
      <c r="H19" s="179">
        <v>32847700</v>
      </c>
      <c r="I19" s="179">
        <v>24460600</v>
      </c>
      <c r="J19" s="179">
        <v>27254600</v>
      </c>
      <c r="K19" s="179">
        <v>21105600</v>
      </c>
      <c r="L19" s="179">
        <v>18900600</v>
      </c>
      <c r="M19" s="179">
        <v>20880600</v>
      </c>
      <c r="N19" s="180">
        <f>[1]DOTPF!F610</f>
        <v>37834300</v>
      </c>
      <c r="O19" s="180">
        <f>'25-DOT&amp;PF'!E116</f>
        <v>49761600</v>
      </c>
      <c r="P19" s="180">
        <f>O19-N19</f>
        <v>11927300</v>
      </c>
      <c r="Q19" s="181">
        <f t="shared" si="0"/>
        <v>2.4656180210042098E-2</v>
      </c>
      <c r="R19" s="181">
        <f t="shared" si="2"/>
        <v>8.3296347077647409E-2</v>
      </c>
    </row>
    <row r="20" spans="1:24" s="20" customFormat="1">
      <c r="A20" s="19"/>
      <c r="B20" s="161"/>
      <c r="C20" s="161"/>
      <c r="D20" s="160" t="s">
        <v>2555</v>
      </c>
      <c r="E20" s="179">
        <v>305913000</v>
      </c>
      <c r="F20" s="179">
        <v>624900000</v>
      </c>
      <c r="G20" s="179">
        <v>558700000</v>
      </c>
      <c r="H20" s="179">
        <v>403920600</v>
      </c>
      <c r="I20" s="179">
        <v>360028200</v>
      </c>
      <c r="J20" s="179">
        <v>301957000</v>
      </c>
      <c r="K20" s="179">
        <v>237756950</v>
      </c>
      <c r="L20" s="179">
        <v>196568450</v>
      </c>
      <c r="M20" s="179">
        <v>219426200</v>
      </c>
      <c r="N20" s="180">
        <f>[1]DOTPF!F611</f>
        <v>220314200</v>
      </c>
      <c r="O20" s="180">
        <f>'25-DOT&amp;PF'!E530</f>
        <v>153806600</v>
      </c>
      <c r="P20" s="180">
        <f t="shared" si="1"/>
        <v>-66507600</v>
      </c>
      <c r="Q20" s="181">
        <f t="shared" si="0"/>
        <v>7.6209029594986114E-2</v>
      </c>
      <c r="R20" s="181">
        <f t="shared" si="2"/>
        <v>0.25745811904024152</v>
      </c>
    </row>
    <row r="21" spans="1:24" s="20" customFormat="1">
      <c r="A21" s="19"/>
      <c r="B21" s="161"/>
      <c r="C21" s="161"/>
      <c r="D21" s="160" t="s">
        <v>2355</v>
      </c>
      <c r="E21" s="179">
        <v>83521000</v>
      </c>
      <c r="F21" s="179">
        <v>54700000</v>
      </c>
      <c r="G21" s="179">
        <v>49200000</v>
      </c>
      <c r="H21" s="179">
        <v>50194500</v>
      </c>
      <c r="I21" s="179">
        <v>51597500</v>
      </c>
      <c r="J21" s="179">
        <v>77618500</v>
      </c>
      <c r="K21" s="179">
        <v>69447500</v>
      </c>
      <c r="L21" s="179">
        <v>70962500</v>
      </c>
      <c r="M21" s="179">
        <v>58110000</v>
      </c>
      <c r="N21" s="180">
        <f>[1]DOTPF!F612</f>
        <v>57595000</v>
      </c>
      <c r="O21" s="180">
        <f>'25-DOT&amp;PF'!E255</f>
        <v>38690000</v>
      </c>
      <c r="P21" s="180">
        <f t="shared" si="1"/>
        <v>-18905000</v>
      </c>
      <c r="Q21" s="181">
        <f t="shared" si="0"/>
        <v>1.9170356506352865E-2</v>
      </c>
      <c r="R21" s="181">
        <f t="shared" si="2"/>
        <v>6.4763505764167104E-2</v>
      </c>
    </row>
    <row r="22" spans="1:24" s="20" customFormat="1">
      <c r="A22" s="19"/>
      <c r="B22" s="161"/>
      <c r="C22" s="161"/>
      <c r="D22" s="160" t="s">
        <v>3068</v>
      </c>
      <c r="E22" s="179">
        <v>19084000</v>
      </c>
      <c r="F22" s="179">
        <v>15500000</v>
      </c>
      <c r="G22" s="179">
        <v>16000000</v>
      </c>
      <c r="H22" s="179">
        <v>15931700</v>
      </c>
      <c r="I22" s="179">
        <v>9538200</v>
      </c>
      <c r="J22" s="179">
        <v>14534600</v>
      </c>
      <c r="K22" s="179">
        <v>15200600</v>
      </c>
      <c r="L22" s="179">
        <v>12867280</v>
      </c>
      <c r="M22" s="179">
        <v>18390100</v>
      </c>
      <c r="N22" s="180">
        <f>[1]DOTPF!F614</f>
        <v>18716400</v>
      </c>
      <c r="O22" s="180">
        <f>'25-DOT&amp;PF'!E548</f>
        <v>19216400</v>
      </c>
      <c r="P22" s="180">
        <f t="shared" si="1"/>
        <v>500000</v>
      </c>
      <c r="Q22" s="181">
        <f t="shared" si="0"/>
        <v>9.5214587430519308E-3</v>
      </c>
      <c r="R22" s="181">
        <f t="shared" si="2"/>
        <v>3.2166488295852697E-2</v>
      </c>
    </row>
    <row r="23" spans="1:24" s="20" customFormat="1" ht="26.25" thickBot="1">
      <c r="A23" s="19"/>
      <c r="B23" s="161"/>
      <c r="C23" s="161"/>
      <c r="D23" s="23" t="s">
        <v>3131</v>
      </c>
      <c r="E23" s="183">
        <v>23311000</v>
      </c>
      <c r="F23" s="183">
        <v>16900000</v>
      </c>
      <c r="G23" s="183">
        <v>16800000</v>
      </c>
      <c r="H23" s="183">
        <v>12425309</v>
      </c>
      <c r="I23" s="183">
        <v>13559224</v>
      </c>
      <c r="J23" s="183">
        <v>13559200</v>
      </c>
      <c r="K23" s="183">
        <v>3005500</v>
      </c>
      <c r="L23" s="183">
        <v>3141500</v>
      </c>
      <c r="M23" s="183">
        <v>3066500</v>
      </c>
      <c r="N23" s="184">
        <f>[1]DOTPF!F613</f>
        <v>4050000</v>
      </c>
      <c r="O23" s="184">
        <f>'25-DOT&amp;PF'!E164</f>
        <v>2779000</v>
      </c>
      <c r="P23" s="184">
        <f t="shared" si="1"/>
        <v>-1271000</v>
      </c>
      <c r="Q23" s="185">
        <f>O23/$O$27</f>
        <v>1.3769558214307214E-3</v>
      </c>
      <c r="R23" s="185">
        <f t="shared" si="2"/>
        <v>4.6517907086746036E-3</v>
      </c>
    </row>
    <row r="24" spans="1:24" s="20" customFormat="1" ht="14.25" customHeight="1" thickTop="1">
      <c r="A24" s="19"/>
      <c r="B24" s="161"/>
      <c r="C24" s="161"/>
      <c r="D24" s="18"/>
      <c r="E24" s="179"/>
      <c r="F24" s="179"/>
      <c r="G24" s="179"/>
      <c r="H24" s="179"/>
      <c r="I24" s="179"/>
      <c r="J24" s="179"/>
      <c r="K24" s="179"/>
      <c r="L24" s="179"/>
      <c r="M24" s="179"/>
      <c r="N24" s="180"/>
      <c r="O24" s="180"/>
      <c r="P24" s="180"/>
      <c r="Q24" s="181"/>
      <c r="R24" s="181"/>
    </row>
    <row r="25" spans="1:24" s="20" customFormat="1">
      <c r="A25" s="19">
        <f>A18+1</f>
        <v>12</v>
      </c>
      <c r="B25" s="161" t="s">
        <v>3132</v>
      </c>
      <c r="C25" s="161"/>
      <c r="D25" s="161"/>
      <c r="E25" s="179">
        <v>1117861600</v>
      </c>
      <c r="F25" s="179">
        <v>1185800000</v>
      </c>
      <c r="G25" s="179">
        <v>1200700000</v>
      </c>
      <c r="H25" s="179">
        <v>1203028800</v>
      </c>
      <c r="I25" s="179">
        <v>1091237667.6100001</v>
      </c>
      <c r="J25" s="179">
        <v>1080551300</v>
      </c>
      <c r="K25" s="179">
        <v>1008793562</v>
      </c>
      <c r="L25" s="179">
        <v>1061256608.8733336</v>
      </c>
      <c r="M25" s="179">
        <v>1236607475.710547</v>
      </c>
      <c r="N25" s="180">
        <f>'[2]UAA Main Campus'!F1694+'[2]UAA Community Campus'!F195+'[2]UAF Main Campus'!F1009+'[2]UAF Community Campus'!F118+'[2]UAS Main &amp; Comm Campus'!F137+'[2]UA Statewide Svcs'!F28</f>
        <v>1273163507.1172137</v>
      </c>
      <c r="O25" s="180">
        <f>SUM('UAA-Main Campus'!E2584,'UAA Community Campuses'!E1052,'UAF-Main Campus'!E1188,'UAF Community Campuses'!E123,'UAS Main &amp; Community Campuses'!E90, 'UA-Statewide'!E27)</f>
        <v>1420815812.2775702</v>
      </c>
      <c r="P25" s="180">
        <f>O25-N25</f>
        <v>147652305.16035652</v>
      </c>
      <c r="Q25" s="181">
        <f>O25/$O$27</f>
        <v>0.70399445984038123</v>
      </c>
      <c r="R25" s="181" t="s">
        <v>3133</v>
      </c>
      <c r="S25" s="20" t="s">
        <v>3123</v>
      </c>
    </row>
    <row r="26" spans="1:24" s="20" customFormat="1" ht="13.5" thickBot="1">
      <c r="A26" s="24">
        <f>A25+1</f>
        <v>13</v>
      </c>
      <c r="B26" s="157" t="s">
        <v>3134</v>
      </c>
      <c r="C26" s="157"/>
      <c r="D26" s="157"/>
      <c r="E26" s="183">
        <v>14932000</v>
      </c>
      <c r="F26" s="183">
        <v>9800000</v>
      </c>
      <c r="G26" s="183">
        <v>8100000</v>
      </c>
      <c r="H26" s="183">
        <v>6853996</v>
      </c>
      <c r="I26" s="183">
        <v>6952090</v>
      </c>
      <c r="J26" s="183">
        <v>8655500</v>
      </c>
      <c r="K26" s="183">
        <v>7715454</v>
      </c>
      <c r="L26" s="183">
        <v>5260054</v>
      </c>
      <c r="M26" s="183">
        <v>6396600</v>
      </c>
      <c r="N26" s="184">
        <f>[2]Courts!F31</f>
        <v>8916500</v>
      </c>
      <c r="O26" s="184">
        <f>COURTS!F45</f>
        <v>9916500</v>
      </c>
      <c r="P26" s="184">
        <f>O26-N26</f>
        <v>1000000</v>
      </c>
      <c r="Q26" s="185">
        <f>O26/$O$27</f>
        <v>4.913487730556945E-3</v>
      </c>
      <c r="R26" s="185">
        <f>O26/$O$29</f>
        <v>1.6599310026114322E-2</v>
      </c>
    </row>
    <row r="27" spans="1:24" ht="13.5" thickTop="1">
      <c r="A27" s="158">
        <v>14</v>
      </c>
      <c r="D27" s="25" t="s">
        <v>3135</v>
      </c>
      <c r="E27" s="186">
        <f>SUM(E8:E18)+E25+E26</f>
        <v>1976383600</v>
      </c>
      <c r="F27" s="186">
        <f>SUM(F8:F18)+F25+F26</f>
        <v>2318000000</v>
      </c>
      <c r="G27" s="186">
        <f>SUM(G8:G18)+G25+G26</f>
        <v>2190600000</v>
      </c>
      <c r="H27" s="186">
        <f>SUM(H8:H18)+H25+H26</f>
        <v>2051093757.9099998</v>
      </c>
      <c r="I27" s="186">
        <f>SUM(I8:I18)+I25+I26</f>
        <v>1847170078.9400001</v>
      </c>
      <c r="J27" s="186">
        <f t="shared" ref="J27" si="5">SUM(J8:J18)+J25+J26</f>
        <v>1807793100</v>
      </c>
      <c r="K27" s="186">
        <f>SUM(K8:K18)+K25+K26</f>
        <v>1607767261</v>
      </c>
      <c r="L27" s="186">
        <f>SUM(L8:L18)+L25+L26</f>
        <v>1665905607.3733335</v>
      </c>
      <c r="M27" s="186">
        <v>1853420367.210547</v>
      </c>
      <c r="N27" s="187">
        <f>SUM(N8:N18)+N25+N26</f>
        <v>1912481904.1172137</v>
      </c>
      <c r="O27" s="187">
        <f>SUM(O8,O9,O10,O11,O12,O13,O14,O15,O16,O17,O18,O25,O26)</f>
        <v>2018220161.2775702</v>
      </c>
      <c r="P27" s="187">
        <f>SUM(P8,P9,P10,P11,P12,P13,P14,P15,P16,P17,P18,P25,P26)</f>
        <v>105738257.16035652</v>
      </c>
      <c r="Q27" s="188">
        <f>SUM(Q8,Q9,Q10,Q11,Q12,Q13,Q14,Q15,Q16,Q17,Q18,Q25,Q26)</f>
        <v>1</v>
      </c>
      <c r="R27" s="188">
        <f>SUM(R8:R18)+R26</f>
        <v>1</v>
      </c>
      <c r="S27" s="11"/>
      <c r="X27" s="11"/>
    </row>
    <row r="28" spans="1:24">
      <c r="B28" s="161"/>
      <c r="C28" s="161"/>
      <c r="D28" s="161"/>
      <c r="E28" s="161"/>
      <c r="F28" s="161"/>
      <c r="G28" s="161"/>
      <c r="H28" s="171"/>
      <c r="I28" s="171"/>
      <c r="J28" s="189"/>
      <c r="K28" s="189"/>
      <c r="L28" s="189"/>
      <c r="M28" s="189"/>
      <c r="N28" s="189"/>
      <c r="O28" s="189"/>
      <c r="P28" s="273"/>
      <c r="Q28" s="26"/>
      <c r="R28" s="26"/>
      <c r="S28" s="11"/>
      <c r="X28" s="11"/>
    </row>
    <row r="29" spans="1:24" s="20" customFormat="1">
      <c r="A29" s="156"/>
      <c r="B29" s="25"/>
      <c r="C29" s="25"/>
      <c r="D29" s="161"/>
      <c r="E29" s="191">
        <f t="shared" ref="E29:N29" si="6">E27-E25</f>
        <v>858522000</v>
      </c>
      <c r="F29" s="191">
        <f t="shared" si="6"/>
        <v>1132200000</v>
      </c>
      <c r="G29" s="191">
        <f t="shared" si="6"/>
        <v>989900000</v>
      </c>
      <c r="H29" s="191">
        <f t="shared" si="6"/>
        <v>848064957.90999985</v>
      </c>
      <c r="I29" s="191">
        <f t="shared" si="6"/>
        <v>755932411.32999992</v>
      </c>
      <c r="J29" s="191">
        <f t="shared" si="6"/>
        <v>727241800</v>
      </c>
      <c r="K29" s="191">
        <f t="shared" si="6"/>
        <v>598973699</v>
      </c>
      <c r="L29" s="191">
        <f t="shared" si="6"/>
        <v>604648998.49999988</v>
      </c>
      <c r="M29" s="191">
        <f t="shared" si="6"/>
        <v>616812891.5</v>
      </c>
      <c r="N29" s="191">
        <f t="shared" si="6"/>
        <v>639318397</v>
      </c>
      <c r="O29" s="191">
        <f>O27-O25</f>
        <v>597404349</v>
      </c>
      <c r="P29" s="642">
        <f>P27-P25</f>
        <v>-41914048</v>
      </c>
      <c r="Q29" s="26"/>
      <c r="R29" s="26"/>
    </row>
    <row r="30" spans="1:24">
      <c r="B30" s="27"/>
      <c r="C30" s="27"/>
      <c r="D30" s="161"/>
      <c r="E30" s="192" t="s">
        <v>3136</v>
      </c>
      <c r="F30" s="192" t="s">
        <v>3136</v>
      </c>
      <c r="G30" s="192" t="s">
        <v>3136</v>
      </c>
      <c r="H30" s="192" t="s">
        <v>3136</v>
      </c>
      <c r="I30" s="192" t="s">
        <v>3136</v>
      </c>
      <c r="J30" s="192" t="s">
        <v>3136</v>
      </c>
      <c r="K30" s="192" t="s">
        <v>3136</v>
      </c>
      <c r="L30" s="192" t="s">
        <v>3136</v>
      </c>
      <c r="M30" s="192" t="s">
        <v>3136</v>
      </c>
      <c r="N30" s="192" t="s">
        <v>3136</v>
      </c>
      <c r="O30" s="192" t="s">
        <v>3136</v>
      </c>
      <c r="P30" s="192" t="s">
        <v>3136</v>
      </c>
      <c r="Q30" s="26"/>
      <c r="R30" s="26"/>
      <c r="S30" s="11"/>
      <c r="X30" s="11"/>
    </row>
    <row r="31" spans="1:24">
      <c r="B31" s="27"/>
      <c r="C31" s="27"/>
      <c r="D31" s="161"/>
      <c r="E31" s="192"/>
      <c r="F31" s="192"/>
      <c r="G31" s="192"/>
      <c r="H31" s="192"/>
      <c r="I31" s="192"/>
      <c r="J31" s="192"/>
      <c r="K31" s="192"/>
      <c r="L31" s="192"/>
      <c r="M31" s="192"/>
      <c r="N31" s="192"/>
      <c r="O31" s="192"/>
      <c r="P31" s="26"/>
      <c r="Q31" s="26"/>
      <c r="R31" s="26"/>
      <c r="S31" s="11"/>
      <c r="X31" s="11"/>
    </row>
    <row r="32" spans="1:24">
      <c r="B32" s="20" t="s">
        <v>5668</v>
      </c>
      <c r="C32" s="27"/>
      <c r="D32" s="161"/>
      <c r="E32" s="161"/>
      <c r="F32" s="189"/>
      <c r="G32" s="161"/>
      <c r="H32" s="161"/>
      <c r="I32" s="161"/>
      <c r="J32" s="173"/>
      <c r="K32" s="189"/>
      <c r="L32" s="173"/>
      <c r="M32" s="173"/>
      <c r="N32" s="173"/>
      <c r="O32" s="173"/>
      <c r="P32" s="26"/>
      <c r="Q32" s="26"/>
      <c r="R32" s="26"/>
      <c r="S32" s="11"/>
      <c r="X32" s="11"/>
    </row>
    <row r="33" spans="1:24" ht="25.5" customHeight="1">
      <c r="B33" s="643" t="s">
        <v>5670</v>
      </c>
      <c r="C33" s="643"/>
      <c r="D33" s="643"/>
      <c r="E33" s="643"/>
      <c r="F33" s="643"/>
      <c r="G33" s="643"/>
      <c r="H33" s="643"/>
      <c r="I33" s="643"/>
      <c r="J33" s="643"/>
      <c r="K33" s="643"/>
      <c r="L33" s="643"/>
      <c r="M33" s="643"/>
      <c r="N33" s="643"/>
      <c r="O33" s="643"/>
      <c r="P33" s="643"/>
      <c r="Q33" s="643"/>
      <c r="R33" s="643"/>
      <c r="S33" s="11"/>
      <c r="X33" s="11"/>
    </row>
    <row r="34" spans="1:24">
      <c r="B34" s="27"/>
      <c r="C34" s="27"/>
      <c r="D34" s="161"/>
      <c r="E34" s="28"/>
      <c r="F34" s="161"/>
      <c r="G34" s="161"/>
      <c r="H34" s="161"/>
      <c r="I34" s="161"/>
      <c r="J34" s="173"/>
      <c r="K34" s="189"/>
      <c r="L34" s="173"/>
      <c r="M34" s="173"/>
      <c r="N34" s="173"/>
      <c r="O34" s="173"/>
      <c r="P34" s="26"/>
      <c r="Q34" s="26"/>
      <c r="R34" s="26"/>
      <c r="S34" s="11"/>
      <c r="X34" s="11"/>
    </row>
    <row r="35" spans="1:24">
      <c r="B35" s="27"/>
      <c r="C35" s="27"/>
      <c r="D35" s="171"/>
      <c r="E35" s="26"/>
      <c r="F35" s="155"/>
      <c r="G35" s="155"/>
      <c r="I35" s="161"/>
      <c r="J35" s="173"/>
      <c r="K35" s="189"/>
      <c r="L35" s="172"/>
      <c r="M35" s="172"/>
      <c r="N35" s="172"/>
      <c r="O35" s="172"/>
      <c r="Q35" s="26"/>
      <c r="R35" s="26"/>
      <c r="S35" s="11"/>
      <c r="X35" s="11"/>
    </row>
    <row r="36" spans="1:24">
      <c r="B36" s="27"/>
      <c r="C36" s="27"/>
      <c r="D36" s="29"/>
      <c r="E36" s="29"/>
      <c r="F36" s="190"/>
      <c r="G36" s="155"/>
      <c r="J36" s="172"/>
      <c r="K36" s="172"/>
      <c r="L36" s="172"/>
      <c r="M36" s="172"/>
      <c r="N36" s="172"/>
      <c r="O36" s="172"/>
      <c r="Q36" s="26"/>
      <c r="R36" s="26"/>
      <c r="S36" s="11"/>
      <c r="X36" s="11"/>
    </row>
    <row r="37" spans="1:24">
      <c r="B37" s="27"/>
      <c r="C37" s="27"/>
      <c r="D37" s="171"/>
      <c r="E37" s="26"/>
      <c r="F37" s="155"/>
      <c r="G37" s="155"/>
      <c r="J37" s="172"/>
      <c r="K37" s="172"/>
      <c r="L37" s="172"/>
      <c r="M37" s="172"/>
      <c r="N37" s="172"/>
      <c r="O37" s="172"/>
      <c r="Q37" s="26"/>
      <c r="R37" s="26"/>
      <c r="S37" s="11"/>
      <c r="X37" s="11"/>
    </row>
    <row r="38" spans="1:24" s="20" customFormat="1">
      <c r="A38" s="156"/>
      <c r="B38" s="27"/>
      <c r="C38" s="27"/>
      <c r="D38" s="161"/>
      <c r="E38" s="161"/>
      <c r="F38" s="155"/>
      <c r="G38" s="155"/>
      <c r="H38" s="161"/>
      <c r="I38" s="165"/>
      <c r="J38" s="172"/>
      <c r="K38" s="172"/>
      <c r="L38" s="161"/>
      <c r="M38" s="161"/>
      <c r="N38" s="161"/>
      <c r="O38" s="161"/>
      <c r="P38" s="26"/>
      <c r="Q38" s="26"/>
      <c r="R38" s="26"/>
      <c r="S38" s="30"/>
      <c r="T38" s="31"/>
    </row>
    <row r="39" spans="1:24" s="20" customFormat="1">
      <c r="A39" s="156"/>
      <c r="B39" s="27"/>
      <c r="C39" s="27"/>
      <c r="D39" s="161"/>
      <c r="E39" s="161"/>
      <c r="F39" s="155"/>
      <c r="G39" s="155"/>
      <c r="H39" s="161"/>
      <c r="I39" s="165"/>
      <c r="J39" s="172"/>
      <c r="K39" s="172"/>
      <c r="L39" s="161"/>
      <c r="M39" s="161"/>
      <c r="N39" s="161"/>
      <c r="O39" s="161"/>
      <c r="P39" s="26"/>
      <c r="Q39" s="26"/>
      <c r="R39" s="26"/>
      <c r="S39" s="30"/>
      <c r="T39" s="31"/>
    </row>
    <row r="40" spans="1:24" s="20" customFormat="1">
      <c r="A40" s="156"/>
      <c r="B40" s="27"/>
      <c r="C40" s="27"/>
      <c r="D40" s="161"/>
      <c r="E40" s="161"/>
      <c r="F40" s="155"/>
      <c r="G40" s="155"/>
      <c r="H40" s="161"/>
      <c r="I40" s="165"/>
      <c r="J40" s="172"/>
      <c r="K40" s="172"/>
      <c r="L40" s="161"/>
      <c r="M40" s="161"/>
      <c r="N40" s="161"/>
      <c r="O40" s="161"/>
      <c r="P40" s="26"/>
      <c r="Q40" s="26"/>
      <c r="R40" s="26"/>
      <c r="S40" s="30"/>
      <c r="T40" s="31"/>
    </row>
    <row r="41" spans="1:24" s="20" customFormat="1">
      <c r="A41" s="156"/>
      <c r="B41" s="27"/>
      <c r="C41" s="27"/>
      <c r="D41" s="161"/>
      <c r="E41" s="161"/>
      <c r="F41" s="155"/>
      <c r="G41" s="155"/>
      <c r="H41" s="161"/>
      <c r="I41" s="165"/>
      <c r="J41" s="172"/>
      <c r="K41" s="172"/>
      <c r="L41" s="161"/>
      <c r="M41" s="161"/>
      <c r="N41" s="161"/>
      <c r="O41" s="161"/>
      <c r="P41" s="26"/>
      <c r="Q41" s="26"/>
      <c r="R41" s="26"/>
      <c r="S41" s="30"/>
      <c r="T41" s="31"/>
    </row>
    <row r="42" spans="1:24" s="20" customFormat="1">
      <c r="A42" s="156"/>
      <c r="B42" s="27"/>
      <c r="C42" s="27"/>
      <c r="D42" s="161"/>
      <c r="E42" s="161"/>
      <c r="F42" s="155"/>
      <c r="G42" s="155"/>
      <c r="H42" s="161"/>
      <c r="I42" s="165"/>
      <c r="J42" s="172"/>
      <c r="K42" s="172"/>
      <c r="L42" s="161"/>
      <c r="M42" s="161"/>
      <c r="N42" s="161"/>
      <c r="O42" s="161"/>
      <c r="P42" s="26"/>
      <c r="Q42" s="26"/>
      <c r="R42" s="26"/>
      <c r="S42" s="30"/>
      <c r="T42" s="31"/>
    </row>
    <row r="43" spans="1:24" s="20" customFormat="1">
      <c r="A43" s="156"/>
      <c r="B43" s="27"/>
      <c r="C43" s="27"/>
      <c r="D43" s="161"/>
      <c r="E43" s="161"/>
      <c r="F43" s="155"/>
      <c r="G43" s="155"/>
      <c r="H43" s="161"/>
      <c r="I43" s="165"/>
      <c r="J43" s="172"/>
      <c r="K43" s="172"/>
      <c r="L43" s="161"/>
      <c r="M43" s="161"/>
      <c r="N43" s="161"/>
      <c r="O43" s="161"/>
      <c r="P43" s="26"/>
      <c r="Q43" s="26"/>
      <c r="R43" s="26"/>
      <c r="S43" s="30"/>
      <c r="T43" s="31"/>
    </row>
    <row r="44" spans="1:24" s="20" customFormat="1">
      <c r="A44" s="156"/>
      <c r="B44" s="27"/>
      <c r="C44" s="27"/>
      <c r="D44" s="161"/>
      <c r="E44" s="161"/>
      <c r="F44" s="155"/>
      <c r="G44" s="155"/>
      <c r="H44" s="161"/>
      <c r="I44" s="165"/>
      <c r="J44" s="172"/>
      <c r="K44" s="172"/>
      <c r="L44" s="161"/>
      <c r="M44" s="161"/>
      <c r="N44" s="161"/>
      <c r="O44" s="161"/>
      <c r="P44" s="26"/>
      <c r="Q44" s="26"/>
      <c r="R44" s="26"/>
      <c r="S44" s="30"/>
      <c r="T44" s="31"/>
    </row>
    <row r="45" spans="1:24" s="20" customFormat="1">
      <c r="A45" s="156"/>
      <c r="B45" s="27"/>
      <c r="C45" s="27"/>
      <c r="D45" s="161"/>
      <c r="E45" s="161"/>
      <c r="F45" s="155"/>
      <c r="G45" s="155"/>
      <c r="H45" s="161"/>
      <c r="I45" s="165"/>
      <c r="J45" s="172"/>
      <c r="K45" s="172"/>
      <c r="L45" s="161"/>
      <c r="M45" s="161"/>
      <c r="N45" s="161"/>
      <c r="O45" s="161"/>
      <c r="P45" s="26"/>
      <c r="Q45" s="26"/>
      <c r="R45" s="26"/>
      <c r="S45" s="30"/>
      <c r="T45" s="31"/>
    </row>
    <row r="46" spans="1:24" s="20" customFormat="1">
      <c r="A46" s="156"/>
      <c r="B46" s="27"/>
      <c r="C46" s="27"/>
      <c r="D46" s="161"/>
      <c r="E46" s="161"/>
      <c r="F46" s="155"/>
      <c r="G46" s="155"/>
      <c r="H46" s="161"/>
      <c r="I46" s="165"/>
      <c r="J46" s="172"/>
      <c r="K46" s="172"/>
      <c r="L46" s="161"/>
      <c r="M46" s="161"/>
      <c r="N46" s="161"/>
      <c r="O46" s="161"/>
      <c r="P46" s="26"/>
      <c r="Q46" s="26"/>
      <c r="R46" s="26"/>
      <c r="S46" s="30"/>
      <c r="T46" s="31"/>
    </row>
    <row r="47" spans="1:24" s="20" customFormat="1">
      <c r="A47" s="156"/>
      <c r="B47" s="27"/>
      <c r="C47" s="27"/>
      <c r="D47" s="161"/>
      <c r="E47" s="161"/>
      <c r="F47" s="155"/>
      <c r="G47" s="155"/>
      <c r="H47" s="161"/>
      <c r="I47" s="165"/>
      <c r="J47" s="172"/>
      <c r="K47" s="172"/>
      <c r="L47" s="161"/>
      <c r="M47" s="161"/>
      <c r="N47" s="161"/>
      <c r="O47" s="161"/>
      <c r="P47" s="26"/>
      <c r="Q47" s="26"/>
      <c r="R47" s="26"/>
      <c r="S47" s="30"/>
      <c r="T47" s="31"/>
    </row>
    <row r="48" spans="1:24" s="20" customFormat="1">
      <c r="A48" s="156"/>
      <c r="B48" s="27"/>
      <c r="C48" s="27"/>
      <c r="D48" s="161"/>
      <c r="E48" s="161"/>
      <c r="F48" s="155"/>
      <c r="G48" s="155"/>
      <c r="H48" s="161"/>
      <c r="I48" s="165"/>
      <c r="J48" s="172"/>
      <c r="K48" s="172"/>
      <c r="L48" s="161"/>
      <c r="M48" s="161"/>
      <c r="N48" s="161"/>
      <c r="O48" s="161"/>
      <c r="P48" s="26"/>
      <c r="Q48" s="26"/>
      <c r="R48" s="26"/>
      <c r="S48" s="30"/>
      <c r="T48" s="31"/>
    </row>
    <row r="49" spans="1:24" s="20" customFormat="1">
      <c r="A49" s="156"/>
      <c r="B49" s="27"/>
      <c r="C49" s="27"/>
      <c r="D49" s="161"/>
      <c r="E49" s="161"/>
      <c r="F49" s="155"/>
      <c r="G49" s="155"/>
      <c r="H49" s="161"/>
      <c r="I49" s="165"/>
      <c r="J49" s="172"/>
      <c r="K49" s="172"/>
      <c r="L49" s="161"/>
      <c r="M49" s="161"/>
      <c r="N49" s="161"/>
      <c r="O49" s="161"/>
      <c r="P49" s="26"/>
      <c r="Q49" s="26"/>
      <c r="R49" s="26"/>
      <c r="S49" s="30"/>
      <c r="T49" s="31"/>
    </row>
    <row r="50" spans="1:24" s="20" customFormat="1">
      <c r="A50" s="156"/>
      <c r="B50" s="27"/>
      <c r="C50" s="27"/>
      <c r="D50" s="161"/>
      <c r="E50" s="161"/>
      <c r="F50" s="155"/>
      <c r="G50" s="155"/>
      <c r="H50" s="161"/>
      <c r="I50" s="165"/>
      <c r="J50" s="172"/>
      <c r="K50" s="172"/>
      <c r="L50" s="161"/>
      <c r="M50" s="161"/>
      <c r="N50" s="161"/>
      <c r="O50" s="161"/>
      <c r="P50" s="26"/>
      <c r="Q50" s="26"/>
      <c r="R50" s="26"/>
      <c r="S50" s="30"/>
      <c r="T50" s="31"/>
    </row>
    <row r="51" spans="1:24" s="20" customFormat="1">
      <c r="A51" s="156"/>
      <c r="B51" s="27"/>
      <c r="C51" s="27"/>
      <c r="D51" s="161"/>
      <c r="E51" s="161"/>
      <c r="F51" s="155"/>
      <c r="G51" s="155"/>
      <c r="H51" s="161"/>
      <c r="I51" s="165"/>
      <c r="J51" s="172"/>
      <c r="K51" s="172"/>
      <c r="L51" s="161"/>
      <c r="M51" s="161"/>
      <c r="N51" s="161"/>
      <c r="O51" s="161"/>
      <c r="P51" s="26"/>
      <c r="Q51" s="26"/>
      <c r="R51" s="26"/>
      <c r="S51" s="30"/>
      <c r="T51" s="31"/>
    </row>
    <row r="52" spans="1:24">
      <c r="B52" s="27"/>
      <c r="C52" s="27"/>
      <c r="D52" s="161"/>
      <c r="E52" s="161"/>
      <c r="F52" s="161"/>
      <c r="G52" s="161"/>
      <c r="H52" s="161"/>
      <c r="I52" s="161"/>
      <c r="J52" s="161"/>
      <c r="K52" s="161"/>
      <c r="L52" s="161"/>
      <c r="M52" s="161"/>
      <c r="N52" s="161"/>
      <c r="O52" s="161"/>
      <c r="P52" s="26"/>
      <c r="Q52" s="26"/>
      <c r="R52" s="26"/>
      <c r="S52" s="32"/>
      <c r="T52" s="160"/>
      <c r="X52" s="11"/>
    </row>
    <row r="53" spans="1:24">
      <c r="B53" s="27"/>
      <c r="C53" s="27"/>
      <c r="D53" s="161"/>
      <c r="E53" s="161"/>
      <c r="F53" s="161"/>
      <c r="G53" s="161"/>
      <c r="H53" s="161"/>
      <c r="I53" s="161"/>
      <c r="J53" s="161"/>
      <c r="K53" s="161"/>
      <c r="L53" s="161"/>
      <c r="M53" s="161"/>
      <c r="N53" s="161"/>
      <c r="O53" s="161"/>
      <c r="P53" s="26"/>
      <c r="Q53" s="26"/>
      <c r="R53" s="26"/>
      <c r="S53" s="32"/>
      <c r="T53" s="160"/>
      <c r="X53" s="11"/>
    </row>
    <row r="54" spans="1:24">
      <c r="B54" s="27"/>
      <c r="C54" s="27"/>
      <c r="D54" s="161"/>
      <c r="E54" s="161"/>
      <c r="F54" s="161"/>
      <c r="G54" s="161"/>
      <c r="H54" s="161"/>
      <c r="I54" s="161"/>
      <c r="J54" s="161"/>
      <c r="K54" s="161"/>
      <c r="L54" s="161"/>
      <c r="M54" s="161"/>
      <c r="N54" s="161"/>
      <c r="O54" s="161"/>
      <c r="P54" s="26"/>
      <c r="Q54" s="26"/>
      <c r="R54" s="26"/>
      <c r="S54" s="32"/>
      <c r="T54" s="160"/>
      <c r="X54" s="11"/>
    </row>
    <row r="55" spans="1:24" s="20" customFormat="1">
      <c r="A55" s="156"/>
      <c r="B55" s="27"/>
      <c r="C55" s="27"/>
      <c r="D55" s="161"/>
      <c r="E55" s="161"/>
      <c r="F55" s="161"/>
      <c r="G55" s="161"/>
      <c r="H55" s="161"/>
      <c r="I55" s="161"/>
      <c r="J55" s="161"/>
      <c r="K55" s="161"/>
      <c r="L55" s="161"/>
      <c r="M55" s="161"/>
      <c r="N55" s="161"/>
      <c r="O55" s="161"/>
      <c r="P55" s="26"/>
      <c r="Q55" s="26"/>
      <c r="R55" s="26"/>
      <c r="S55" s="32"/>
      <c r="T55" s="31"/>
    </row>
    <row r="56" spans="1:24">
      <c r="B56" s="27"/>
      <c r="C56" s="27"/>
      <c r="D56" s="27"/>
      <c r="E56" s="27"/>
      <c r="F56" s="27"/>
      <c r="G56" s="27"/>
      <c r="H56" s="27"/>
      <c r="I56" s="161"/>
      <c r="J56" s="161"/>
      <c r="K56" s="161"/>
      <c r="L56" s="27"/>
      <c r="M56" s="27"/>
      <c r="N56" s="27"/>
      <c r="O56" s="27"/>
      <c r="P56" s="174"/>
      <c r="Q56" s="33"/>
      <c r="R56" s="33"/>
      <c r="S56" s="32"/>
      <c r="T56" s="160"/>
      <c r="X56" s="11"/>
    </row>
    <row r="57" spans="1:24">
      <c r="B57" s="27"/>
      <c r="C57" s="27"/>
      <c r="D57" s="27"/>
      <c r="E57" s="27"/>
      <c r="F57" s="27"/>
      <c r="G57" s="27"/>
      <c r="H57" s="27"/>
      <c r="I57" s="27"/>
      <c r="J57" s="27"/>
      <c r="K57" s="27"/>
      <c r="L57" s="27"/>
      <c r="M57" s="27"/>
      <c r="N57" s="27"/>
      <c r="O57" s="27"/>
      <c r="P57" s="174"/>
      <c r="Q57" s="34"/>
      <c r="R57" s="34"/>
      <c r="S57" s="32"/>
      <c r="T57" s="160"/>
      <c r="X57" s="11"/>
    </row>
    <row r="58" spans="1:24">
      <c r="B58" s="27"/>
      <c r="C58" s="27"/>
      <c r="D58" s="27"/>
      <c r="E58" s="27"/>
      <c r="F58" s="27"/>
      <c r="G58" s="27"/>
      <c r="H58" s="27"/>
      <c r="I58" s="27"/>
      <c r="J58" s="27"/>
      <c r="K58" s="27"/>
      <c r="L58" s="27"/>
      <c r="M58" s="27"/>
      <c r="N58" s="27"/>
      <c r="O58" s="27"/>
      <c r="P58" s="174"/>
      <c r="Q58" s="34"/>
      <c r="R58" s="34"/>
      <c r="S58" s="32"/>
      <c r="T58" s="160"/>
      <c r="X58" s="11"/>
    </row>
    <row r="59" spans="1:24">
      <c r="B59" s="27"/>
      <c r="C59" s="27"/>
      <c r="D59" s="27"/>
      <c r="E59" s="27"/>
      <c r="F59" s="27"/>
      <c r="G59" s="27"/>
      <c r="H59" s="27"/>
      <c r="I59" s="27"/>
      <c r="J59" s="27"/>
      <c r="K59" s="27"/>
      <c r="L59" s="27"/>
      <c r="M59" s="27"/>
      <c r="N59" s="27"/>
      <c r="O59" s="27"/>
      <c r="P59" s="174"/>
      <c r="Q59" s="34"/>
      <c r="R59" s="34"/>
      <c r="S59" s="32"/>
      <c r="T59" s="160"/>
      <c r="X59" s="11"/>
    </row>
    <row r="60" spans="1:24">
      <c r="B60" s="27"/>
      <c r="C60" s="27"/>
      <c r="D60" s="27"/>
      <c r="E60" s="27"/>
      <c r="F60" s="27"/>
      <c r="G60" s="27"/>
      <c r="H60" s="27"/>
      <c r="I60" s="27"/>
      <c r="J60" s="27"/>
      <c r="K60" s="27"/>
      <c r="L60" s="27"/>
      <c r="M60" s="27"/>
      <c r="N60" s="27"/>
      <c r="O60" s="27"/>
      <c r="P60" s="175"/>
      <c r="Q60" s="34"/>
      <c r="R60" s="34"/>
      <c r="S60" s="30"/>
      <c r="T60" s="160"/>
      <c r="X60" s="11"/>
    </row>
    <row r="61" spans="1:24">
      <c r="B61" s="27"/>
      <c r="C61" s="27"/>
      <c r="D61" s="27"/>
      <c r="E61" s="27"/>
      <c r="F61" s="27"/>
      <c r="G61" s="27"/>
      <c r="H61" s="27"/>
      <c r="I61" s="27"/>
      <c r="J61" s="27"/>
      <c r="K61" s="27"/>
      <c r="L61" s="27"/>
      <c r="M61" s="27"/>
      <c r="N61" s="27"/>
      <c r="O61" s="27"/>
      <c r="P61" s="175"/>
      <c r="Q61" s="34"/>
      <c r="R61" s="34"/>
      <c r="S61" s="32"/>
      <c r="T61" s="160"/>
      <c r="X61" s="11"/>
    </row>
    <row r="62" spans="1:24">
      <c r="B62" s="27"/>
      <c r="C62" s="27"/>
      <c r="D62" s="27"/>
      <c r="E62" s="27"/>
      <c r="F62" s="27"/>
      <c r="G62" s="27"/>
      <c r="H62" s="27"/>
      <c r="I62" s="27"/>
      <c r="J62" s="27"/>
      <c r="K62" s="27"/>
      <c r="L62" s="27"/>
      <c r="M62" s="27"/>
      <c r="N62" s="27"/>
      <c r="O62" s="27"/>
      <c r="P62" s="174"/>
      <c r="Q62" s="34"/>
      <c r="R62" s="34"/>
      <c r="S62" s="32"/>
      <c r="T62" s="160"/>
      <c r="X62" s="11"/>
    </row>
    <row r="63" spans="1:24" s="20" customFormat="1">
      <c r="A63" s="156"/>
      <c r="B63" s="27"/>
      <c r="C63" s="27"/>
      <c r="D63" s="27"/>
      <c r="E63" s="27"/>
      <c r="F63" s="27"/>
      <c r="G63" s="27"/>
      <c r="H63" s="27"/>
      <c r="I63" s="27"/>
      <c r="J63" s="27"/>
      <c r="K63" s="27"/>
      <c r="L63" s="27"/>
      <c r="M63" s="27"/>
      <c r="N63" s="27"/>
      <c r="O63" s="27"/>
      <c r="P63" s="175"/>
      <c r="Q63" s="175"/>
      <c r="R63" s="175"/>
      <c r="S63" s="32"/>
      <c r="T63" s="31"/>
    </row>
    <row r="64" spans="1:24" ht="12.75" customHeight="1">
      <c r="B64" s="27"/>
      <c r="C64" s="27"/>
      <c r="D64" s="27"/>
      <c r="E64" s="27"/>
      <c r="F64" s="27"/>
      <c r="G64" s="27"/>
      <c r="H64" s="27"/>
      <c r="I64" s="27"/>
      <c r="J64" s="27"/>
      <c r="K64" s="27"/>
      <c r="L64" s="27"/>
      <c r="M64" s="27"/>
      <c r="N64" s="27"/>
      <c r="O64" s="27"/>
      <c r="P64" s="174"/>
      <c r="Q64" s="175"/>
      <c r="R64" s="175"/>
      <c r="S64" s="32"/>
      <c r="T64" s="160"/>
      <c r="X64" s="11"/>
    </row>
    <row r="65" spans="1:24">
      <c r="B65" s="27"/>
      <c r="C65" s="27"/>
      <c r="D65" s="27"/>
      <c r="E65" s="27"/>
      <c r="F65" s="27"/>
      <c r="G65" s="27"/>
      <c r="H65" s="27"/>
      <c r="I65" s="27"/>
      <c r="J65" s="27"/>
      <c r="K65" s="27"/>
      <c r="L65" s="27"/>
      <c r="M65" s="27"/>
      <c r="N65" s="27"/>
      <c r="O65" s="27"/>
      <c r="P65" s="174"/>
      <c r="Q65" s="34"/>
      <c r="R65" s="34"/>
      <c r="S65" s="32"/>
      <c r="T65" s="160"/>
      <c r="X65" s="11"/>
    </row>
    <row r="66" spans="1:24" s="20" customFormat="1">
      <c r="A66" s="19">
        <v>1</v>
      </c>
      <c r="B66" s="21" t="s">
        <v>3138</v>
      </c>
      <c r="C66" s="21"/>
      <c r="D66" s="197">
        <f>O18/1000</f>
        <v>264253.59999999998</v>
      </c>
      <c r="E66" s="196">
        <v>341219900</v>
      </c>
      <c r="F66" s="27"/>
      <c r="G66" s="27"/>
      <c r="H66" s="27"/>
      <c r="I66" s="27"/>
      <c r="J66" s="27"/>
      <c r="K66" s="27"/>
      <c r="L66" s="27"/>
      <c r="M66" s="27"/>
      <c r="N66" s="27"/>
      <c r="O66" s="27"/>
      <c r="P66" s="174"/>
      <c r="Q66" s="175"/>
      <c r="R66" s="175"/>
      <c r="S66" s="32"/>
      <c r="T66" s="31"/>
    </row>
    <row r="67" spans="1:24">
      <c r="A67" s="19">
        <v>2</v>
      </c>
      <c r="B67" s="161" t="s">
        <v>3137</v>
      </c>
      <c r="C67" s="161"/>
      <c r="D67" s="197"/>
      <c r="E67" s="193">
        <v>148986253</v>
      </c>
      <c r="F67" s="27"/>
      <c r="G67" s="27"/>
      <c r="H67" s="27"/>
      <c r="I67" s="27"/>
      <c r="J67" s="27"/>
      <c r="K67" s="27"/>
      <c r="L67" s="27"/>
      <c r="M67" s="27"/>
      <c r="N67" s="27"/>
      <c r="O67" s="27"/>
      <c r="P67" s="175"/>
      <c r="Q67" s="34"/>
      <c r="R67" s="34"/>
      <c r="S67" s="32"/>
      <c r="T67" s="160"/>
      <c r="X67" s="11"/>
    </row>
    <row r="68" spans="1:24">
      <c r="A68" s="19">
        <v>3</v>
      </c>
      <c r="B68" s="161" t="s">
        <v>3139</v>
      </c>
      <c r="C68" s="161"/>
      <c r="D68" s="197">
        <f>O8/1000</f>
        <v>77056.645000000004</v>
      </c>
      <c r="E68" s="193">
        <v>98650395</v>
      </c>
      <c r="F68" s="27"/>
      <c r="G68" s="27"/>
      <c r="H68" s="27"/>
      <c r="I68" s="27"/>
      <c r="J68" s="27"/>
      <c r="K68" s="27"/>
      <c r="L68" s="27"/>
      <c r="M68" s="27"/>
      <c r="N68" s="27"/>
      <c r="O68" s="27"/>
      <c r="P68" s="175"/>
      <c r="Q68" s="34"/>
      <c r="R68" s="34"/>
      <c r="S68" s="32"/>
      <c r="T68" s="160"/>
      <c r="X68" s="11"/>
    </row>
    <row r="69" spans="1:24">
      <c r="A69" s="19">
        <v>4</v>
      </c>
      <c r="B69" s="161" t="s">
        <v>3140</v>
      </c>
      <c r="C69" s="161"/>
      <c r="D69" s="197">
        <f>O16/1000</f>
        <v>67469.5</v>
      </c>
      <c r="E69" s="193">
        <v>65204000</v>
      </c>
      <c r="F69" s="27"/>
      <c r="G69" s="27"/>
      <c r="H69" s="27"/>
      <c r="I69" s="27"/>
      <c r="J69" s="27"/>
      <c r="K69" s="27"/>
      <c r="L69" s="27"/>
      <c r="M69" s="27"/>
      <c r="N69" s="27"/>
      <c r="O69" s="27"/>
      <c r="P69" s="174"/>
      <c r="Q69" s="34"/>
      <c r="R69" s="34"/>
      <c r="S69" s="32"/>
      <c r="T69" s="160"/>
      <c r="X69" s="11"/>
    </row>
    <row r="70" spans="1:24">
      <c r="A70" s="19">
        <v>5</v>
      </c>
      <c r="B70" s="161" t="s">
        <v>3141</v>
      </c>
      <c r="C70" s="161"/>
      <c r="D70" s="197">
        <f>SUM(O9/1000)</f>
        <v>55190</v>
      </c>
      <c r="E70" s="193">
        <v>45203000</v>
      </c>
      <c r="F70" s="27"/>
      <c r="G70" s="27"/>
      <c r="H70" s="27"/>
      <c r="I70" s="27"/>
      <c r="J70" s="27"/>
      <c r="K70" s="27"/>
      <c r="L70" s="27"/>
      <c r="M70" s="27"/>
      <c r="N70" s="27"/>
      <c r="O70" s="27"/>
      <c r="P70" s="174"/>
      <c r="Q70" s="34"/>
      <c r="R70" s="34"/>
      <c r="S70" s="32"/>
      <c r="T70" s="160"/>
    </row>
    <row r="71" spans="1:24">
      <c r="A71" s="19">
        <v>6</v>
      </c>
      <c r="B71" s="161" t="s">
        <v>3142</v>
      </c>
      <c r="C71" s="161"/>
      <c r="D71" s="197">
        <f>SUM(O13/1000)</f>
        <v>40353.409</v>
      </c>
      <c r="E71" s="193">
        <v>40182910</v>
      </c>
      <c r="F71" s="27"/>
      <c r="G71" s="27"/>
      <c r="H71" s="27"/>
      <c r="I71" s="161"/>
      <c r="J71" s="27"/>
      <c r="K71" s="27"/>
      <c r="L71" s="27"/>
      <c r="M71" s="27"/>
      <c r="N71" s="27"/>
      <c r="O71" s="27"/>
      <c r="P71" s="174"/>
      <c r="Q71" s="34"/>
      <c r="R71" s="34"/>
      <c r="S71" s="32"/>
      <c r="T71" s="160"/>
    </row>
    <row r="72" spans="1:24">
      <c r="A72" s="19">
        <v>7</v>
      </c>
      <c r="B72" s="161" t="s">
        <v>3146</v>
      </c>
      <c r="C72" s="161"/>
      <c r="D72" s="197">
        <f>SUM(O15/1000)</f>
        <v>28874.945</v>
      </c>
      <c r="E72" s="193">
        <v>5479842</v>
      </c>
      <c r="F72" s="27"/>
      <c r="G72" s="27"/>
      <c r="H72" s="27"/>
      <c r="I72" s="161"/>
      <c r="J72" s="27"/>
      <c r="K72" s="27"/>
      <c r="L72" s="27"/>
      <c r="M72" s="27"/>
      <c r="N72" s="27"/>
      <c r="O72" s="27"/>
      <c r="P72" s="175"/>
      <c r="Q72" s="34"/>
      <c r="R72" s="34"/>
      <c r="S72" s="32"/>
      <c r="T72" s="160"/>
    </row>
    <row r="73" spans="1:24" ht="12.75" customHeight="1">
      <c r="A73" s="19">
        <v>8</v>
      </c>
      <c r="B73" s="161" t="s">
        <v>3143</v>
      </c>
      <c r="C73" s="161"/>
      <c r="D73" s="197">
        <f>SUM(O14/1000)</f>
        <v>20025</v>
      </c>
      <c r="E73" s="193">
        <v>20450000</v>
      </c>
      <c r="F73" s="27"/>
      <c r="G73" s="27"/>
      <c r="H73" s="27"/>
      <c r="I73" s="161"/>
      <c r="J73" s="27"/>
      <c r="K73" s="27"/>
      <c r="L73" s="27"/>
      <c r="M73" s="27"/>
      <c r="N73" s="27"/>
      <c r="O73" s="27"/>
      <c r="P73" s="174"/>
      <c r="Q73" s="34"/>
      <c r="R73" s="34"/>
      <c r="S73" s="32"/>
      <c r="T73" s="160"/>
      <c r="X73" s="11"/>
    </row>
    <row r="74" spans="1:24">
      <c r="A74" s="19">
        <v>9</v>
      </c>
      <c r="B74" s="161" t="s">
        <v>3144</v>
      </c>
      <c r="C74" s="161"/>
      <c r="D74" s="197">
        <f>SUM(O10/1000)</f>
        <v>16791.75</v>
      </c>
      <c r="E74" s="193">
        <f>14150750</f>
        <v>14150750</v>
      </c>
      <c r="F74" s="27" t="s">
        <v>3123</v>
      </c>
      <c r="G74" s="27"/>
      <c r="H74" s="27"/>
      <c r="I74" s="161"/>
      <c r="J74" s="27"/>
      <c r="K74" s="27"/>
      <c r="L74" s="27"/>
      <c r="M74" s="27"/>
      <c r="N74" s="27"/>
      <c r="O74" s="27"/>
      <c r="P74" s="174"/>
      <c r="Q74" s="34"/>
      <c r="R74" s="34"/>
      <c r="S74" s="32"/>
      <c r="T74" s="160"/>
    </row>
    <row r="75" spans="1:24">
      <c r="A75" s="19">
        <v>10</v>
      </c>
      <c r="B75" s="161" t="s">
        <v>3145</v>
      </c>
      <c r="C75" s="161"/>
      <c r="D75" s="197">
        <f>SUM(O17/1000)</f>
        <v>7540</v>
      </c>
      <c r="E75" s="193">
        <v>9242500</v>
      </c>
      <c r="F75" s="27"/>
      <c r="G75" s="27"/>
      <c r="H75" s="27"/>
      <c r="I75" s="161"/>
      <c r="J75" s="27"/>
      <c r="K75" s="27"/>
      <c r="L75" s="27"/>
      <c r="M75" s="27"/>
      <c r="N75" s="27"/>
      <c r="O75" s="27"/>
      <c r="P75" s="174"/>
      <c r="Q75" s="34"/>
      <c r="R75" s="34"/>
      <c r="S75" s="32"/>
      <c r="T75" s="160"/>
    </row>
    <row r="76" spans="1:24">
      <c r="A76" s="19">
        <v>11</v>
      </c>
      <c r="B76" s="161" t="s">
        <v>3134</v>
      </c>
      <c r="C76" s="161"/>
      <c r="D76" s="197">
        <f>SUM(O26/1000)</f>
        <v>9916.5</v>
      </c>
      <c r="E76" s="193">
        <v>8916500</v>
      </c>
      <c r="F76" s="27"/>
      <c r="G76" s="27"/>
      <c r="H76" s="27"/>
      <c r="I76" s="161"/>
      <c r="J76" s="27"/>
      <c r="K76" s="27"/>
      <c r="L76" s="27"/>
      <c r="M76" s="27"/>
      <c r="N76" s="27"/>
      <c r="O76" s="27"/>
      <c r="P76" s="174"/>
      <c r="Q76" s="34"/>
      <c r="R76" s="34"/>
      <c r="S76" s="32"/>
      <c r="T76" s="160"/>
    </row>
    <row r="77" spans="1:24">
      <c r="A77" s="19">
        <v>12</v>
      </c>
      <c r="B77" s="161" t="s">
        <v>3147</v>
      </c>
      <c r="C77" s="161"/>
      <c r="D77" s="197">
        <f>SUM(O12/1000)</f>
        <v>9733</v>
      </c>
      <c r="E77" s="101">
        <v>5325020</v>
      </c>
      <c r="F77" s="27"/>
      <c r="G77" s="27"/>
      <c r="H77" s="27"/>
      <c r="I77" s="161"/>
      <c r="J77" s="27"/>
      <c r="K77" s="27"/>
      <c r="L77" s="27"/>
      <c r="M77" s="27"/>
      <c r="N77" s="27"/>
      <c r="O77" s="27"/>
      <c r="P77" s="175"/>
      <c r="Q77" s="34"/>
      <c r="R77" s="34"/>
      <c r="S77" s="32"/>
      <c r="T77" s="160"/>
    </row>
    <row r="78" spans="1:24" s="20" customFormat="1" ht="13.5" thickBot="1">
      <c r="A78" s="19">
        <v>13</v>
      </c>
      <c r="B78" s="157" t="s">
        <v>3148</v>
      </c>
      <c r="C78" s="161"/>
      <c r="D78" s="197">
        <f>SUM(O11/1000)</f>
        <v>200</v>
      </c>
      <c r="E78" s="194">
        <v>0</v>
      </c>
      <c r="F78" s="27"/>
      <c r="G78" s="27"/>
      <c r="H78" s="27"/>
      <c r="I78" s="161"/>
      <c r="J78" s="27"/>
      <c r="K78" s="27"/>
      <c r="L78" s="27"/>
      <c r="M78" s="27"/>
      <c r="N78" s="27"/>
      <c r="O78" s="27"/>
      <c r="P78" s="175"/>
      <c r="Q78" s="175"/>
      <c r="R78" s="175"/>
      <c r="S78" s="32"/>
      <c r="T78" s="31"/>
      <c r="U78" s="11"/>
      <c r="X78" s="156"/>
    </row>
    <row r="79" spans="1:24" ht="13.5" thickTop="1">
      <c r="A79" s="19">
        <f>A71+1</f>
        <v>7</v>
      </c>
      <c r="B79" s="161" t="s">
        <v>3132</v>
      </c>
      <c r="C79" s="161"/>
      <c r="D79" s="197">
        <f>SUM(O25/1000)</f>
        <v>1420815.8122775701</v>
      </c>
      <c r="E79" s="195">
        <v>1273163507.1172137</v>
      </c>
      <c r="F79" s="27"/>
      <c r="G79" s="27"/>
      <c r="H79" s="27"/>
      <c r="I79" s="161"/>
      <c r="J79" s="27"/>
      <c r="K79" s="27"/>
      <c r="L79" s="27"/>
      <c r="M79" s="27"/>
      <c r="N79" s="27"/>
      <c r="O79" s="27"/>
      <c r="P79" s="174"/>
      <c r="Q79" s="34"/>
      <c r="R79" s="34"/>
      <c r="S79" s="32"/>
      <c r="T79" s="160"/>
    </row>
    <row r="80" spans="1:24">
      <c r="B80" s="27"/>
      <c r="C80" s="27"/>
      <c r="D80" s="198"/>
      <c r="E80" s="27"/>
      <c r="F80" s="27"/>
      <c r="G80" s="27"/>
      <c r="H80" s="27"/>
      <c r="I80" s="161"/>
      <c r="J80" s="27"/>
      <c r="K80" s="27"/>
      <c r="L80" s="27"/>
      <c r="M80" s="27"/>
      <c r="N80" s="27"/>
      <c r="O80" s="27"/>
      <c r="P80" s="174"/>
      <c r="Q80" s="34"/>
      <c r="R80" s="34"/>
      <c r="S80" s="32"/>
      <c r="T80" s="160"/>
    </row>
    <row r="81" spans="1:23">
      <c r="B81" s="27"/>
      <c r="C81" s="27"/>
      <c r="D81" s="198">
        <f>SUM(D66:D80)</f>
        <v>2018220.1612775701</v>
      </c>
      <c r="E81" s="27"/>
      <c r="F81" s="27"/>
      <c r="G81" s="27"/>
      <c r="H81" s="27"/>
      <c r="I81" s="161"/>
      <c r="J81" s="27"/>
      <c r="K81" s="27"/>
      <c r="L81" s="27"/>
      <c r="M81" s="27"/>
      <c r="N81" s="27"/>
      <c r="O81" s="27"/>
      <c r="P81" s="174"/>
      <c r="Q81" s="34"/>
      <c r="R81" s="34"/>
      <c r="S81" s="32"/>
      <c r="T81" s="160"/>
    </row>
    <row r="82" spans="1:23">
      <c r="B82" s="27"/>
      <c r="C82" s="27"/>
      <c r="D82" s="27"/>
      <c r="E82" s="27"/>
      <c r="F82" s="27"/>
      <c r="G82" s="27"/>
      <c r="H82" s="27"/>
      <c r="I82" s="21"/>
      <c r="J82" s="27"/>
      <c r="K82" s="27"/>
      <c r="L82" s="27"/>
      <c r="M82" s="27"/>
      <c r="N82" s="27"/>
      <c r="O82" s="27"/>
      <c r="P82" s="174"/>
      <c r="Q82" s="34"/>
      <c r="R82" s="34"/>
      <c r="S82" s="32"/>
      <c r="T82" s="160"/>
    </row>
    <row r="83" spans="1:23">
      <c r="B83" s="27"/>
      <c r="C83" s="27"/>
      <c r="D83" s="27"/>
      <c r="E83" s="27"/>
      <c r="F83" s="27"/>
      <c r="G83" s="27"/>
      <c r="H83" s="27"/>
      <c r="I83" s="161"/>
      <c r="J83" s="27"/>
      <c r="K83" s="27"/>
      <c r="L83" s="27"/>
      <c r="M83" s="27"/>
      <c r="N83" s="27"/>
      <c r="O83" s="27"/>
      <c r="P83" s="174"/>
      <c r="Q83" s="34"/>
      <c r="R83" s="34"/>
      <c r="S83" s="32"/>
      <c r="T83" s="160"/>
    </row>
    <row r="84" spans="1:23">
      <c r="B84" s="27"/>
      <c r="C84" s="27"/>
      <c r="D84" s="27"/>
      <c r="E84" s="27"/>
      <c r="F84" s="27"/>
      <c r="G84" s="27"/>
      <c r="H84" s="27"/>
      <c r="I84" s="27"/>
      <c r="J84" s="27"/>
      <c r="K84" s="27"/>
      <c r="L84" s="27"/>
      <c r="M84" s="27"/>
      <c r="N84" s="27"/>
      <c r="O84" s="27"/>
      <c r="P84" s="175"/>
      <c r="Q84" s="34"/>
      <c r="R84" s="34"/>
      <c r="S84" s="32"/>
      <c r="T84" s="160"/>
    </row>
    <row r="85" spans="1:23">
      <c r="B85" s="27"/>
      <c r="C85" s="27"/>
      <c r="D85" s="27"/>
      <c r="E85" s="27"/>
      <c r="F85" s="27"/>
      <c r="G85" s="27"/>
      <c r="H85" s="27"/>
      <c r="I85" s="27"/>
      <c r="J85" s="27"/>
      <c r="K85" s="27"/>
      <c r="L85" s="27"/>
      <c r="M85" s="27"/>
      <c r="N85" s="27"/>
      <c r="O85" s="27"/>
      <c r="P85" s="175"/>
      <c r="Q85" s="34"/>
      <c r="R85" s="34"/>
      <c r="S85" s="32"/>
      <c r="T85" s="160"/>
    </row>
    <row r="86" spans="1:23">
      <c r="B86" s="27"/>
      <c r="C86" s="27"/>
      <c r="D86" s="27"/>
      <c r="E86" s="27"/>
      <c r="F86" s="27"/>
      <c r="G86" s="27"/>
      <c r="H86" s="27"/>
      <c r="I86" s="27"/>
      <c r="J86" s="27"/>
      <c r="K86" s="27"/>
      <c r="L86" s="27"/>
      <c r="M86" s="27"/>
      <c r="N86" s="27"/>
      <c r="O86" s="27"/>
      <c r="P86" s="175"/>
      <c r="Q86" s="34"/>
      <c r="R86" s="34"/>
      <c r="S86" s="32"/>
      <c r="T86" s="160"/>
    </row>
    <row r="87" spans="1:23" ht="12.75" customHeight="1">
      <c r="B87" s="27"/>
      <c r="C87" s="27"/>
      <c r="D87" s="27"/>
      <c r="E87" s="27"/>
      <c r="F87" s="27"/>
      <c r="G87" s="27"/>
      <c r="H87" s="27"/>
      <c r="I87" s="27"/>
      <c r="J87" s="27"/>
      <c r="K87" s="27"/>
      <c r="L87" s="27"/>
      <c r="M87" s="27"/>
      <c r="N87" s="27"/>
      <c r="O87" s="27"/>
      <c r="P87" s="175"/>
      <c r="Q87" s="34"/>
      <c r="R87" s="34"/>
      <c r="S87" s="32"/>
      <c r="T87" s="160"/>
    </row>
    <row r="88" spans="1:23">
      <c r="B88" s="27"/>
      <c r="C88" s="27"/>
      <c r="D88" s="27"/>
      <c r="E88" s="27"/>
      <c r="F88" s="27"/>
      <c r="G88" s="27"/>
      <c r="H88" s="27"/>
      <c r="I88" s="27"/>
      <c r="J88" s="27"/>
      <c r="K88" s="27"/>
      <c r="L88" s="27"/>
      <c r="M88" s="27"/>
      <c r="N88" s="27"/>
      <c r="O88" s="27"/>
      <c r="P88" s="174"/>
      <c r="Q88" s="34"/>
      <c r="R88" s="34"/>
      <c r="S88" s="32"/>
      <c r="T88" s="160"/>
    </row>
    <row r="89" spans="1:23" s="135" customFormat="1" ht="51">
      <c r="A89" s="137" t="s">
        <v>3149</v>
      </c>
      <c r="B89" s="35" t="s">
        <v>3150</v>
      </c>
      <c r="C89" s="35"/>
      <c r="D89" s="35" t="s">
        <v>3151</v>
      </c>
      <c r="E89" s="35"/>
      <c r="F89" s="35"/>
      <c r="G89" s="35"/>
      <c r="H89" s="35"/>
      <c r="I89" s="35"/>
      <c r="J89" s="140"/>
      <c r="K89" s="35"/>
      <c r="L89" s="35"/>
      <c r="M89" s="35"/>
      <c r="N89" s="199"/>
      <c r="O89" s="199"/>
      <c r="P89" s="139"/>
      <c r="Q89" s="136"/>
      <c r="R89" s="137"/>
      <c r="W89" s="137"/>
    </row>
    <row r="90" spans="1:23" s="135" customFormat="1">
      <c r="A90" s="137"/>
      <c r="B90" s="35"/>
      <c r="C90" s="35"/>
      <c r="D90" s="35"/>
      <c r="E90" s="35"/>
      <c r="F90" s="35"/>
      <c r="G90" s="35"/>
      <c r="H90" s="35"/>
      <c r="I90" s="35"/>
      <c r="J90" s="140"/>
      <c r="K90" s="35"/>
      <c r="L90" s="35"/>
      <c r="M90" s="35"/>
      <c r="N90" s="199"/>
      <c r="O90" s="199"/>
      <c r="P90" s="139"/>
      <c r="Q90" s="136"/>
      <c r="R90" s="137"/>
      <c r="W90" s="137"/>
    </row>
    <row r="91" spans="1:23" s="135" customFormat="1">
      <c r="A91" s="137"/>
      <c r="B91" s="35"/>
      <c r="C91" s="35"/>
      <c r="D91" s="35"/>
      <c r="E91" s="35"/>
      <c r="F91" s="35"/>
      <c r="G91" s="35"/>
      <c r="H91" s="35"/>
      <c r="I91" s="35"/>
      <c r="J91" s="140"/>
      <c r="K91" s="35"/>
      <c r="L91" s="35"/>
      <c r="M91" s="35"/>
      <c r="N91" s="200"/>
      <c r="O91" s="200"/>
      <c r="P91" s="139"/>
      <c r="Q91" s="136"/>
      <c r="R91" s="137"/>
      <c r="W91" s="137"/>
    </row>
    <row r="92" spans="1:23" s="135" customFormat="1">
      <c r="A92" s="137" t="s">
        <v>3152</v>
      </c>
      <c r="B92" s="35" t="s">
        <v>3153</v>
      </c>
      <c r="C92" s="138" t="s">
        <v>3151</v>
      </c>
      <c r="D92" s="135" t="s">
        <v>3154</v>
      </c>
      <c r="E92" s="138"/>
      <c r="F92" s="138"/>
      <c r="G92" s="138"/>
      <c r="H92" s="138"/>
      <c r="I92" s="138"/>
      <c r="J92" s="50"/>
      <c r="K92" s="138"/>
      <c r="L92" s="138"/>
      <c r="M92" s="138"/>
      <c r="N92" s="199"/>
      <c r="O92" s="199"/>
      <c r="P92" s="139"/>
      <c r="Q92" s="136"/>
      <c r="R92" s="137"/>
      <c r="W92" s="137"/>
    </row>
    <row r="93" spans="1:23" s="135" customFormat="1">
      <c r="A93" s="178" t="s">
        <v>3155</v>
      </c>
      <c r="B93" s="201">
        <f>E29/1000000</f>
        <v>858.52200000000005</v>
      </c>
      <c r="C93" s="202">
        <v>92.09</v>
      </c>
      <c r="D93" s="152">
        <v>94.49</v>
      </c>
      <c r="E93" s="138"/>
      <c r="F93" s="138"/>
      <c r="G93" s="138"/>
      <c r="H93" s="138"/>
      <c r="I93" s="138"/>
      <c r="J93" s="50"/>
      <c r="K93" s="138"/>
      <c r="L93" s="138"/>
      <c r="M93" s="138"/>
      <c r="N93" s="200"/>
      <c r="O93" s="200"/>
      <c r="P93" s="139"/>
      <c r="Q93" s="136"/>
      <c r="R93" s="137"/>
      <c r="W93" s="137"/>
    </row>
    <row r="94" spans="1:23" s="135" customFormat="1">
      <c r="A94" s="178" t="s">
        <v>3156</v>
      </c>
      <c r="B94" s="201">
        <f>F29/1000000</f>
        <v>1132.2</v>
      </c>
      <c r="C94" s="203">
        <v>81.62</v>
      </c>
      <c r="D94" s="152">
        <v>112.65</v>
      </c>
      <c r="E94" s="138"/>
      <c r="F94" s="138"/>
      <c r="G94" s="138"/>
      <c r="H94" s="138"/>
      <c r="I94" s="138"/>
      <c r="J94" s="50"/>
      <c r="K94" s="138"/>
      <c r="L94" s="138"/>
      <c r="M94" s="138"/>
      <c r="N94" s="200"/>
      <c r="O94" s="200"/>
      <c r="P94" s="139"/>
      <c r="Q94" s="136"/>
      <c r="R94" s="137"/>
      <c r="W94" s="137"/>
    </row>
    <row r="95" spans="1:23" s="135" customFormat="1">
      <c r="A95" s="178" t="s">
        <v>3157</v>
      </c>
      <c r="B95" s="198">
        <f>G29/1000000</f>
        <v>989.9</v>
      </c>
      <c r="C95" s="203">
        <v>70.84</v>
      </c>
      <c r="D95" s="152">
        <v>107.57</v>
      </c>
      <c r="E95" s="138"/>
      <c r="F95" s="138"/>
      <c r="G95" s="138"/>
      <c r="H95" s="138"/>
      <c r="I95" s="138"/>
      <c r="J95" s="50"/>
      <c r="K95" s="138"/>
      <c r="L95" s="138"/>
      <c r="M95" s="138"/>
      <c r="N95" s="199"/>
      <c r="O95" s="199"/>
      <c r="P95" s="139"/>
      <c r="Q95" s="136"/>
      <c r="R95" s="137"/>
      <c r="W95" s="137"/>
    </row>
    <row r="96" spans="1:23" s="135" customFormat="1">
      <c r="A96" s="178" t="s">
        <v>3158</v>
      </c>
      <c r="B96" s="198">
        <f>H29/1000000</f>
        <v>848.06495790999986</v>
      </c>
      <c r="C96" s="203">
        <v>87.68</v>
      </c>
      <c r="D96" s="152">
        <v>107.57</v>
      </c>
      <c r="E96" s="138"/>
      <c r="F96" s="138"/>
      <c r="G96" s="138"/>
      <c r="H96" s="138"/>
      <c r="I96" s="138"/>
      <c r="J96" s="50"/>
      <c r="K96" s="138"/>
      <c r="L96" s="138"/>
      <c r="M96" s="138"/>
      <c r="N96" s="199"/>
      <c r="O96" s="199"/>
      <c r="P96" s="139"/>
      <c r="Q96" s="136"/>
      <c r="R96" s="137"/>
      <c r="W96" s="137"/>
    </row>
    <row r="97" spans="1:23" s="135" customFormat="1">
      <c r="A97" s="178" t="s">
        <v>3159</v>
      </c>
      <c r="B97" s="198">
        <f>I29/1000000</f>
        <v>755.93241132999992</v>
      </c>
      <c r="C97" s="203">
        <v>68.52</v>
      </c>
      <c r="D97" s="152">
        <v>72.58</v>
      </c>
      <c r="E97" s="138"/>
      <c r="F97" s="138"/>
      <c r="G97" s="138"/>
      <c r="H97" s="138"/>
      <c r="I97" s="138"/>
      <c r="J97" s="50"/>
      <c r="K97" s="138"/>
      <c r="L97" s="138"/>
      <c r="M97" s="138"/>
      <c r="N97" s="199"/>
      <c r="O97" s="199"/>
      <c r="P97" s="139"/>
      <c r="Q97" s="136"/>
      <c r="R97" s="137"/>
      <c r="W97" s="137"/>
    </row>
    <row r="98" spans="1:23" s="135" customFormat="1">
      <c r="A98" s="178" t="s">
        <v>3118</v>
      </c>
      <c r="B98" s="198" t="e">
        <f>#REF!/1000000</f>
        <v>#REF!</v>
      </c>
      <c r="C98" s="203">
        <v>30.99</v>
      </c>
      <c r="D98" s="152">
        <v>43.18</v>
      </c>
      <c r="E98" s="138"/>
      <c r="F98" s="138"/>
      <c r="G98" s="138"/>
      <c r="H98" s="138"/>
      <c r="I98" s="138"/>
      <c r="J98" s="50"/>
      <c r="K98" s="138"/>
      <c r="L98" s="138"/>
      <c r="M98" s="138"/>
      <c r="N98" s="199"/>
      <c r="O98" s="199"/>
      <c r="P98" s="139"/>
      <c r="Q98" s="136"/>
      <c r="R98" s="137"/>
      <c r="W98" s="137"/>
    </row>
    <row r="99" spans="1:23" s="135" customFormat="1">
      <c r="A99" s="178" t="s">
        <v>1</v>
      </c>
      <c r="B99" s="198">
        <f>K29/1000000</f>
        <v>598.97369900000001</v>
      </c>
      <c r="C99" s="203">
        <v>15.66</v>
      </c>
      <c r="D99" s="152">
        <v>49.43</v>
      </c>
      <c r="E99" s="138"/>
      <c r="F99" s="138"/>
      <c r="G99" s="138"/>
      <c r="H99" s="138"/>
      <c r="I99" s="138"/>
      <c r="J99" s="50"/>
      <c r="K99" s="138"/>
      <c r="L99" s="138"/>
      <c r="M99" s="138"/>
      <c r="N99" s="200"/>
      <c r="O99" s="200"/>
      <c r="P99" s="139"/>
      <c r="Q99" s="136"/>
      <c r="R99" s="137"/>
      <c r="W99" s="137"/>
    </row>
    <row r="100" spans="1:23" s="135" customFormat="1">
      <c r="A100" s="178" t="s">
        <v>2</v>
      </c>
      <c r="B100" s="198">
        <f>L29/1000000</f>
        <v>604.64899849999983</v>
      </c>
      <c r="C100" s="203">
        <v>27.03</v>
      </c>
      <c r="D100" s="152">
        <v>63.61</v>
      </c>
      <c r="E100" s="138"/>
      <c r="F100" s="138"/>
      <c r="G100" s="138"/>
      <c r="H100" s="138"/>
      <c r="I100" s="138"/>
      <c r="J100" s="50"/>
      <c r="K100" s="138"/>
      <c r="L100" s="138"/>
      <c r="M100" s="138"/>
      <c r="N100" s="200"/>
      <c r="O100" s="200"/>
      <c r="P100" s="139"/>
      <c r="Q100" s="136"/>
      <c r="R100" s="137"/>
      <c r="W100" s="137"/>
    </row>
    <row r="101" spans="1:23" s="135" customFormat="1">
      <c r="A101" s="178" t="s">
        <v>3</v>
      </c>
      <c r="B101" s="198">
        <f>M29/1000000</f>
        <v>616.81289149999998</v>
      </c>
      <c r="C101" s="203">
        <v>24.95</v>
      </c>
      <c r="D101" s="152">
        <v>69.459999999999994</v>
      </c>
      <c r="E101" s="138"/>
      <c r="F101" s="138"/>
      <c r="G101" s="138"/>
      <c r="H101" s="138"/>
      <c r="I101" s="138"/>
      <c r="J101" s="50"/>
      <c r="K101" s="138"/>
      <c r="L101" s="138"/>
      <c r="M101" s="138"/>
      <c r="N101" s="200"/>
      <c r="O101" s="200"/>
      <c r="P101" s="139"/>
      <c r="Q101" s="136"/>
      <c r="R101" s="137"/>
      <c r="W101" s="137"/>
    </row>
    <row r="102" spans="1:23" s="135" customFormat="1">
      <c r="A102" s="137" t="s">
        <v>4</v>
      </c>
      <c r="B102" s="198">
        <f>N29/1000000</f>
        <v>639.318397</v>
      </c>
      <c r="C102" s="203">
        <v>37.700000000000003</v>
      </c>
      <c r="D102" s="152">
        <v>63.54</v>
      </c>
      <c r="E102" s="138"/>
      <c r="F102" s="138"/>
      <c r="G102" s="138"/>
      <c r="H102" s="138"/>
      <c r="I102" s="138"/>
      <c r="J102" s="50"/>
      <c r="K102" s="138"/>
      <c r="L102" s="138"/>
      <c r="M102" s="138"/>
      <c r="N102" s="200"/>
      <c r="O102" s="200"/>
      <c r="P102" s="139"/>
      <c r="Q102" s="136"/>
      <c r="R102" s="137"/>
      <c r="W102" s="137"/>
    </row>
    <row r="103" spans="1:23" s="135" customFormat="1">
      <c r="A103" s="137"/>
      <c r="B103" s="138"/>
      <c r="C103" s="138"/>
      <c r="E103" s="138"/>
      <c r="F103" s="138"/>
      <c r="G103" s="138"/>
      <c r="H103" s="138"/>
      <c r="I103" s="138"/>
      <c r="J103" s="50"/>
      <c r="K103" s="138"/>
      <c r="L103" s="138"/>
      <c r="M103" s="138"/>
      <c r="N103" s="200"/>
      <c r="O103" s="200"/>
      <c r="P103" s="139"/>
      <c r="Q103" s="136"/>
      <c r="R103" s="137"/>
      <c r="W103" s="137"/>
    </row>
    <row r="104" spans="1:23" s="135" customFormat="1">
      <c r="A104" s="137"/>
      <c r="B104" s="138"/>
      <c r="C104" s="138"/>
      <c r="D104" s="138"/>
      <c r="E104" s="138"/>
      <c r="F104" s="138"/>
      <c r="G104" s="138"/>
      <c r="H104" s="138"/>
      <c r="I104" s="138"/>
      <c r="J104" s="50"/>
      <c r="K104" s="138"/>
      <c r="L104" s="138"/>
      <c r="M104" s="138"/>
      <c r="N104" s="200"/>
      <c r="O104" s="200"/>
      <c r="P104" s="139"/>
      <c r="Q104" s="136"/>
      <c r="R104" s="137"/>
      <c r="W104" s="137"/>
    </row>
    <row r="105" spans="1:23" s="135" customFormat="1">
      <c r="A105" s="137"/>
      <c r="B105" s="138"/>
      <c r="C105" s="138"/>
      <c r="D105" s="138"/>
      <c r="E105" s="138"/>
      <c r="F105" s="138"/>
      <c r="G105" s="138"/>
      <c r="H105" s="138"/>
      <c r="I105" s="138"/>
      <c r="J105" s="50"/>
      <c r="K105" s="138"/>
      <c r="L105" s="138"/>
      <c r="M105" s="138"/>
      <c r="N105" s="199"/>
      <c r="O105" s="199"/>
      <c r="P105" s="139"/>
      <c r="Q105" s="136"/>
      <c r="R105" s="137"/>
      <c r="W105" s="137"/>
    </row>
    <row r="106" spans="1:23" s="135" customFormat="1">
      <c r="A106" s="137"/>
      <c r="B106" s="138"/>
      <c r="C106" s="138"/>
      <c r="D106" s="138"/>
      <c r="E106" s="138"/>
      <c r="F106" s="138"/>
      <c r="G106" s="138"/>
      <c r="H106" s="138"/>
      <c r="I106" s="138"/>
      <c r="J106" s="50"/>
      <c r="K106" s="138"/>
      <c r="L106" s="138"/>
      <c r="M106" s="138"/>
      <c r="N106" s="199"/>
      <c r="O106" s="199"/>
      <c r="P106" s="139"/>
      <c r="Q106" s="136"/>
      <c r="R106" s="137"/>
      <c r="W106" s="137"/>
    </row>
    <row r="107" spans="1:23" s="135" customFormat="1">
      <c r="A107" s="137"/>
      <c r="B107" s="138"/>
      <c r="C107" s="138"/>
      <c r="D107" s="138"/>
      <c r="E107" s="138"/>
      <c r="F107" s="138"/>
      <c r="G107" s="138"/>
      <c r="H107" s="138"/>
      <c r="I107" s="138"/>
      <c r="J107" s="50"/>
      <c r="K107" s="138"/>
      <c r="L107" s="138"/>
      <c r="M107" s="138"/>
      <c r="N107" s="199"/>
      <c r="O107" s="199"/>
      <c r="P107" s="139"/>
      <c r="Q107" s="136"/>
      <c r="R107" s="137"/>
      <c r="W107" s="137"/>
    </row>
    <row r="108" spans="1:23" s="135" customFormat="1">
      <c r="A108" s="137"/>
      <c r="B108" s="138"/>
      <c r="C108" s="138"/>
      <c r="D108" s="138"/>
      <c r="E108" s="138"/>
      <c r="F108" s="138"/>
      <c r="G108" s="138"/>
      <c r="H108" s="138"/>
      <c r="I108" s="138"/>
      <c r="J108" s="50"/>
      <c r="K108" s="138"/>
      <c r="L108" s="138"/>
      <c r="M108" s="138"/>
      <c r="N108" s="199"/>
      <c r="O108" s="199"/>
      <c r="P108" s="139"/>
      <c r="Q108" s="136"/>
      <c r="R108" s="137"/>
      <c r="W108" s="137"/>
    </row>
    <row r="109" spans="1:23" s="135" customFormat="1">
      <c r="A109" s="137"/>
      <c r="B109" s="138"/>
      <c r="C109" s="138"/>
      <c r="D109" s="138"/>
      <c r="E109" s="138"/>
      <c r="F109" s="138"/>
      <c r="G109" s="138"/>
      <c r="H109" s="138"/>
      <c r="I109" s="138"/>
      <c r="J109" s="50"/>
      <c r="K109" s="138"/>
      <c r="L109" s="138"/>
      <c r="M109" s="138"/>
      <c r="N109" s="200"/>
      <c r="O109" s="200"/>
      <c r="P109" s="139"/>
      <c r="Q109" s="136"/>
      <c r="R109" s="137"/>
      <c r="W109" s="137"/>
    </row>
    <row r="110" spans="1:23" s="135" customFormat="1" ht="51">
      <c r="A110" s="137" t="s">
        <v>3149</v>
      </c>
      <c r="B110" s="138" t="s">
        <v>3150</v>
      </c>
      <c r="C110" s="138"/>
      <c r="D110" s="138" t="s">
        <v>3151</v>
      </c>
      <c r="E110" s="138"/>
      <c r="F110" s="138"/>
      <c r="G110" s="138"/>
      <c r="H110" s="138"/>
      <c r="I110" s="138"/>
      <c r="J110" s="50"/>
      <c r="K110" s="138"/>
      <c r="L110" s="138"/>
      <c r="M110" s="138"/>
      <c r="N110" s="200"/>
      <c r="O110" s="200"/>
      <c r="P110" s="139"/>
      <c r="Q110" s="136"/>
      <c r="R110" s="137"/>
      <c r="W110" s="137"/>
    </row>
    <row r="111" spans="1:23" s="135" customFormat="1">
      <c r="A111" s="137"/>
      <c r="B111" s="138"/>
      <c r="C111" s="138"/>
      <c r="D111" s="138"/>
      <c r="E111" s="138"/>
      <c r="F111" s="138"/>
      <c r="G111" s="138"/>
      <c r="H111" s="138"/>
      <c r="I111" s="138"/>
      <c r="J111" s="50"/>
      <c r="K111" s="138"/>
      <c r="L111" s="138"/>
      <c r="M111" s="138"/>
      <c r="N111" s="200"/>
      <c r="O111" s="200"/>
      <c r="P111" s="139"/>
      <c r="Q111" s="136"/>
      <c r="R111" s="137"/>
      <c r="W111" s="137"/>
    </row>
    <row r="112" spans="1:23" s="135" customFormat="1">
      <c r="A112" s="137"/>
      <c r="B112" s="138"/>
      <c r="C112" s="138"/>
      <c r="D112" s="138"/>
      <c r="E112" s="138"/>
      <c r="F112" s="138"/>
      <c r="G112" s="138"/>
      <c r="H112" s="138"/>
      <c r="I112" s="138"/>
      <c r="J112" s="50"/>
      <c r="K112" s="138"/>
      <c r="L112" s="138"/>
      <c r="M112" s="138"/>
      <c r="N112" s="200"/>
      <c r="O112" s="200"/>
      <c r="P112" s="139"/>
      <c r="Q112" s="136"/>
      <c r="R112" s="137"/>
      <c r="W112" s="137"/>
    </row>
    <row r="113" spans="1:27" s="135" customFormat="1">
      <c r="A113" s="137" t="s">
        <v>3152</v>
      </c>
      <c r="B113" s="138" t="s">
        <v>3153</v>
      </c>
      <c r="C113" s="138" t="s">
        <v>3151</v>
      </c>
      <c r="D113" s="135" t="s">
        <v>3154</v>
      </c>
      <c r="E113" s="138"/>
      <c r="F113" s="138"/>
      <c r="G113" s="138"/>
      <c r="H113" s="138"/>
      <c r="I113" s="138"/>
      <c r="J113" s="50"/>
      <c r="K113" s="138"/>
      <c r="L113" s="138"/>
      <c r="M113" s="138"/>
      <c r="N113" s="200"/>
      <c r="O113" s="200"/>
      <c r="P113" s="139"/>
      <c r="Q113" s="136"/>
      <c r="R113" s="137"/>
      <c r="W113" s="137"/>
    </row>
    <row r="114" spans="1:27" s="135" customFormat="1">
      <c r="A114" s="137" t="s">
        <v>3155</v>
      </c>
      <c r="B114" s="203">
        <v>1117.8616</v>
      </c>
      <c r="C114" s="203">
        <v>37.5</v>
      </c>
      <c r="D114" s="152">
        <v>94.49</v>
      </c>
      <c r="E114" s="138"/>
      <c r="F114" s="138"/>
      <c r="G114" s="138"/>
      <c r="H114" s="138"/>
      <c r="I114" s="138"/>
      <c r="J114" s="50"/>
      <c r="K114" s="138"/>
      <c r="L114" s="138"/>
      <c r="M114" s="138"/>
      <c r="N114" s="200"/>
      <c r="O114" s="200"/>
      <c r="P114" s="139"/>
      <c r="Q114" s="136"/>
      <c r="R114" s="137"/>
      <c r="W114" s="137"/>
    </row>
    <row r="115" spans="1:27" s="135" customFormat="1">
      <c r="A115" s="137" t="s">
        <v>3156</v>
      </c>
      <c r="B115" s="203">
        <v>1185.8</v>
      </c>
      <c r="C115" s="203">
        <v>87.5</v>
      </c>
      <c r="D115" s="152">
        <v>112.65</v>
      </c>
      <c r="E115" s="138"/>
      <c r="F115" s="138"/>
      <c r="G115" s="138"/>
      <c r="H115" s="138"/>
      <c r="I115" s="138"/>
      <c r="J115" s="50"/>
      <c r="K115" s="138"/>
      <c r="L115" s="138"/>
      <c r="M115" s="138"/>
      <c r="N115" s="200"/>
      <c r="O115" s="200"/>
      <c r="P115" s="139"/>
      <c r="Q115" s="136"/>
      <c r="R115" s="137"/>
      <c r="W115" s="137"/>
    </row>
    <row r="116" spans="1:27" s="135" customFormat="1">
      <c r="A116" s="137" t="s">
        <v>3157</v>
      </c>
      <c r="B116" s="203">
        <v>1200.7</v>
      </c>
      <c r="C116" s="203">
        <v>37.950000000000003</v>
      </c>
      <c r="D116" s="152">
        <v>107.57</v>
      </c>
      <c r="E116" s="138"/>
      <c r="F116" s="138"/>
      <c r="G116" s="138"/>
      <c r="H116" s="138"/>
      <c r="I116" s="138"/>
      <c r="J116" s="50"/>
      <c r="K116" s="138"/>
      <c r="L116" s="138"/>
      <c r="M116" s="138"/>
      <c r="N116" s="200"/>
      <c r="O116" s="200"/>
      <c r="P116" s="139"/>
      <c r="Q116" s="136"/>
      <c r="R116" s="137"/>
      <c r="W116" s="137"/>
    </row>
    <row r="117" spans="1:27" s="135" customFormat="1">
      <c r="A117" s="137" t="s">
        <v>3158</v>
      </c>
      <c r="B117" s="203">
        <v>1203.0288</v>
      </c>
      <c r="C117" s="203">
        <v>30</v>
      </c>
      <c r="D117" s="152">
        <v>107.57</v>
      </c>
      <c r="E117" s="138"/>
      <c r="F117" s="138"/>
      <c r="G117" s="138"/>
      <c r="H117" s="138"/>
      <c r="I117" s="138"/>
      <c r="J117" s="50"/>
      <c r="K117" s="138"/>
      <c r="L117" s="138"/>
      <c r="M117" s="138"/>
      <c r="N117" s="200"/>
      <c r="O117" s="200"/>
      <c r="P117" s="139"/>
      <c r="Q117" s="136"/>
      <c r="R117" s="137"/>
      <c r="W117" s="137"/>
    </row>
    <row r="118" spans="1:27" s="135" customFormat="1">
      <c r="A118" s="137" t="s">
        <v>3159</v>
      </c>
      <c r="B118" s="203">
        <v>1091.2376676100002</v>
      </c>
      <c r="C118" s="203">
        <v>19.27</v>
      </c>
      <c r="D118" s="152">
        <v>72.58</v>
      </c>
      <c r="E118" s="138"/>
      <c r="F118" s="138"/>
      <c r="G118" s="138"/>
      <c r="H118" s="138"/>
      <c r="I118" s="138"/>
      <c r="J118" s="50"/>
      <c r="K118" s="138"/>
      <c r="L118" s="138"/>
      <c r="M118" s="138"/>
      <c r="N118" s="200"/>
      <c r="O118" s="200"/>
      <c r="P118" s="139"/>
      <c r="Q118" s="136"/>
      <c r="R118" s="137"/>
      <c r="W118" s="137"/>
    </row>
    <row r="119" spans="1:27" s="135" customFormat="1">
      <c r="A119" s="137" t="s">
        <v>3118</v>
      </c>
      <c r="B119" s="203">
        <v>1080.5513000000001</v>
      </c>
      <c r="C119" s="203">
        <v>3</v>
      </c>
      <c r="D119" s="152">
        <v>43.18</v>
      </c>
      <c r="E119" s="138"/>
      <c r="F119" s="138"/>
      <c r="G119" s="138"/>
      <c r="H119" s="138"/>
      <c r="I119" s="138"/>
      <c r="J119" s="50"/>
      <c r="K119" s="138"/>
      <c r="L119" s="138"/>
      <c r="M119" s="138"/>
      <c r="N119" s="200"/>
      <c r="O119" s="200"/>
      <c r="P119" s="139"/>
      <c r="Q119" s="136"/>
      <c r="R119" s="137"/>
      <c r="W119" s="137"/>
    </row>
    <row r="120" spans="1:27" s="135" customFormat="1">
      <c r="A120" s="137" t="s">
        <v>1</v>
      </c>
      <c r="B120" s="203">
        <v>1008.793562</v>
      </c>
      <c r="C120" s="203">
        <v>0</v>
      </c>
      <c r="D120" s="152">
        <v>49.43</v>
      </c>
      <c r="E120" s="138"/>
      <c r="F120" s="138"/>
      <c r="G120" s="138"/>
      <c r="H120" s="138"/>
      <c r="I120" s="138"/>
      <c r="J120" s="50"/>
      <c r="K120" s="138"/>
      <c r="L120" s="138"/>
      <c r="M120" s="138"/>
      <c r="N120" s="200"/>
      <c r="O120" s="200"/>
      <c r="P120" s="139"/>
      <c r="Q120" s="136"/>
      <c r="R120" s="137"/>
      <c r="W120" s="137"/>
    </row>
    <row r="121" spans="1:27" s="135" customFormat="1">
      <c r="A121" s="137" t="s">
        <v>2</v>
      </c>
      <c r="B121" s="203">
        <v>1061.2566088733336</v>
      </c>
      <c r="C121" s="203">
        <v>5</v>
      </c>
      <c r="D121" s="152">
        <v>63.61</v>
      </c>
      <c r="E121" s="138"/>
      <c r="F121" s="138"/>
      <c r="G121" s="138"/>
      <c r="H121" s="138"/>
      <c r="I121" s="138"/>
      <c r="J121" s="50"/>
      <c r="K121" s="138"/>
      <c r="L121" s="138"/>
      <c r="M121" s="138"/>
      <c r="N121" s="200"/>
      <c r="O121" s="200"/>
      <c r="P121" s="139"/>
      <c r="Q121" s="136"/>
      <c r="R121" s="137"/>
      <c r="W121" s="137"/>
    </row>
    <row r="122" spans="1:27" s="135" customFormat="1">
      <c r="A122" s="137" t="s">
        <v>3</v>
      </c>
      <c r="B122" s="203">
        <v>1236.6074757105471</v>
      </c>
      <c r="C122" s="203">
        <v>2</v>
      </c>
      <c r="D122" s="152">
        <v>69.459999999999994</v>
      </c>
      <c r="E122" s="138"/>
      <c r="F122" s="138"/>
      <c r="G122" s="138"/>
      <c r="H122" s="138"/>
      <c r="I122" s="138"/>
      <c r="J122" s="50"/>
      <c r="K122" s="138"/>
      <c r="L122" s="138"/>
      <c r="M122" s="138"/>
      <c r="N122" s="200"/>
      <c r="O122" s="200"/>
      <c r="P122" s="139"/>
      <c r="Q122" s="136"/>
      <c r="R122" s="137"/>
      <c r="W122" s="137"/>
    </row>
    <row r="123" spans="1:27" s="165" customFormat="1">
      <c r="A123" s="137" t="s">
        <v>4</v>
      </c>
      <c r="B123" s="203">
        <f>N25/1000000</f>
        <v>1273.1635071172138</v>
      </c>
      <c r="C123" s="203">
        <v>5</v>
      </c>
      <c r="D123" s="152">
        <v>63.54</v>
      </c>
      <c r="E123" s="27"/>
      <c r="F123" s="27"/>
      <c r="G123" s="27"/>
      <c r="H123" s="27"/>
      <c r="I123" s="27"/>
      <c r="J123" s="27"/>
      <c r="K123" s="27"/>
      <c r="L123" s="27"/>
      <c r="M123" s="27"/>
      <c r="N123" s="27"/>
      <c r="O123" s="27"/>
      <c r="P123" s="176"/>
      <c r="Q123" s="15"/>
      <c r="R123" s="15"/>
      <c r="S123" s="154"/>
      <c r="T123" s="11"/>
      <c r="U123" s="11"/>
      <c r="V123" s="11"/>
      <c r="W123" s="11"/>
      <c r="Y123" s="11"/>
      <c r="Z123" s="11"/>
      <c r="AA123" s="11"/>
    </row>
    <row r="124" spans="1:27" s="165" customFormat="1">
      <c r="B124" s="27"/>
      <c r="C124" s="27"/>
      <c r="D124" s="27"/>
      <c r="E124" s="27"/>
      <c r="F124" s="27"/>
      <c r="G124" s="27"/>
      <c r="H124" s="27"/>
      <c r="I124" s="27"/>
      <c r="J124" s="27"/>
      <c r="K124" s="27"/>
      <c r="L124" s="27"/>
      <c r="M124" s="27"/>
      <c r="N124" s="27"/>
      <c r="O124" s="27"/>
      <c r="P124" s="176"/>
      <c r="Q124" s="15"/>
      <c r="R124" s="15"/>
      <c r="S124" s="154"/>
      <c r="T124" s="11"/>
      <c r="U124" s="11"/>
      <c r="V124" s="11"/>
      <c r="W124" s="11"/>
      <c r="Y124" s="11"/>
      <c r="Z124" s="11"/>
      <c r="AA124" s="11"/>
    </row>
    <row r="125" spans="1:27" s="165" customFormat="1">
      <c r="B125" s="27"/>
      <c r="C125" s="27"/>
      <c r="D125" s="27"/>
      <c r="E125" s="27"/>
      <c r="F125" s="27"/>
      <c r="G125" s="27"/>
      <c r="H125" s="27"/>
      <c r="I125" s="27"/>
      <c r="J125" s="27"/>
      <c r="K125" s="27"/>
      <c r="L125" s="27"/>
      <c r="M125" s="27"/>
      <c r="N125" s="27"/>
      <c r="O125" s="27"/>
      <c r="P125" s="176"/>
      <c r="Q125" s="15"/>
      <c r="R125" s="15"/>
      <c r="S125" s="154"/>
      <c r="T125" s="11"/>
      <c r="U125" s="11"/>
      <c r="V125" s="11"/>
      <c r="W125" s="11"/>
      <c r="Y125" s="11"/>
      <c r="Z125" s="11"/>
      <c r="AA125" s="11"/>
    </row>
    <row r="126" spans="1:27">
      <c r="B126" s="27"/>
      <c r="C126" s="27"/>
      <c r="D126" s="27"/>
      <c r="E126" s="27"/>
      <c r="F126" s="27"/>
      <c r="G126" s="27"/>
      <c r="H126" s="27"/>
      <c r="I126" s="27"/>
      <c r="J126" s="27"/>
      <c r="K126" s="27"/>
      <c r="L126" s="27"/>
      <c r="M126" s="27"/>
      <c r="N126" s="27"/>
      <c r="O126" s="27"/>
      <c r="P126" s="177"/>
      <c r="S126" s="154"/>
    </row>
    <row r="127" spans="1:27">
      <c r="B127" s="27"/>
      <c r="C127" s="27"/>
      <c r="D127" s="27"/>
      <c r="E127" s="27"/>
      <c r="F127" s="27"/>
      <c r="G127" s="27"/>
      <c r="H127" s="27"/>
      <c r="I127" s="27"/>
      <c r="J127" s="27"/>
      <c r="K127" s="27"/>
      <c r="L127" s="27"/>
      <c r="M127" s="27"/>
      <c r="N127" s="27"/>
      <c r="O127" s="27"/>
      <c r="P127" s="177"/>
      <c r="S127" s="154"/>
    </row>
    <row r="128" spans="1:27">
      <c r="B128" s="27"/>
      <c r="C128" s="27"/>
      <c r="D128" s="27"/>
      <c r="E128" s="27"/>
      <c r="F128" s="27"/>
      <c r="G128" s="27"/>
      <c r="H128" s="27"/>
      <c r="I128" s="27"/>
      <c r="J128" s="27"/>
      <c r="K128" s="27"/>
      <c r="L128" s="27"/>
      <c r="M128" s="27"/>
      <c r="N128" s="27"/>
      <c r="O128" s="27"/>
      <c r="P128" s="177"/>
      <c r="S128" s="154"/>
    </row>
    <row r="129" spans="2:19">
      <c r="B129" s="27"/>
      <c r="C129" s="27"/>
      <c r="D129" s="27"/>
      <c r="E129" s="27"/>
      <c r="F129" s="27"/>
      <c r="G129" s="27"/>
      <c r="H129" s="27"/>
      <c r="I129" s="27"/>
      <c r="J129" s="27"/>
      <c r="K129" s="27"/>
      <c r="L129" s="27"/>
      <c r="M129" s="27"/>
      <c r="N129" s="27"/>
      <c r="O129" s="27"/>
      <c r="P129" s="177"/>
      <c r="S129" s="154"/>
    </row>
    <row r="130" spans="2:19">
      <c r="B130" s="27"/>
      <c r="C130" s="27"/>
      <c r="D130" s="27"/>
      <c r="E130" s="27"/>
      <c r="F130" s="27"/>
      <c r="G130" s="27"/>
      <c r="H130" s="27"/>
      <c r="I130" s="27"/>
      <c r="J130" s="27"/>
      <c r="K130" s="27"/>
      <c r="L130" s="27"/>
      <c r="M130" s="27"/>
      <c r="N130" s="27"/>
      <c r="O130" s="27"/>
      <c r="P130" s="176"/>
      <c r="S130" s="154"/>
    </row>
    <row r="131" spans="2:19">
      <c r="B131" s="36"/>
      <c r="C131" s="36"/>
      <c r="D131" s="36"/>
      <c r="E131" s="36"/>
      <c r="F131" s="36"/>
      <c r="G131" s="36"/>
      <c r="H131" s="36"/>
      <c r="I131" s="27"/>
      <c r="J131" s="27"/>
      <c r="K131" s="27"/>
      <c r="L131" s="36"/>
      <c r="M131" s="36"/>
      <c r="N131" s="36"/>
      <c r="O131" s="36"/>
      <c r="P131" s="177"/>
      <c r="S131" s="154"/>
    </row>
    <row r="132" spans="2:19">
      <c r="B132" s="36"/>
      <c r="C132" s="36"/>
      <c r="D132" s="36"/>
      <c r="E132" s="36"/>
      <c r="F132" s="36"/>
      <c r="G132" s="36"/>
      <c r="H132" s="36"/>
      <c r="I132" s="36"/>
      <c r="J132" s="36"/>
      <c r="K132" s="36"/>
      <c r="L132" s="36"/>
      <c r="M132" s="36"/>
      <c r="N132" s="36"/>
      <c r="O132" s="36"/>
      <c r="P132" s="176"/>
      <c r="S132" s="154"/>
    </row>
    <row r="133" spans="2:19">
      <c r="B133" s="36"/>
      <c r="C133" s="36"/>
      <c r="D133" s="36"/>
      <c r="E133" s="36"/>
      <c r="F133" s="36"/>
      <c r="G133" s="36"/>
      <c r="H133" s="36"/>
      <c r="I133" s="36"/>
      <c r="J133" s="36"/>
      <c r="K133" s="36"/>
      <c r="L133" s="36"/>
      <c r="M133" s="36"/>
      <c r="N133" s="36"/>
      <c r="O133" s="36"/>
      <c r="P133" s="176"/>
      <c r="S133" s="154"/>
    </row>
    <row r="134" spans="2:19">
      <c r="B134" s="36"/>
      <c r="C134" s="36"/>
      <c r="D134" s="36"/>
      <c r="E134" s="36"/>
      <c r="F134" s="36"/>
      <c r="G134" s="36"/>
      <c r="H134" s="36"/>
      <c r="I134" s="36"/>
      <c r="J134" s="36"/>
      <c r="K134" s="36"/>
      <c r="L134" s="36"/>
      <c r="M134" s="36"/>
      <c r="N134" s="36"/>
      <c r="O134" s="36"/>
      <c r="P134" s="177"/>
      <c r="S134" s="154"/>
    </row>
    <row r="135" spans="2:19">
      <c r="B135" s="36"/>
      <c r="C135" s="36"/>
      <c r="D135" s="36"/>
      <c r="E135" s="36"/>
      <c r="F135" s="36"/>
      <c r="G135" s="36"/>
      <c r="H135" s="36"/>
      <c r="I135" s="36"/>
      <c r="J135" s="36"/>
      <c r="K135" s="36"/>
      <c r="L135" s="36"/>
      <c r="M135" s="36"/>
      <c r="N135" s="36"/>
      <c r="O135" s="36"/>
      <c r="P135" s="177"/>
      <c r="S135" s="154"/>
    </row>
    <row r="136" spans="2:19">
      <c r="B136" s="36"/>
      <c r="C136" s="36"/>
      <c r="D136" s="36"/>
      <c r="E136" s="36"/>
      <c r="F136" s="36"/>
      <c r="G136" s="36"/>
      <c r="H136" s="36"/>
      <c r="I136" s="36"/>
      <c r="J136" s="36"/>
      <c r="K136" s="36"/>
      <c r="L136" s="36"/>
      <c r="M136" s="36"/>
      <c r="N136" s="36"/>
      <c r="O136" s="36"/>
      <c r="P136" s="177"/>
      <c r="S136" s="154"/>
    </row>
    <row r="137" spans="2:19">
      <c r="B137" s="36"/>
      <c r="C137" s="36"/>
      <c r="D137" s="36"/>
      <c r="E137" s="36"/>
      <c r="F137" s="36"/>
      <c r="G137" s="36"/>
      <c r="H137" s="36"/>
      <c r="I137" s="36"/>
      <c r="J137" s="36"/>
      <c r="K137" s="36"/>
      <c r="L137" s="36"/>
      <c r="M137" s="36"/>
      <c r="N137" s="36"/>
      <c r="O137" s="36"/>
      <c r="P137" s="176"/>
      <c r="S137" s="154"/>
    </row>
    <row r="138" spans="2:19">
      <c r="B138" s="36"/>
      <c r="C138" s="36"/>
      <c r="D138" s="36"/>
      <c r="E138" s="36"/>
      <c r="F138" s="36"/>
      <c r="G138" s="36"/>
      <c r="H138" s="36"/>
      <c r="I138" s="36"/>
      <c r="J138" s="36"/>
      <c r="K138" s="36"/>
      <c r="L138" s="36"/>
      <c r="M138" s="36"/>
      <c r="N138" s="36"/>
      <c r="O138" s="36"/>
      <c r="P138" s="176"/>
      <c r="S138" s="154"/>
    </row>
    <row r="139" spans="2:19">
      <c r="B139" s="36"/>
      <c r="C139" s="36"/>
      <c r="D139" s="36"/>
      <c r="E139" s="36"/>
      <c r="F139" s="36"/>
      <c r="G139" s="36"/>
      <c r="H139" s="36"/>
      <c r="I139" s="36"/>
      <c r="J139" s="36"/>
      <c r="K139" s="36"/>
      <c r="L139" s="36"/>
      <c r="M139" s="36"/>
      <c r="N139" s="36"/>
      <c r="O139" s="36"/>
      <c r="P139" s="176"/>
      <c r="S139" s="154"/>
    </row>
    <row r="140" spans="2:19">
      <c r="B140" s="36"/>
      <c r="C140" s="36"/>
      <c r="D140" s="36"/>
      <c r="E140" s="36"/>
      <c r="F140" s="36"/>
      <c r="G140" s="36"/>
      <c r="H140" s="36"/>
      <c r="I140" s="36"/>
      <c r="J140" s="36"/>
      <c r="K140" s="36"/>
      <c r="L140" s="36"/>
      <c r="M140" s="36"/>
      <c r="N140" s="36"/>
      <c r="O140" s="36"/>
      <c r="P140" s="176"/>
      <c r="S140" s="154"/>
    </row>
    <row r="141" spans="2:19">
      <c r="B141" s="36"/>
      <c r="C141" s="36"/>
      <c r="D141" s="36"/>
      <c r="E141" s="36"/>
      <c r="F141" s="36"/>
      <c r="G141" s="36"/>
      <c r="H141" s="36"/>
      <c r="I141" s="36"/>
      <c r="J141" s="36"/>
      <c r="K141" s="36"/>
      <c r="L141" s="36"/>
      <c r="M141" s="36"/>
      <c r="N141" s="36"/>
      <c r="O141" s="36"/>
      <c r="P141" s="176"/>
      <c r="S141" s="154"/>
    </row>
    <row r="142" spans="2:19">
      <c r="B142" s="36"/>
      <c r="C142" s="36"/>
      <c r="D142" s="36"/>
      <c r="E142" s="36"/>
      <c r="F142" s="36"/>
      <c r="G142" s="36"/>
      <c r="H142" s="36"/>
      <c r="I142" s="36"/>
      <c r="J142" s="36"/>
      <c r="K142" s="36"/>
      <c r="L142" s="36"/>
      <c r="M142" s="36"/>
      <c r="N142" s="36"/>
      <c r="O142" s="36"/>
      <c r="P142" s="176"/>
      <c r="S142" s="154"/>
    </row>
    <row r="143" spans="2:19">
      <c r="B143" s="36"/>
      <c r="C143" s="36"/>
      <c r="D143" s="36"/>
      <c r="E143" s="36"/>
      <c r="F143" s="36"/>
      <c r="G143" s="36"/>
      <c r="H143" s="36"/>
      <c r="I143" s="36"/>
      <c r="J143" s="36"/>
      <c r="K143" s="36"/>
      <c r="L143" s="36"/>
      <c r="M143" s="36"/>
      <c r="N143" s="36"/>
      <c r="O143" s="36"/>
      <c r="P143" s="177"/>
      <c r="S143" s="154"/>
    </row>
    <row r="144" spans="2:19">
      <c r="B144" s="36"/>
      <c r="C144" s="36"/>
      <c r="D144" s="36"/>
      <c r="E144" s="36"/>
      <c r="F144" s="36"/>
      <c r="G144" s="36"/>
      <c r="H144" s="36"/>
      <c r="I144" s="36"/>
      <c r="J144" s="36"/>
      <c r="K144" s="36"/>
      <c r="L144" s="36"/>
      <c r="M144" s="36"/>
      <c r="N144" s="36"/>
      <c r="O144" s="36"/>
      <c r="P144" s="177"/>
      <c r="S144" s="154"/>
    </row>
    <row r="145" spans="2:19">
      <c r="B145" s="36"/>
      <c r="C145" s="36"/>
      <c r="D145" s="36"/>
      <c r="E145" s="36"/>
      <c r="F145" s="36"/>
      <c r="G145" s="36"/>
      <c r="H145" s="36"/>
      <c r="I145" s="36"/>
      <c r="J145" s="36"/>
      <c r="K145" s="36"/>
      <c r="L145" s="36"/>
      <c r="M145" s="36"/>
      <c r="N145" s="36"/>
      <c r="O145" s="36"/>
      <c r="P145" s="177"/>
      <c r="S145" s="154"/>
    </row>
    <row r="146" spans="2:19">
      <c r="B146" s="36"/>
      <c r="C146" s="36"/>
      <c r="D146" s="36"/>
      <c r="E146" s="36"/>
      <c r="F146" s="36"/>
      <c r="G146" s="36"/>
      <c r="H146" s="36"/>
      <c r="I146" s="36"/>
      <c r="J146" s="36"/>
      <c r="K146" s="36"/>
      <c r="L146" s="36"/>
      <c r="M146" s="36"/>
      <c r="N146" s="36"/>
      <c r="O146" s="36"/>
      <c r="P146" s="177"/>
      <c r="S146" s="154"/>
    </row>
    <row r="147" spans="2:19">
      <c r="B147" s="36"/>
      <c r="C147" s="36"/>
      <c r="D147" s="36"/>
      <c r="E147" s="36"/>
      <c r="F147" s="36"/>
      <c r="G147" s="36"/>
      <c r="H147" s="36"/>
      <c r="I147" s="36"/>
      <c r="J147" s="36"/>
      <c r="K147" s="36"/>
      <c r="L147" s="36"/>
      <c r="M147" s="36"/>
      <c r="N147" s="36"/>
      <c r="O147" s="36"/>
      <c r="P147" s="176"/>
      <c r="S147" s="154"/>
    </row>
    <row r="148" spans="2:19">
      <c r="B148" s="36"/>
      <c r="C148" s="36"/>
      <c r="D148" s="36"/>
      <c r="E148" s="36"/>
      <c r="F148" s="36"/>
      <c r="G148" s="36"/>
      <c r="H148" s="36"/>
      <c r="I148" s="36"/>
      <c r="J148" s="36"/>
      <c r="K148" s="36"/>
      <c r="L148" s="36"/>
      <c r="M148" s="36"/>
      <c r="N148" s="36"/>
      <c r="O148" s="36"/>
      <c r="P148" s="176"/>
      <c r="S148" s="154"/>
    </row>
    <row r="149" spans="2:19">
      <c r="B149" s="36"/>
      <c r="C149" s="36"/>
      <c r="D149" s="36"/>
      <c r="E149" s="36"/>
      <c r="F149" s="36"/>
      <c r="G149" s="36"/>
      <c r="H149" s="36"/>
      <c r="I149" s="36"/>
      <c r="J149" s="36"/>
      <c r="K149" s="36"/>
      <c r="L149" s="36"/>
      <c r="M149" s="36"/>
      <c r="N149" s="36"/>
      <c r="O149" s="36"/>
      <c r="P149" s="176"/>
      <c r="S149" s="154"/>
    </row>
    <row r="150" spans="2:19">
      <c r="B150" s="36"/>
      <c r="C150" s="36"/>
      <c r="D150" s="36"/>
      <c r="E150" s="36"/>
      <c r="F150" s="36"/>
      <c r="G150" s="36"/>
      <c r="H150" s="36"/>
      <c r="I150" s="36"/>
      <c r="J150" s="36"/>
      <c r="K150" s="36"/>
      <c r="L150" s="36"/>
      <c r="M150" s="36"/>
      <c r="N150" s="36"/>
      <c r="O150" s="36"/>
      <c r="P150" s="177"/>
      <c r="S150" s="154"/>
    </row>
    <row r="151" spans="2:19">
      <c r="B151" s="36"/>
      <c r="C151" s="36"/>
      <c r="D151" s="36"/>
      <c r="E151" s="36"/>
      <c r="F151" s="36"/>
      <c r="G151" s="36"/>
      <c r="H151" s="36"/>
      <c r="I151" s="36"/>
      <c r="J151" s="36"/>
      <c r="K151" s="36"/>
      <c r="L151" s="36"/>
      <c r="M151" s="36"/>
      <c r="N151" s="36"/>
      <c r="O151" s="36"/>
      <c r="P151" s="177"/>
      <c r="S151" s="154"/>
    </row>
    <row r="152" spans="2:19">
      <c r="B152" s="36"/>
      <c r="C152" s="36"/>
      <c r="D152" s="36"/>
      <c r="E152" s="36"/>
      <c r="F152" s="36"/>
      <c r="G152" s="36"/>
      <c r="H152" s="36"/>
      <c r="I152" s="36"/>
      <c r="J152" s="36"/>
      <c r="K152" s="36"/>
      <c r="L152" s="36"/>
      <c r="M152" s="36"/>
      <c r="N152" s="36"/>
      <c r="O152" s="36"/>
      <c r="P152" s="177"/>
      <c r="S152" s="156"/>
    </row>
    <row r="153" spans="2:19">
      <c r="B153" s="36"/>
      <c r="C153" s="36"/>
      <c r="D153" s="36"/>
      <c r="E153" s="36"/>
      <c r="F153" s="36"/>
      <c r="G153" s="36"/>
      <c r="H153" s="36"/>
      <c r="I153" s="36"/>
      <c r="J153" s="36"/>
      <c r="K153" s="36"/>
      <c r="L153" s="36"/>
      <c r="M153" s="36"/>
      <c r="N153" s="36"/>
      <c r="O153" s="36"/>
      <c r="P153" s="177"/>
      <c r="S153" s="154"/>
    </row>
    <row r="154" spans="2:19">
      <c r="B154" s="36"/>
      <c r="C154" s="36"/>
      <c r="D154" s="36"/>
      <c r="E154" s="36"/>
      <c r="F154" s="36"/>
      <c r="G154" s="36"/>
      <c r="H154" s="36"/>
      <c r="I154" s="36"/>
      <c r="J154" s="36"/>
      <c r="K154" s="36"/>
      <c r="L154" s="36"/>
      <c r="M154" s="36"/>
      <c r="N154" s="36"/>
      <c r="O154" s="36"/>
      <c r="P154" s="177"/>
      <c r="S154" s="154"/>
    </row>
    <row r="155" spans="2:19">
      <c r="B155" s="36"/>
      <c r="C155" s="36"/>
      <c r="D155" s="36"/>
      <c r="E155" s="36"/>
      <c r="F155" s="36"/>
      <c r="G155" s="36"/>
      <c r="H155" s="36"/>
      <c r="I155" s="36"/>
      <c r="J155" s="36"/>
      <c r="K155" s="36"/>
      <c r="L155" s="36"/>
      <c r="M155" s="36"/>
      <c r="N155" s="36"/>
      <c r="O155" s="36"/>
      <c r="P155" s="176"/>
      <c r="S155" s="154"/>
    </row>
    <row r="156" spans="2:19">
      <c r="B156" s="36"/>
      <c r="C156" s="36"/>
      <c r="D156" s="36"/>
      <c r="E156" s="36"/>
      <c r="F156" s="36"/>
      <c r="G156" s="36"/>
      <c r="H156" s="36"/>
      <c r="I156" s="36"/>
      <c r="J156" s="36"/>
      <c r="K156" s="36"/>
      <c r="L156" s="36"/>
      <c r="M156" s="36"/>
      <c r="N156" s="36"/>
      <c r="O156" s="36"/>
      <c r="P156" s="177"/>
      <c r="S156" s="154"/>
    </row>
    <row r="157" spans="2:19">
      <c r="B157" s="36"/>
      <c r="C157" s="36"/>
      <c r="D157" s="36"/>
      <c r="E157" s="36"/>
      <c r="F157" s="36"/>
      <c r="G157" s="36"/>
      <c r="H157" s="36"/>
      <c r="I157" s="36"/>
      <c r="J157" s="36"/>
      <c r="K157" s="36"/>
      <c r="L157" s="36"/>
      <c r="M157" s="36"/>
      <c r="N157" s="36"/>
      <c r="O157" s="36"/>
      <c r="P157" s="177"/>
      <c r="S157" s="154"/>
    </row>
    <row r="158" spans="2:19">
      <c r="B158" s="36"/>
      <c r="C158" s="36"/>
      <c r="D158" s="36"/>
      <c r="E158" s="36"/>
      <c r="F158" s="36"/>
      <c r="G158" s="36"/>
      <c r="H158" s="36"/>
      <c r="I158" s="36"/>
      <c r="J158" s="36"/>
      <c r="K158" s="36"/>
      <c r="L158" s="36"/>
      <c r="M158" s="36"/>
      <c r="N158" s="36"/>
      <c r="O158" s="36"/>
      <c r="P158" s="177"/>
      <c r="S158" s="154"/>
    </row>
    <row r="159" spans="2:19">
      <c r="B159" s="36"/>
      <c r="C159" s="36"/>
      <c r="D159" s="36"/>
      <c r="E159" s="36"/>
      <c r="F159" s="36"/>
      <c r="G159" s="36"/>
      <c r="H159" s="36"/>
      <c r="I159" s="36"/>
      <c r="J159" s="36"/>
      <c r="K159" s="36"/>
      <c r="L159" s="36"/>
      <c r="M159" s="36"/>
      <c r="N159" s="36"/>
      <c r="O159" s="36"/>
      <c r="P159" s="177"/>
      <c r="S159" s="154"/>
    </row>
    <row r="160" spans="2:19">
      <c r="B160" s="36"/>
      <c r="C160" s="36"/>
      <c r="D160" s="36"/>
      <c r="E160" s="36"/>
      <c r="F160" s="36"/>
      <c r="G160" s="36"/>
      <c r="H160" s="36"/>
      <c r="I160" s="36"/>
      <c r="J160" s="36"/>
      <c r="K160" s="36"/>
      <c r="L160" s="36"/>
      <c r="M160" s="36"/>
      <c r="N160" s="36"/>
      <c r="O160" s="36"/>
      <c r="P160" s="176"/>
      <c r="S160" s="154"/>
    </row>
    <row r="161" spans="2:19">
      <c r="B161" s="36"/>
      <c r="C161" s="36"/>
      <c r="D161" s="36"/>
      <c r="E161" s="36"/>
      <c r="F161" s="36"/>
      <c r="G161" s="36"/>
      <c r="H161" s="36"/>
      <c r="I161" s="36"/>
      <c r="J161" s="36"/>
      <c r="K161" s="36"/>
      <c r="L161" s="36"/>
      <c r="M161" s="36"/>
      <c r="N161" s="36"/>
      <c r="O161" s="36"/>
      <c r="P161" s="176"/>
      <c r="S161" s="154"/>
    </row>
    <row r="162" spans="2:19">
      <c r="B162" s="36"/>
      <c r="C162" s="36"/>
      <c r="D162" s="36"/>
      <c r="E162" s="36"/>
      <c r="F162" s="36"/>
      <c r="G162" s="36"/>
      <c r="H162" s="36"/>
      <c r="I162" s="36"/>
      <c r="J162" s="36"/>
      <c r="K162" s="36"/>
      <c r="L162" s="36"/>
      <c r="M162" s="36"/>
      <c r="N162" s="36"/>
      <c r="O162" s="36"/>
      <c r="P162" s="177"/>
      <c r="S162" s="154"/>
    </row>
    <row r="163" spans="2:19">
      <c r="B163" s="36"/>
      <c r="C163" s="36"/>
      <c r="D163" s="36"/>
      <c r="E163" s="36"/>
      <c r="F163" s="36"/>
      <c r="G163" s="36"/>
      <c r="H163" s="36"/>
      <c r="I163" s="36"/>
      <c r="J163" s="36"/>
      <c r="K163" s="36"/>
      <c r="L163" s="36"/>
      <c r="M163" s="36"/>
      <c r="N163" s="36"/>
      <c r="O163" s="36"/>
      <c r="P163" s="177"/>
      <c r="S163" s="154"/>
    </row>
    <row r="164" spans="2:19">
      <c r="B164" s="36"/>
      <c r="C164" s="36"/>
      <c r="D164" s="36"/>
      <c r="E164" s="36"/>
      <c r="F164" s="36"/>
      <c r="G164" s="36"/>
      <c r="H164" s="36"/>
      <c r="I164" s="36"/>
      <c r="J164" s="36"/>
      <c r="K164" s="36"/>
      <c r="L164" s="36"/>
      <c r="M164" s="36"/>
      <c r="N164" s="36"/>
      <c r="O164" s="36"/>
      <c r="P164" s="177"/>
      <c r="S164" s="154"/>
    </row>
    <row r="165" spans="2:19">
      <c r="B165" s="36"/>
      <c r="C165" s="36"/>
      <c r="D165" s="36"/>
      <c r="E165" s="36"/>
      <c r="F165" s="36"/>
      <c r="G165" s="36"/>
      <c r="H165" s="36"/>
      <c r="I165" s="36"/>
      <c r="J165" s="36"/>
      <c r="K165" s="36"/>
      <c r="L165" s="36"/>
      <c r="M165" s="36"/>
      <c r="N165" s="36"/>
      <c r="O165" s="36"/>
      <c r="P165" s="177"/>
      <c r="S165" s="154"/>
    </row>
    <row r="166" spans="2:19">
      <c r="B166" s="36"/>
      <c r="C166" s="36"/>
      <c r="D166" s="36"/>
      <c r="E166" s="36"/>
      <c r="F166" s="36"/>
      <c r="G166" s="36"/>
      <c r="H166" s="36"/>
      <c r="I166" s="36"/>
      <c r="J166" s="36"/>
      <c r="K166" s="36"/>
      <c r="L166" s="36"/>
      <c r="M166" s="36"/>
      <c r="N166" s="36"/>
      <c r="O166" s="36"/>
      <c r="P166" s="177"/>
      <c r="S166" s="154"/>
    </row>
    <row r="167" spans="2:19">
      <c r="B167" s="36"/>
      <c r="C167" s="36"/>
      <c r="D167" s="36"/>
      <c r="E167" s="36"/>
      <c r="F167" s="36"/>
      <c r="G167" s="36"/>
      <c r="H167" s="36"/>
      <c r="I167" s="36"/>
      <c r="J167" s="36"/>
      <c r="K167" s="36"/>
      <c r="L167" s="36"/>
      <c r="M167" s="36"/>
      <c r="N167" s="36"/>
      <c r="O167" s="36"/>
      <c r="P167" s="177"/>
      <c r="S167" s="154"/>
    </row>
    <row r="168" spans="2:19">
      <c r="B168" s="36"/>
      <c r="C168" s="36"/>
      <c r="D168" s="36"/>
      <c r="E168" s="36"/>
      <c r="F168" s="36"/>
      <c r="G168" s="36"/>
      <c r="H168" s="36"/>
      <c r="I168" s="36"/>
      <c r="J168" s="36"/>
      <c r="K168" s="36"/>
      <c r="L168" s="36"/>
      <c r="M168" s="36"/>
      <c r="N168" s="36"/>
      <c r="O168" s="36"/>
      <c r="P168" s="177"/>
      <c r="S168" s="154"/>
    </row>
    <row r="169" spans="2:19">
      <c r="B169" s="36"/>
      <c r="C169" s="36"/>
      <c r="D169" s="36"/>
      <c r="E169" s="36"/>
      <c r="F169" s="36"/>
      <c r="G169" s="36"/>
      <c r="H169" s="36"/>
      <c r="I169" s="36"/>
      <c r="J169" s="36"/>
      <c r="K169" s="36"/>
      <c r="L169" s="36"/>
      <c r="M169" s="36"/>
      <c r="N169" s="36"/>
      <c r="O169" s="36"/>
      <c r="P169" s="177"/>
      <c r="S169" s="154"/>
    </row>
    <row r="170" spans="2:19">
      <c r="B170" s="36"/>
      <c r="C170" s="36"/>
      <c r="D170" s="36"/>
      <c r="E170" s="36"/>
      <c r="F170" s="36"/>
      <c r="G170" s="36"/>
      <c r="H170" s="36"/>
      <c r="I170" s="36"/>
      <c r="J170" s="36"/>
      <c r="K170" s="36"/>
      <c r="L170" s="36"/>
      <c r="M170" s="36"/>
      <c r="N170" s="36"/>
      <c r="O170" s="36"/>
      <c r="P170" s="177"/>
      <c r="S170" s="154"/>
    </row>
    <row r="171" spans="2:19">
      <c r="B171" s="36"/>
      <c r="C171" s="36"/>
      <c r="D171" s="36"/>
      <c r="E171" s="36"/>
      <c r="F171" s="36"/>
      <c r="G171" s="36"/>
      <c r="H171" s="36"/>
      <c r="I171" s="36"/>
      <c r="J171" s="36"/>
      <c r="K171" s="36"/>
      <c r="L171" s="36"/>
      <c r="M171" s="36"/>
      <c r="N171" s="36"/>
      <c r="O171" s="36"/>
      <c r="P171" s="177"/>
      <c r="S171" s="154"/>
    </row>
    <row r="172" spans="2:19">
      <c r="B172" s="36"/>
      <c r="C172" s="36"/>
      <c r="D172" s="36"/>
      <c r="E172" s="36"/>
      <c r="F172" s="36"/>
      <c r="G172" s="36"/>
      <c r="H172" s="36"/>
      <c r="I172" s="36"/>
      <c r="J172" s="36"/>
      <c r="K172" s="36"/>
      <c r="L172" s="36"/>
      <c r="M172" s="36"/>
      <c r="N172" s="36"/>
      <c r="O172" s="36"/>
      <c r="P172" s="177"/>
      <c r="S172" s="154"/>
    </row>
    <row r="173" spans="2:19">
      <c r="B173" s="36"/>
      <c r="C173" s="36"/>
      <c r="D173" s="36"/>
      <c r="E173" s="36"/>
      <c r="F173" s="36"/>
      <c r="G173" s="36"/>
      <c r="H173" s="36"/>
      <c r="I173" s="36"/>
      <c r="J173" s="36"/>
      <c r="K173" s="36"/>
      <c r="L173" s="36"/>
      <c r="M173" s="36"/>
      <c r="N173" s="36"/>
      <c r="O173" s="36"/>
      <c r="P173" s="177"/>
      <c r="S173" s="154"/>
    </row>
    <row r="174" spans="2:19">
      <c r="B174" s="36"/>
      <c r="C174" s="36"/>
      <c r="D174" s="36"/>
      <c r="E174" s="36"/>
      <c r="F174" s="36"/>
      <c r="G174" s="36"/>
      <c r="H174" s="36"/>
      <c r="I174" s="36"/>
      <c r="J174" s="36"/>
      <c r="K174" s="36"/>
      <c r="L174" s="36"/>
      <c r="M174" s="36"/>
      <c r="N174" s="36"/>
      <c r="O174" s="36"/>
      <c r="P174" s="177"/>
      <c r="S174" s="154"/>
    </row>
    <row r="175" spans="2:19">
      <c r="B175" s="36"/>
      <c r="C175" s="36"/>
      <c r="D175" s="36"/>
      <c r="E175" s="36"/>
      <c r="F175" s="36"/>
      <c r="G175" s="36"/>
      <c r="H175" s="36"/>
      <c r="I175" s="36"/>
      <c r="J175" s="36"/>
      <c r="K175" s="36"/>
      <c r="L175" s="36"/>
      <c r="M175" s="36"/>
      <c r="N175" s="36"/>
      <c r="O175" s="36"/>
      <c r="P175" s="176"/>
      <c r="S175" s="154"/>
    </row>
    <row r="176" spans="2:19">
      <c r="B176" s="36"/>
      <c r="C176" s="36"/>
      <c r="D176" s="36"/>
      <c r="E176" s="36"/>
      <c r="F176" s="36"/>
      <c r="G176" s="36"/>
      <c r="H176" s="36"/>
      <c r="I176" s="36"/>
      <c r="J176" s="36"/>
      <c r="K176" s="36"/>
      <c r="L176" s="36"/>
      <c r="M176" s="36"/>
      <c r="N176" s="36"/>
      <c r="O176" s="36"/>
      <c r="P176" s="177"/>
      <c r="S176" s="154"/>
    </row>
    <row r="177" spans="2:26">
      <c r="B177" s="36"/>
      <c r="C177" s="36"/>
      <c r="D177" s="36"/>
      <c r="E177" s="36"/>
      <c r="F177" s="36"/>
      <c r="G177" s="36"/>
      <c r="H177" s="36"/>
      <c r="I177" s="36"/>
      <c r="J177" s="36"/>
      <c r="K177" s="36"/>
      <c r="L177" s="36"/>
      <c r="M177" s="36"/>
      <c r="N177" s="36"/>
      <c r="O177" s="36"/>
      <c r="P177" s="177"/>
      <c r="S177" s="154"/>
    </row>
    <row r="178" spans="2:26">
      <c r="B178" s="36"/>
      <c r="C178" s="36"/>
      <c r="D178" s="36"/>
      <c r="E178" s="36"/>
      <c r="F178" s="36"/>
      <c r="G178" s="36"/>
      <c r="H178" s="36"/>
      <c r="I178" s="36"/>
      <c r="J178" s="36"/>
      <c r="K178" s="36"/>
      <c r="L178" s="36"/>
      <c r="M178" s="36"/>
      <c r="N178" s="36"/>
      <c r="O178" s="36"/>
      <c r="P178" s="177"/>
      <c r="S178" s="156"/>
    </row>
    <row r="179" spans="2:26">
      <c r="B179" s="36"/>
      <c r="C179" s="36"/>
      <c r="D179" s="36"/>
      <c r="E179" s="36"/>
      <c r="F179" s="36"/>
      <c r="G179" s="36"/>
      <c r="H179" s="36"/>
      <c r="I179" s="36"/>
      <c r="J179" s="36"/>
      <c r="K179" s="36"/>
      <c r="L179" s="36"/>
      <c r="M179" s="36"/>
      <c r="N179" s="36"/>
      <c r="O179" s="36"/>
      <c r="P179" s="177"/>
      <c r="S179" s="154"/>
    </row>
    <row r="180" spans="2:26">
      <c r="B180" s="36"/>
      <c r="C180" s="36"/>
      <c r="D180" s="36"/>
      <c r="E180" s="36"/>
      <c r="F180" s="36"/>
      <c r="G180" s="36"/>
      <c r="H180" s="36"/>
      <c r="I180" s="36"/>
      <c r="J180" s="36"/>
      <c r="K180" s="36"/>
      <c r="L180" s="36"/>
      <c r="M180" s="36"/>
      <c r="N180" s="36"/>
      <c r="O180" s="36"/>
      <c r="P180" s="177"/>
      <c r="S180" s="154"/>
    </row>
    <row r="181" spans="2:26" s="165" customFormat="1">
      <c r="B181" s="36"/>
      <c r="C181" s="36"/>
      <c r="D181" s="36"/>
      <c r="E181" s="36"/>
      <c r="F181" s="36"/>
      <c r="G181" s="36"/>
      <c r="H181" s="36"/>
      <c r="I181" s="36"/>
      <c r="J181" s="36"/>
      <c r="K181" s="36"/>
      <c r="L181" s="36"/>
      <c r="M181" s="36"/>
      <c r="N181" s="36"/>
      <c r="O181" s="36"/>
      <c r="P181" s="177"/>
      <c r="Q181" s="15"/>
      <c r="R181" s="15"/>
      <c r="S181" s="154"/>
      <c r="T181" s="11"/>
      <c r="U181" s="11"/>
      <c r="V181" s="11"/>
      <c r="W181" s="11"/>
      <c r="Y181" s="11"/>
      <c r="Z181" s="11"/>
    </row>
    <row r="182" spans="2:26" s="165" customFormat="1">
      <c r="B182" s="36"/>
      <c r="C182" s="36"/>
      <c r="D182" s="36"/>
      <c r="E182" s="36"/>
      <c r="F182" s="36"/>
      <c r="G182" s="36"/>
      <c r="H182" s="36"/>
      <c r="I182" s="36"/>
      <c r="J182" s="36"/>
      <c r="K182" s="36"/>
      <c r="L182" s="36"/>
      <c r="M182" s="36"/>
      <c r="N182" s="36"/>
      <c r="O182" s="36"/>
      <c r="P182" s="177"/>
      <c r="Q182" s="15"/>
      <c r="R182" s="15"/>
      <c r="S182" s="154"/>
      <c r="T182" s="11"/>
      <c r="U182" s="11"/>
      <c r="V182" s="11"/>
      <c r="W182" s="11"/>
      <c r="Y182" s="11"/>
      <c r="Z182" s="11"/>
    </row>
    <row r="183" spans="2:26" s="165" customFormat="1">
      <c r="B183" s="36"/>
      <c r="C183" s="36"/>
      <c r="D183" s="36"/>
      <c r="E183" s="36"/>
      <c r="F183" s="36"/>
      <c r="G183" s="36"/>
      <c r="H183" s="36"/>
      <c r="I183" s="36"/>
      <c r="J183" s="36"/>
      <c r="K183" s="36"/>
      <c r="L183" s="36"/>
      <c r="M183" s="36"/>
      <c r="N183" s="36"/>
      <c r="O183" s="36"/>
      <c r="P183" s="177"/>
      <c r="Q183" s="15"/>
      <c r="R183" s="15"/>
      <c r="S183" s="154"/>
      <c r="T183" s="11"/>
      <c r="U183" s="11"/>
      <c r="V183" s="11"/>
      <c r="W183" s="11"/>
      <c r="Y183" s="11"/>
      <c r="Z183" s="11"/>
    </row>
    <row r="184" spans="2:26" s="165" customFormat="1">
      <c r="B184" s="36"/>
      <c r="C184" s="36"/>
      <c r="D184" s="36"/>
      <c r="E184" s="36"/>
      <c r="F184" s="36"/>
      <c r="G184" s="36"/>
      <c r="H184" s="36"/>
      <c r="I184" s="36"/>
      <c r="J184" s="36"/>
      <c r="K184" s="36"/>
      <c r="L184" s="36"/>
      <c r="M184" s="36"/>
      <c r="N184" s="36"/>
      <c r="O184" s="36"/>
      <c r="P184" s="177"/>
      <c r="Q184" s="15"/>
      <c r="R184" s="15"/>
      <c r="S184" s="154"/>
      <c r="T184" s="11"/>
      <c r="U184" s="11"/>
      <c r="V184" s="11"/>
      <c r="W184" s="11"/>
      <c r="Y184" s="11"/>
      <c r="Z184" s="11"/>
    </row>
    <row r="185" spans="2:26" s="165" customFormat="1">
      <c r="B185" s="36"/>
      <c r="C185" s="36"/>
      <c r="D185" s="36"/>
      <c r="E185" s="36"/>
      <c r="F185" s="36"/>
      <c r="G185" s="36"/>
      <c r="H185" s="36"/>
      <c r="I185" s="36"/>
      <c r="J185" s="36"/>
      <c r="K185" s="36"/>
      <c r="L185" s="36"/>
      <c r="M185" s="36"/>
      <c r="N185" s="36"/>
      <c r="O185" s="36"/>
      <c r="P185" s="177"/>
      <c r="Q185" s="15"/>
      <c r="R185" s="15"/>
      <c r="S185" s="154"/>
      <c r="T185" s="11"/>
      <c r="U185" s="11"/>
      <c r="V185" s="11"/>
      <c r="W185" s="11"/>
      <c r="Y185" s="11"/>
      <c r="Z185" s="11"/>
    </row>
    <row r="186" spans="2:26" s="165" customFormat="1">
      <c r="B186" s="36"/>
      <c r="C186" s="36"/>
      <c r="D186" s="36"/>
      <c r="E186" s="36"/>
      <c r="F186" s="36"/>
      <c r="G186" s="36"/>
      <c r="H186" s="36"/>
      <c r="I186" s="36"/>
      <c r="J186" s="36"/>
      <c r="K186" s="36"/>
      <c r="L186" s="36"/>
      <c r="M186" s="36"/>
      <c r="N186" s="36"/>
      <c r="O186" s="36"/>
      <c r="P186" s="177"/>
      <c r="Q186" s="15"/>
      <c r="R186" s="15"/>
      <c r="S186" s="154"/>
      <c r="T186" s="11"/>
      <c r="U186" s="11"/>
      <c r="V186" s="11"/>
      <c r="W186" s="11"/>
      <c r="Y186" s="11"/>
      <c r="Z186" s="11"/>
    </row>
    <row r="187" spans="2:26" s="165" customFormat="1">
      <c r="B187" s="36"/>
      <c r="C187" s="36"/>
      <c r="D187" s="36"/>
      <c r="E187" s="36"/>
      <c r="F187" s="36"/>
      <c r="G187" s="36"/>
      <c r="H187" s="36"/>
      <c r="I187" s="36"/>
      <c r="J187" s="36"/>
      <c r="K187" s="36"/>
      <c r="L187" s="36"/>
      <c r="M187" s="36"/>
      <c r="N187" s="36"/>
      <c r="O187" s="36"/>
      <c r="P187" s="177"/>
      <c r="Q187" s="15"/>
      <c r="R187" s="15"/>
      <c r="S187" s="154"/>
      <c r="T187" s="11"/>
      <c r="U187" s="11"/>
      <c r="V187" s="11"/>
      <c r="W187" s="11"/>
      <c r="Y187" s="11"/>
      <c r="Z187" s="11"/>
    </row>
    <row r="188" spans="2:26" s="165" customFormat="1">
      <c r="B188" s="36"/>
      <c r="C188" s="36"/>
      <c r="D188" s="36"/>
      <c r="E188" s="36"/>
      <c r="F188" s="36"/>
      <c r="G188" s="36"/>
      <c r="H188" s="36"/>
      <c r="I188" s="36"/>
      <c r="J188" s="36"/>
      <c r="K188" s="36"/>
      <c r="L188" s="36"/>
      <c r="M188" s="36"/>
      <c r="N188" s="36"/>
      <c r="O188" s="36"/>
      <c r="P188" s="176"/>
      <c r="Q188" s="15"/>
      <c r="R188" s="15"/>
      <c r="S188" s="154"/>
      <c r="T188" s="11"/>
      <c r="U188" s="11"/>
      <c r="V188" s="11"/>
      <c r="W188" s="11"/>
      <c r="Y188" s="11"/>
      <c r="Z188" s="11"/>
    </row>
    <row r="189" spans="2:26" s="165" customFormat="1">
      <c r="B189" s="36"/>
      <c r="C189" s="36"/>
      <c r="D189" s="36"/>
      <c r="E189" s="36"/>
      <c r="F189" s="36"/>
      <c r="G189" s="36"/>
      <c r="H189" s="36"/>
      <c r="I189" s="36"/>
      <c r="J189" s="36"/>
      <c r="K189" s="36"/>
      <c r="L189" s="36"/>
      <c r="M189" s="36"/>
      <c r="N189" s="36"/>
      <c r="O189" s="36"/>
      <c r="P189" s="177"/>
      <c r="Q189" s="15"/>
      <c r="R189" s="15"/>
      <c r="S189" s="154"/>
      <c r="T189" s="11"/>
      <c r="U189" s="11"/>
      <c r="V189" s="11"/>
      <c r="W189" s="11"/>
      <c r="Y189" s="11"/>
      <c r="Z189" s="11"/>
    </row>
    <row r="190" spans="2:26" s="165" customFormat="1">
      <c r="B190" s="36"/>
      <c r="C190" s="36"/>
      <c r="D190" s="36"/>
      <c r="E190" s="36"/>
      <c r="F190" s="36"/>
      <c r="G190" s="36"/>
      <c r="H190" s="36"/>
      <c r="I190" s="36"/>
      <c r="J190" s="36"/>
      <c r="K190" s="36"/>
      <c r="L190" s="36"/>
      <c r="M190" s="36"/>
      <c r="N190" s="36"/>
      <c r="O190" s="36"/>
      <c r="P190" s="177"/>
      <c r="Q190" s="15"/>
      <c r="R190" s="15"/>
      <c r="S190" s="154"/>
      <c r="T190" s="11"/>
      <c r="U190" s="11"/>
      <c r="V190" s="11"/>
      <c r="W190" s="11"/>
      <c r="Y190" s="11"/>
      <c r="Z190" s="11"/>
    </row>
    <row r="191" spans="2:26" s="165" customFormat="1">
      <c r="B191" s="36"/>
      <c r="C191" s="36"/>
      <c r="D191" s="36"/>
      <c r="E191" s="36"/>
      <c r="F191" s="36"/>
      <c r="G191" s="36"/>
      <c r="H191" s="36"/>
      <c r="I191" s="36"/>
      <c r="J191" s="36"/>
      <c r="K191" s="36"/>
      <c r="L191" s="36"/>
      <c r="M191" s="36"/>
      <c r="N191" s="36"/>
      <c r="O191" s="36"/>
      <c r="P191" s="177"/>
      <c r="Q191" s="15"/>
      <c r="R191" s="15"/>
      <c r="S191" s="154"/>
      <c r="T191" s="11"/>
      <c r="U191" s="11"/>
      <c r="V191" s="11"/>
      <c r="W191" s="11"/>
      <c r="Y191" s="11"/>
      <c r="Z191" s="11"/>
    </row>
    <row r="192" spans="2:26" s="165" customFormat="1">
      <c r="B192" s="36"/>
      <c r="C192" s="36"/>
      <c r="D192" s="36"/>
      <c r="E192" s="36"/>
      <c r="F192" s="36"/>
      <c r="G192" s="36"/>
      <c r="H192" s="36"/>
      <c r="I192" s="36"/>
      <c r="J192" s="36"/>
      <c r="K192" s="36"/>
      <c r="L192" s="36"/>
      <c r="M192" s="36"/>
      <c r="N192" s="36"/>
      <c r="O192" s="36"/>
      <c r="P192" s="177"/>
      <c r="Q192" s="15"/>
      <c r="R192" s="15"/>
      <c r="S192" s="154"/>
      <c r="T192" s="11"/>
      <c r="U192" s="11"/>
      <c r="V192" s="11"/>
      <c r="W192" s="11"/>
      <c r="Y192" s="11"/>
      <c r="Z192" s="11"/>
    </row>
    <row r="193" spans="1:26" s="165" customFormat="1">
      <c r="B193" s="36"/>
      <c r="C193" s="36"/>
      <c r="D193" s="36"/>
      <c r="E193" s="36"/>
      <c r="F193" s="36"/>
      <c r="G193" s="36"/>
      <c r="H193" s="36"/>
      <c r="I193" s="36"/>
      <c r="J193" s="36"/>
      <c r="K193" s="36"/>
      <c r="L193" s="36"/>
      <c r="M193" s="36"/>
      <c r="N193" s="36"/>
      <c r="O193" s="36"/>
      <c r="P193" s="177"/>
      <c r="Q193" s="15"/>
      <c r="R193" s="15"/>
      <c r="S193" s="154"/>
      <c r="T193" s="11"/>
      <c r="U193" s="11"/>
      <c r="V193" s="11"/>
      <c r="W193" s="163"/>
      <c r="Y193" s="11"/>
      <c r="Z193" s="11"/>
    </row>
    <row r="194" spans="1:26" s="165" customFormat="1">
      <c r="B194" s="36"/>
      <c r="C194" s="36"/>
      <c r="D194" s="36"/>
      <c r="E194" s="36"/>
      <c r="F194" s="36"/>
      <c r="G194" s="36"/>
      <c r="H194" s="36"/>
      <c r="I194" s="36"/>
      <c r="J194" s="36"/>
      <c r="K194" s="36"/>
      <c r="L194" s="36"/>
      <c r="M194" s="36"/>
      <c r="N194" s="36"/>
      <c r="O194" s="36"/>
      <c r="P194" s="177"/>
      <c r="Q194" s="15"/>
      <c r="R194" s="15"/>
      <c r="S194" s="154"/>
      <c r="T194" s="11"/>
      <c r="U194" s="11"/>
      <c r="V194" s="11"/>
      <c r="W194" s="11"/>
      <c r="Y194" s="11"/>
      <c r="Z194" s="11"/>
    </row>
    <row r="195" spans="1:26" s="165" customFormat="1">
      <c r="B195" s="36"/>
      <c r="C195" s="36"/>
      <c r="D195" s="36"/>
      <c r="E195" s="36"/>
      <c r="F195" s="36"/>
      <c r="G195" s="36"/>
      <c r="H195" s="36"/>
      <c r="I195" s="36"/>
      <c r="J195" s="36"/>
      <c r="K195" s="36"/>
      <c r="L195" s="36"/>
      <c r="M195" s="36"/>
      <c r="N195" s="36"/>
      <c r="O195" s="36"/>
      <c r="P195" s="177"/>
      <c r="Q195" s="15"/>
      <c r="R195" s="15"/>
      <c r="S195" s="154"/>
      <c r="T195" s="11"/>
      <c r="U195" s="11"/>
      <c r="V195" s="11"/>
      <c r="W195" s="11"/>
      <c r="Y195" s="11"/>
      <c r="Z195" s="11"/>
    </row>
    <row r="196" spans="1:26" s="165" customFormat="1">
      <c r="B196" s="36"/>
      <c r="C196" s="36"/>
      <c r="D196" s="36"/>
      <c r="E196" s="36"/>
      <c r="F196" s="36"/>
      <c r="G196" s="36"/>
      <c r="H196" s="36"/>
      <c r="I196" s="36"/>
      <c r="J196" s="36"/>
      <c r="K196" s="36"/>
      <c r="L196" s="36"/>
      <c r="M196" s="36"/>
      <c r="N196" s="36"/>
      <c r="O196" s="36"/>
      <c r="P196" s="177"/>
      <c r="Q196" s="15"/>
      <c r="R196" s="15"/>
      <c r="S196" s="154"/>
      <c r="T196" s="11"/>
      <c r="U196" s="11"/>
      <c r="V196" s="11"/>
      <c r="W196" s="11"/>
      <c r="Y196" s="11"/>
      <c r="Z196" s="11"/>
    </row>
    <row r="197" spans="1:26" s="163" customFormat="1">
      <c r="A197" s="162"/>
      <c r="B197" s="162"/>
      <c r="C197" s="162"/>
      <c r="D197" s="162"/>
      <c r="E197" s="162"/>
      <c r="F197" s="162"/>
      <c r="G197" s="162"/>
      <c r="H197" s="162"/>
      <c r="I197" s="36"/>
      <c r="J197" s="36"/>
      <c r="K197" s="36"/>
      <c r="L197" s="162"/>
      <c r="M197" s="162"/>
      <c r="N197" s="162"/>
      <c r="O197" s="162"/>
      <c r="P197" s="153"/>
      <c r="Q197" s="153"/>
      <c r="R197" s="153"/>
      <c r="S197" s="162"/>
      <c r="X197" s="162"/>
    </row>
    <row r="198" spans="1:26">
      <c r="B198" s="36"/>
      <c r="C198" s="36"/>
      <c r="D198" s="36"/>
      <c r="E198" s="36"/>
      <c r="F198" s="36"/>
      <c r="G198" s="36"/>
      <c r="H198" s="36"/>
      <c r="I198" s="162"/>
      <c r="J198" s="162"/>
      <c r="K198" s="162"/>
      <c r="L198" s="36"/>
      <c r="M198" s="36"/>
      <c r="N198" s="36"/>
      <c r="O198" s="36"/>
      <c r="P198" s="176"/>
      <c r="S198" s="154"/>
      <c r="X198" s="11"/>
    </row>
    <row r="199" spans="1:26" s="163" customFormat="1" ht="15" customHeight="1">
      <c r="A199" s="162"/>
      <c r="B199" s="16"/>
      <c r="C199" s="16"/>
      <c r="D199" s="16"/>
      <c r="E199" s="16"/>
      <c r="F199" s="16"/>
      <c r="G199" s="16"/>
      <c r="H199" s="16"/>
      <c r="I199" s="36"/>
      <c r="J199" s="36"/>
      <c r="K199" s="36"/>
      <c r="L199" s="16"/>
      <c r="M199" s="16"/>
      <c r="N199" s="16"/>
      <c r="O199" s="16"/>
      <c r="P199" s="37"/>
      <c r="Q199" s="37"/>
      <c r="R199" s="37"/>
      <c r="S199" s="162"/>
    </row>
    <row r="200" spans="1:26" s="163" customFormat="1" ht="15" customHeight="1">
      <c r="A200" s="162"/>
      <c r="B200" s="16"/>
      <c r="C200" s="16"/>
      <c r="D200" s="16"/>
      <c r="E200" s="16"/>
      <c r="F200" s="16"/>
      <c r="G200" s="16"/>
      <c r="H200" s="16"/>
      <c r="I200" s="16"/>
      <c r="J200" s="16"/>
      <c r="K200" s="16"/>
      <c r="L200" s="16"/>
      <c r="M200" s="16"/>
      <c r="N200" s="16"/>
      <c r="O200" s="16"/>
      <c r="P200" s="37"/>
      <c r="Q200" s="37"/>
      <c r="R200" s="37"/>
      <c r="S200" s="162"/>
    </row>
    <row r="201" spans="1:26" ht="15.75">
      <c r="B201" s="36"/>
      <c r="C201" s="36"/>
      <c r="D201" s="36"/>
      <c r="E201" s="36"/>
      <c r="F201" s="36"/>
      <c r="G201" s="36"/>
      <c r="H201" s="36"/>
      <c r="I201" s="16"/>
      <c r="J201" s="16"/>
      <c r="K201" s="16"/>
      <c r="L201" s="36"/>
      <c r="M201" s="36"/>
      <c r="N201" s="36"/>
      <c r="O201" s="36"/>
      <c r="P201" s="176"/>
      <c r="S201" s="154"/>
      <c r="X201" s="11"/>
    </row>
    <row r="202" spans="1:26">
      <c r="B202" s="36"/>
      <c r="C202" s="36"/>
      <c r="D202" s="36"/>
      <c r="E202" s="36"/>
      <c r="F202" s="36"/>
      <c r="G202" s="36"/>
      <c r="H202" s="36"/>
      <c r="I202" s="36"/>
      <c r="J202" s="36"/>
      <c r="K202" s="36"/>
      <c r="L202" s="36"/>
      <c r="M202" s="36"/>
      <c r="N202" s="36"/>
      <c r="O202" s="36"/>
      <c r="P202" s="177"/>
      <c r="S202" s="154"/>
      <c r="X202" s="11"/>
    </row>
    <row r="203" spans="1:26">
      <c r="B203" s="36"/>
      <c r="C203" s="36"/>
      <c r="D203" s="36"/>
      <c r="E203" s="36"/>
      <c r="F203" s="36"/>
      <c r="G203" s="36"/>
      <c r="H203" s="36"/>
      <c r="I203" s="36"/>
      <c r="J203" s="36"/>
      <c r="K203" s="36"/>
      <c r="L203" s="36"/>
      <c r="M203" s="36"/>
      <c r="N203" s="36"/>
      <c r="O203" s="36"/>
      <c r="P203" s="176"/>
      <c r="S203" s="154"/>
      <c r="X203" s="11"/>
    </row>
    <row r="204" spans="1:26">
      <c r="B204" s="36"/>
      <c r="C204" s="36"/>
      <c r="D204" s="36"/>
      <c r="E204" s="36"/>
      <c r="F204" s="36"/>
      <c r="G204" s="36"/>
      <c r="H204" s="36"/>
      <c r="I204" s="36"/>
      <c r="J204" s="36"/>
      <c r="K204" s="36"/>
      <c r="L204" s="36"/>
      <c r="M204" s="36"/>
      <c r="N204" s="36"/>
      <c r="O204" s="36"/>
      <c r="P204" s="176"/>
      <c r="S204" s="154"/>
      <c r="X204" s="11"/>
    </row>
    <row r="205" spans="1:26">
      <c r="B205" s="36"/>
      <c r="C205" s="36"/>
      <c r="D205" s="36"/>
      <c r="E205" s="36"/>
      <c r="F205" s="36"/>
      <c r="G205" s="36"/>
      <c r="H205" s="36"/>
      <c r="I205" s="36"/>
      <c r="J205" s="36"/>
      <c r="K205" s="36"/>
      <c r="L205" s="36"/>
      <c r="M205" s="36"/>
      <c r="N205" s="36"/>
      <c r="O205" s="36"/>
      <c r="P205" s="176"/>
      <c r="S205" s="154"/>
      <c r="X205" s="11"/>
    </row>
    <row r="206" spans="1:26">
      <c r="B206" s="36"/>
      <c r="C206" s="36"/>
      <c r="D206" s="36"/>
      <c r="E206" s="36"/>
      <c r="F206" s="36"/>
      <c r="G206" s="36"/>
      <c r="H206" s="36"/>
      <c r="I206" s="36"/>
      <c r="J206" s="36"/>
      <c r="K206" s="36"/>
      <c r="L206" s="36"/>
      <c r="M206" s="36"/>
      <c r="N206" s="36"/>
      <c r="O206" s="36"/>
      <c r="P206" s="176"/>
      <c r="S206" s="154"/>
      <c r="X206" s="11"/>
    </row>
    <row r="207" spans="1:26">
      <c r="B207" s="36"/>
      <c r="C207" s="36"/>
      <c r="D207" s="36"/>
      <c r="E207" s="36"/>
      <c r="F207" s="36"/>
      <c r="G207" s="36"/>
      <c r="H207" s="36"/>
      <c r="I207" s="36"/>
      <c r="J207" s="36"/>
      <c r="K207" s="36"/>
      <c r="L207" s="36"/>
      <c r="M207" s="36"/>
      <c r="N207" s="36"/>
      <c r="O207" s="36"/>
      <c r="P207" s="177"/>
      <c r="S207" s="154"/>
      <c r="X207" s="11"/>
    </row>
    <row r="208" spans="1:26">
      <c r="B208" s="36"/>
      <c r="C208" s="36"/>
      <c r="D208" s="36"/>
      <c r="E208" s="36"/>
      <c r="F208" s="36"/>
      <c r="G208" s="36"/>
      <c r="H208" s="36"/>
      <c r="I208" s="36"/>
      <c r="J208" s="36"/>
      <c r="K208" s="36"/>
      <c r="L208" s="36"/>
      <c r="M208" s="36"/>
      <c r="N208" s="36"/>
      <c r="O208" s="36"/>
      <c r="P208" s="176"/>
      <c r="S208" s="154"/>
      <c r="X208" s="11"/>
    </row>
    <row r="209" spans="2:24">
      <c r="B209" s="36"/>
      <c r="C209" s="36"/>
      <c r="D209" s="36"/>
      <c r="E209" s="36"/>
      <c r="F209" s="36"/>
      <c r="G209" s="36"/>
      <c r="H209" s="36"/>
      <c r="I209" s="36"/>
      <c r="J209" s="36"/>
      <c r="K209" s="36"/>
      <c r="L209" s="36"/>
      <c r="M209" s="36"/>
      <c r="N209" s="36"/>
      <c r="O209" s="36"/>
      <c r="P209" s="177"/>
      <c r="S209" s="154"/>
      <c r="X209" s="11"/>
    </row>
    <row r="210" spans="2:24">
      <c r="B210" s="36"/>
      <c r="C210" s="36"/>
      <c r="D210" s="36"/>
      <c r="E210" s="36"/>
      <c r="F210" s="36"/>
      <c r="G210" s="36"/>
      <c r="H210" s="36"/>
      <c r="I210" s="36"/>
      <c r="J210" s="36"/>
      <c r="K210" s="36"/>
      <c r="L210" s="36"/>
      <c r="M210" s="36"/>
      <c r="N210" s="36"/>
      <c r="O210" s="36"/>
      <c r="P210" s="177"/>
      <c r="S210" s="154"/>
      <c r="X210" s="11"/>
    </row>
    <row r="211" spans="2:24">
      <c r="B211" s="36"/>
      <c r="C211" s="36"/>
      <c r="D211" s="36"/>
      <c r="E211" s="36"/>
      <c r="F211" s="36"/>
      <c r="G211" s="36"/>
      <c r="H211" s="36"/>
      <c r="I211" s="36"/>
      <c r="J211" s="36"/>
      <c r="K211" s="36"/>
      <c r="L211" s="36"/>
      <c r="M211" s="36"/>
      <c r="N211" s="36"/>
      <c r="O211" s="36"/>
      <c r="P211" s="176"/>
      <c r="S211" s="154"/>
      <c r="X211" s="11"/>
    </row>
    <row r="212" spans="2:24">
      <c r="B212" s="36"/>
      <c r="C212" s="36"/>
      <c r="D212" s="36"/>
      <c r="E212" s="36"/>
      <c r="F212" s="36"/>
      <c r="G212" s="36"/>
      <c r="H212" s="36"/>
      <c r="I212" s="36"/>
      <c r="J212" s="36"/>
      <c r="K212" s="36"/>
      <c r="L212" s="36"/>
      <c r="M212" s="36"/>
      <c r="N212" s="36"/>
      <c r="O212" s="36"/>
      <c r="P212" s="177"/>
      <c r="S212" s="154"/>
      <c r="X212" s="11"/>
    </row>
    <row r="213" spans="2:24">
      <c r="I213" s="36"/>
      <c r="J213" s="36"/>
      <c r="K213" s="36"/>
    </row>
  </sheetData>
  <mergeCells count="15">
    <mergeCell ref="B33:R33"/>
    <mergeCell ref="Q5:Q7"/>
    <mergeCell ref="R5:R7"/>
    <mergeCell ref="J5:J7"/>
    <mergeCell ref="K5:K7"/>
    <mergeCell ref="L5:L7"/>
    <mergeCell ref="M5:M7"/>
    <mergeCell ref="N5:N7"/>
    <mergeCell ref="P5:P7"/>
    <mergeCell ref="I5:I7"/>
    <mergeCell ref="A5:D7"/>
    <mergeCell ref="E5:E7"/>
    <mergeCell ref="F5:F7"/>
    <mergeCell ref="G5:G7"/>
    <mergeCell ref="H5:H7"/>
  </mergeCells>
  <printOptions gridLines="1" gridLinesSet="0"/>
  <pageMargins left="0.25" right="0.25" top="0.75" bottom="0.75" header="0.3" footer="0.3"/>
  <pageSetup scale="74" fitToHeight="0" orientation="landscape" r:id="rId1"/>
  <headerFooter alignWithMargins="0">
    <oddFooter>&amp;L&amp;6&amp;F &amp;A&amp;D &amp;T &amp;C&amp;P of &amp;N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2"/>
  <sheetViews>
    <sheetView workbookViewId="0">
      <pane ySplit="3" topLeftCell="A4" activePane="bottomLeft" state="frozen"/>
      <selection pane="bottomLeft" activeCell="A4" sqref="A4"/>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0.5703125" style="272" bestFit="1" customWidth="1"/>
    <col min="6" max="6" width="12.28515625" style="272" bestFit="1" customWidth="1"/>
    <col min="7" max="7" width="7.85546875" style="272" bestFit="1" customWidth="1"/>
    <col min="8" max="8" width="15" style="272" bestFit="1" customWidth="1"/>
    <col min="9" max="9" width="12.5703125" style="272" bestFit="1" customWidth="1"/>
    <col min="10" max="10" width="12.42578125" style="272" bestFit="1" customWidth="1"/>
    <col min="11" max="16384" width="8.7109375" style="4"/>
  </cols>
  <sheetData>
    <row r="1" spans="1:10">
      <c r="A1" s="1" t="s">
        <v>800</v>
      </c>
      <c r="B1" s="1"/>
      <c r="C1" s="1"/>
      <c r="D1" s="1"/>
    </row>
    <row r="3" spans="1:10" s="2" customFormat="1">
      <c r="A3" s="366" t="s">
        <v>6</v>
      </c>
      <c r="B3" s="366" t="s">
        <v>5671</v>
      </c>
      <c r="C3" s="366" t="s">
        <v>7</v>
      </c>
      <c r="D3" s="366" t="s">
        <v>8</v>
      </c>
      <c r="E3" s="366" t="s">
        <v>9</v>
      </c>
      <c r="F3" s="366" t="s">
        <v>10</v>
      </c>
      <c r="G3" s="366" t="s">
        <v>11</v>
      </c>
      <c r="H3" s="366" t="s">
        <v>12</v>
      </c>
      <c r="I3" s="366" t="s">
        <v>13</v>
      </c>
      <c r="J3" s="366" t="s">
        <v>14</v>
      </c>
    </row>
    <row r="4" spans="1:10" ht="60">
      <c r="A4" s="374">
        <v>1</v>
      </c>
      <c r="B4" s="375" t="s">
        <v>748</v>
      </c>
      <c r="C4" s="376" t="s">
        <v>749</v>
      </c>
      <c r="D4" s="376" t="s">
        <v>750</v>
      </c>
      <c r="E4" s="377">
        <v>1500000</v>
      </c>
      <c r="F4" s="378">
        <v>1500000</v>
      </c>
      <c r="G4" s="379">
        <v>1500000</v>
      </c>
      <c r="H4" s="380">
        <v>1500000</v>
      </c>
      <c r="I4" s="381" t="s">
        <v>751</v>
      </c>
      <c r="J4" s="381" t="s">
        <v>752</v>
      </c>
    </row>
    <row r="5" spans="1:10" ht="84">
      <c r="A5" s="374">
        <v>2</v>
      </c>
      <c r="B5" s="375" t="s">
        <v>748</v>
      </c>
      <c r="C5" s="382" t="s">
        <v>753</v>
      </c>
      <c r="D5" s="383" t="s">
        <v>754</v>
      </c>
      <c r="E5" s="377">
        <v>442000</v>
      </c>
      <c r="F5" s="378">
        <v>1942000</v>
      </c>
      <c r="G5" s="379">
        <v>442000</v>
      </c>
      <c r="H5" s="380">
        <v>1942000</v>
      </c>
      <c r="I5" s="381" t="s">
        <v>755</v>
      </c>
      <c r="J5" s="381" t="s">
        <v>756</v>
      </c>
    </row>
    <row r="6" spans="1:10" ht="60">
      <c r="A6" s="374">
        <v>3</v>
      </c>
      <c r="B6" s="375" t="s">
        <v>748</v>
      </c>
      <c r="C6" s="376" t="s">
        <v>757</v>
      </c>
      <c r="D6" s="384" t="s">
        <v>758</v>
      </c>
      <c r="E6" s="377">
        <v>150000</v>
      </c>
      <c r="F6" s="378">
        <v>2092000</v>
      </c>
      <c r="G6" s="379">
        <v>150000</v>
      </c>
      <c r="H6" s="380">
        <v>2092000</v>
      </c>
      <c r="I6" s="381" t="s">
        <v>759</v>
      </c>
      <c r="J6" s="381" t="s">
        <v>760</v>
      </c>
    </row>
    <row r="7" spans="1:10" ht="24">
      <c r="A7" s="374">
        <v>4</v>
      </c>
      <c r="B7" s="375" t="s">
        <v>748</v>
      </c>
      <c r="C7" s="376" t="s">
        <v>761</v>
      </c>
      <c r="D7" s="384" t="s">
        <v>762</v>
      </c>
      <c r="E7" s="377">
        <v>100000</v>
      </c>
      <c r="F7" s="378">
        <v>2192000</v>
      </c>
      <c r="G7" s="379">
        <v>100000</v>
      </c>
      <c r="H7" s="380">
        <v>2192000</v>
      </c>
      <c r="I7" s="381" t="s">
        <v>119</v>
      </c>
      <c r="J7" s="381" t="s">
        <v>763</v>
      </c>
    </row>
    <row r="8" spans="1:10" ht="36">
      <c r="A8" s="374">
        <v>5</v>
      </c>
      <c r="B8" s="375" t="s">
        <v>748</v>
      </c>
      <c r="C8" s="376" t="s">
        <v>764</v>
      </c>
      <c r="D8" s="384" t="s">
        <v>5752</v>
      </c>
      <c r="E8" s="377">
        <v>110000</v>
      </c>
      <c r="F8" s="378">
        <v>2302000</v>
      </c>
      <c r="G8" s="379">
        <v>110000</v>
      </c>
      <c r="H8" s="380">
        <v>2302000</v>
      </c>
      <c r="I8" s="381" t="s">
        <v>765</v>
      </c>
      <c r="J8" s="381" t="s">
        <v>766</v>
      </c>
    </row>
    <row r="9" spans="1:10" ht="60">
      <c r="A9" s="374">
        <v>6</v>
      </c>
      <c r="B9" s="375" t="s">
        <v>748</v>
      </c>
      <c r="C9" s="376" t="s">
        <v>767</v>
      </c>
      <c r="D9" s="384" t="s">
        <v>5753</v>
      </c>
      <c r="E9" s="377">
        <v>600000</v>
      </c>
      <c r="F9" s="378">
        <v>2902000</v>
      </c>
      <c r="G9" s="379">
        <v>600000</v>
      </c>
      <c r="H9" s="380">
        <v>2902000</v>
      </c>
      <c r="I9" s="381" t="s">
        <v>108</v>
      </c>
      <c r="J9" s="381" t="s">
        <v>768</v>
      </c>
    </row>
    <row r="10" spans="1:10" ht="48">
      <c r="A10" s="374">
        <v>7</v>
      </c>
      <c r="B10" s="375" t="s">
        <v>748</v>
      </c>
      <c r="C10" s="385" t="s">
        <v>769</v>
      </c>
      <c r="D10" s="386" t="s">
        <v>5754</v>
      </c>
      <c r="E10" s="377">
        <v>150000</v>
      </c>
      <c r="F10" s="378">
        <v>3052000</v>
      </c>
      <c r="G10" s="379">
        <v>150000</v>
      </c>
      <c r="H10" s="380">
        <v>3052000</v>
      </c>
      <c r="I10" s="381" t="s">
        <v>770</v>
      </c>
      <c r="J10" s="381" t="s">
        <v>771</v>
      </c>
    </row>
    <row r="11" spans="1:10" ht="24">
      <c r="A11" s="374">
        <v>8</v>
      </c>
      <c r="B11" s="375" t="s">
        <v>748</v>
      </c>
      <c r="C11" s="376" t="s">
        <v>772</v>
      </c>
      <c r="D11" s="384" t="s">
        <v>773</v>
      </c>
      <c r="E11" s="377">
        <v>200000</v>
      </c>
      <c r="F11" s="378">
        <v>3252000</v>
      </c>
      <c r="G11" s="379">
        <v>200000</v>
      </c>
      <c r="H11" s="380">
        <v>3252000</v>
      </c>
      <c r="I11" s="381" t="s">
        <v>751</v>
      </c>
      <c r="J11" s="381" t="s">
        <v>752</v>
      </c>
    </row>
    <row r="12" spans="1:10" ht="60">
      <c r="A12" s="374">
        <v>9</v>
      </c>
      <c r="B12" s="375" t="s">
        <v>748</v>
      </c>
      <c r="C12" s="382" t="s">
        <v>774</v>
      </c>
      <c r="D12" s="383" t="s">
        <v>775</v>
      </c>
      <c r="E12" s="377">
        <v>54000</v>
      </c>
      <c r="F12" s="378">
        <v>3306000</v>
      </c>
      <c r="G12" s="379">
        <v>54000</v>
      </c>
      <c r="H12" s="380">
        <v>3306000</v>
      </c>
      <c r="I12" s="381" t="s">
        <v>776</v>
      </c>
      <c r="J12" s="381" t="s">
        <v>777</v>
      </c>
    </row>
    <row r="13" spans="1:10" ht="36">
      <c r="A13" s="374">
        <v>10</v>
      </c>
      <c r="B13" s="375" t="s">
        <v>748</v>
      </c>
      <c r="C13" s="382" t="s">
        <v>778</v>
      </c>
      <c r="D13" s="383" t="s">
        <v>779</v>
      </c>
      <c r="E13" s="377">
        <v>54000</v>
      </c>
      <c r="F13" s="378">
        <v>3360000</v>
      </c>
      <c r="G13" s="379">
        <v>54000</v>
      </c>
      <c r="H13" s="380">
        <v>3360000</v>
      </c>
      <c r="I13" s="381" t="s">
        <v>780</v>
      </c>
      <c r="J13" s="381" t="s">
        <v>756</v>
      </c>
    </row>
    <row r="14" spans="1:10" ht="60">
      <c r="A14" s="374">
        <v>11</v>
      </c>
      <c r="B14" s="375" t="s">
        <v>748</v>
      </c>
      <c r="C14" s="382" t="s">
        <v>781</v>
      </c>
      <c r="D14" s="383" t="s">
        <v>782</v>
      </c>
      <c r="E14" s="377">
        <v>150000</v>
      </c>
      <c r="F14" s="378">
        <v>3510000</v>
      </c>
      <c r="G14" s="379">
        <v>150000</v>
      </c>
      <c r="H14" s="380">
        <v>3510000</v>
      </c>
      <c r="I14" s="381" t="s">
        <v>783</v>
      </c>
      <c r="J14" s="381" t="s">
        <v>756</v>
      </c>
    </row>
    <row r="15" spans="1:10" ht="36">
      <c r="A15" s="374">
        <v>12</v>
      </c>
      <c r="B15" s="375" t="s">
        <v>748</v>
      </c>
      <c r="C15" s="382" t="s">
        <v>784</v>
      </c>
      <c r="D15" s="383" t="s">
        <v>785</v>
      </c>
      <c r="E15" s="377">
        <v>130000</v>
      </c>
      <c r="F15" s="378">
        <v>3640000</v>
      </c>
      <c r="G15" s="379">
        <v>130000</v>
      </c>
      <c r="H15" s="380">
        <v>3640000</v>
      </c>
      <c r="I15" s="381" t="s">
        <v>786</v>
      </c>
      <c r="J15" s="381" t="s">
        <v>756</v>
      </c>
    </row>
    <row r="16" spans="1:10" ht="48">
      <c r="A16" s="374">
        <v>13</v>
      </c>
      <c r="B16" s="375" t="s">
        <v>748</v>
      </c>
      <c r="C16" s="376" t="s">
        <v>787</v>
      </c>
      <c r="D16" s="384" t="s">
        <v>788</v>
      </c>
      <c r="E16" s="377">
        <v>50000</v>
      </c>
      <c r="F16" s="378">
        <v>3690000</v>
      </c>
      <c r="G16" s="379">
        <v>50000</v>
      </c>
      <c r="H16" s="380">
        <v>3690000</v>
      </c>
      <c r="I16" s="381" t="s">
        <v>789</v>
      </c>
      <c r="J16" s="381" t="s">
        <v>790</v>
      </c>
    </row>
    <row r="17" spans="1:10" ht="48">
      <c r="A17" s="374">
        <v>14</v>
      </c>
      <c r="B17" s="375" t="s">
        <v>748</v>
      </c>
      <c r="C17" s="376" t="s">
        <v>791</v>
      </c>
      <c r="D17" s="384" t="s">
        <v>788</v>
      </c>
      <c r="E17" s="377">
        <v>50000</v>
      </c>
      <c r="F17" s="378">
        <v>3740000</v>
      </c>
      <c r="G17" s="379">
        <v>50000</v>
      </c>
      <c r="H17" s="380">
        <v>3740000</v>
      </c>
      <c r="I17" s="381" t="s">
        <v>792</v>
      </c>
      <c r="J17" s="381" t="s">
        <v>793</v>
      </c>
    </row>
    <row r="18" spans="1:10" ht="48">
      <c r="A18" s="374">
        <v>15</v>
      </c>
      <c r="B18" s="375" t="s">
        <v>748</v>
      </c>
      <c r="C18" s="382" t="s">
        <v>794</v>
      </c>
      <c r="D18" s="384" t="s">
        <v>795</v>
      </c>
      <c r="E18" s="377">
        <v>30000</v>
      </c>
      <c r="F18" s="378">
        <v>3770000</v>
      </c>
      <c r="G18" s="379">
        <v>30000</v>
      </c>
      <c r="H18" s="380">
        <v>3770000</v>
      </c>
      <c r="I18" s="381" t="s">
        <v>796</v>
      </c>
      <c r="J18" s="381" t="s">
        <v>790</v>
      </c>
    </row>
    <row r="19" spans="1:10" ht="48">
      <c r="A19" s="374">
        <v>16</v>
      </c>
      <c r="B19" s="375" t="s">
        <v>748</v>
      </c>
      <c r="C19" s="382" t="s">
        <v>797</v>
      </c>
      <c r="D19" s="384" t="s">
        <v>788</v>
      </c>
      <c r="E19" s="377">
        <v>50000</v>
      </c>
      <c r="F19" s="378">
        <v>3820000</v>
      </c>
      <c r="G19" s="379">
        <v>50000</v>
      </c>
      <c r="H19" s="380">
        <v>3820000</v>
      </c>
      <c r="I19" s="381" t="s">
        <v>113</v>
      </c>
      <c r="J19" s="381" t="s">
        <v>790</v>
      </c>
    </row>
    <row r="20" spans="1:10" ht="48">
      <c r="A20" s="374">
        <v>17</v>
      </c>
      <c r="B20" s="375" t="s">
        <v>748</v>
      </c>
      <c r="C20" s="382" t="s">
        <v>798</v>
      </c>
      <c r="D20" s="384" t="s">
        <v>788</v>
      </c>
      <c r="E20" s="377">
        <v>50000</v>
      </c>
      <c r="F20" s="378">
        <v>3870000</v>
      </c>
      <c r="G20" s="379">
        <v>50000</v>
      </c>
      <c r="H20" s="380">
        <v>3870000</v>
      </c>
      <c r="I20" s="381" t="s">
        <v>792</v>
      </c>
      <c r="J20" s="381" t="s">
        <v>793</v>
      </c>
    </row>
    <row r="21" spans="1:10" ht="84">
      <c r="A21" s="374">
        <v>18</v>
      </c>
      <c r="B21" s="375" t="s">
        <v>748</v>
      </c>
      <c r="C21" s="382" t="s">
        <v>799</v>
      </c>
      <c r="D21" s="383" t="s">
        <v>5755</v>
      </c>
      <c r="E21" s="377">
        <v>25000000</v>
      </c>
      <c r="F21" s="378">
        <v>28870000</v>
      </c>
      <c r="G21" s="379">
        <v>25000000</v>
      </c>
      <c r="H21" s="380">
        <v>28870000</v>
      </c>
      <c r="I21" s="381" t="s">
        <v>751</v>
      </c>
      <c r="J21" s="381" t="s">
        <v>752</v>
      </c>
    </row>
    <row r="22" spans="1:10">
      <c r="D22" s="147" t="s">
        <v>3160</v>
      </c>
      <c r="E22" s="39">
        <f>SUM(E4:E21)</f>
        <v>28870000</v>
      </c>
    </row>
  </sheetData>
  <pageMargins left="0.25" right="0.25" top="0.75" bottom="0.75" header="0.3" footer="0.3"/>
  <pageSetup scale="75" fitToHeight="0" orientation="landscape" verticalDpi="0" r:id="rId1"/>
  <headerFooter>
    <oddHeader>&amp;F</oddHeader>
    <oddFooter>&amp;C&amp;A&amp;R&amp;P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655"/>
  <sheetViews>
    <sheetView workbookViewId="0">
      <pane ySplit="3" topLeftCell="A4" activePane="bottomLeft" state="frozen"/>
      <selection pane="bottomLeft" activeCell="A4" sqref="A4"/>
    </sheetView>
  </sheetViews>
  <sheetFormatPr defaultColWidth="8.7109375" defaultRowHeight="12"/>
  <cols>
    <col min="1" max="1" width="11.5703125" style="4" bestFit="1" customWidth="1"/>
    <col min="2" max="2" width="23.85546875" style="3" bestFit="1" customWidth="1"/>
    <col min="3" max="3" width="23.85546875" style="3" customWidth="1"/>
    <col min="4" max="4" width="46.5703125" style="3" customWidth="1"/>
    <col min="5" max="5" width="13.140625" style="4" bestFit="1" customWidth="1"/>
    <col min="6" max="6" width="12.28515625" style="4" bestFit="1" customWidth="1"/>
    <col min="7" max="7" width="7.42578125" style="4" bestFit="1" customWidth="1"/>
    <col min="8" max="8" width="15" style="4" bestFit="1" customWidth="1"/>
    <col min="9" max="9" width="12.5703125" style="4" bestFit="1" customWidth="1"/>
    <col min="10" max="10" width="12.42578125" style="4" bestFit="1" customWidth="1"/>
    <col min="11" max="16384" width="8.7109375" style="4"/>
  </cols>
  <sheetData>
    <row r="1" spans="1:10">
      <c r="A1" s="1" t="s">
        <v>1627</v>
      </c>
      <c r="B1" s="1"/>
      <c r="C1" s="1"/>
      <c r="D1" s="1"/>
    </row>
    <row r="3" spans="1:10" s="2" customFormat="1">
      <c r="A3" s="2" t="s">
        <v>6</v>
      </c>
      <c r="B3" s="2" t="s">
        <v>5671</v>
      </c>
      <c r="C3" s="2" t="s">
        <v>7</v>
      </c>
      <c r="D3" s="2" t="s">
        <v>8</v>
      </c>
      <c r="E3" s="2" t="s">
        <v>9</v>
      </c>
      <c r="F3" s="2" t="s">
        <v>10</v>
      </c>
      <c r="G3" s="2" t="s">
        <v>11</v>
      </c>
      <c r="H3" s="2" t="s">
        <v>12</v>
      </c>
      <c r="I3" s="2" t="s">
        <v>13</v>
      </c>
      <c r="J3" s="2" t="s">
        <v>14</v>
      </c>
    </row>
    <row r="4" spans="1:10" ht="276">
      <c r="A4" s="91">
        <v>1</v>
      </c>
      <c r="B4" s="90" t="s">
        <v>835</v>
      </c>
      <c r="C4" s="89" t="s">
        <v>836</v>
      </c>
      <c r="D4" s="88" t="s">
        <v>837</v>
      </c>
      <c r="E4" s="87">
        <v>80000</v>
      </c>
      <c r="F4" s="86">
        <v>80000</v>
      </c>
      <c r="G4" s="85">
        <v>80000</v>
      </c>
      <c r="H4" s="86">
        <v>80000</v>
      </c>
      <c r="I4" s="84" t="s">
        <v>838</v>
      </c>
      <c r="J4" s="83">
        <v>9</v>
      </c>
    </row>
    <row r="5" spans="1:10" ht="72">
      <c r="A5" s="91">
        <v>2</v>
      </c>
      <c r="B5" s="90" t="s">
        <v>839</v>
      </c>
      <c r="C5" s="90" t="s">
        <v>840</v>
      </c>
      <c r="D5" s="88" t="s">
        <v>841</v>
      </c>
      <c r="E5" s="87">
        <v>14000</v>
      </c>
      <c r="F5" s="86">
        <v>94000</v>
      </c>
      <c r="G5" s="85">
        <v>14000</v>
      </c>
      <c r="H5" s="86">
        <v>94000</v>
      </c>
      <c r="I5" s="84" t="s">
        <v>155</v>
      </c>
      <c r="J5" s="84" t="s">
        <v>842</v>
      </c>
    </row>
    <row r="6" spans="1:10" ht="156">
      <c r="A6" s="91">
        <v>3</v>
      </c>
      <c r="B6" s="82" t="s">
        <v>843</v>
      </c>
      <c r="C6" s="82" t="s">
        <v>844</v>
      </c>
      <c r="D6" s="82" t="s">
        <v>845</v>
      </c>
      <c r="E6" s="87">
        <v>145000</v>
      </c>
      <c r="F6" s="86">
        <v>239000</v>
      </c>
      <c r="G6" s="85">
        <v>145000</v>
      </c>
      <c r="H6" s="86">
        <v>239000</v>
      </c>
      <c r="I6" s="81" t="s">
        <v>846</v>
      </c>
      <c r="J6" s="81" t="s">
        <v>846</v>
      </c>
    </row>
    <row r="7" spans="1:10" ht="288">
      <c r="A7" s="91">
        <v>4</v>
      </c>
      <c r="B7" s="80" t="s">
        <v>847</v>
      </c>
      <c r="C7" s="79" t="s">
        <v>848</v>
      </c>
      <c r="D7" s="79" t="s">
        <v>849</v>
      </c>
      <c r="E7" s="87">
        <v>150000</v>
      </c>
      <c r="F7" s="86">
        <v>389000</v>
      </c>
      <c r="G7" s="85">
        <v>150000</v>
      </c>
      <c r="H7" s="86">
        <v>389000</v>
      </c>
      <c r="I7" s="81" t="s">
        <v>846</v>
      </c>
      <c r="J7" s="81" t="s">
        <v>846</v>
      </c>
    </row>
    <row r="8" spans="1:10" ht="204">
      <c r="A8" s="91">
        <v>5</v>
      </c>
      <c r="B8" s="80" t="s">
        <v>850</v>
      </c>
      <c r="C8" s="79" t="s">
        <v>851</v>
      </c>
      <c r="D8" s="79" t="s">
        <v>852</v>
      </c>
      <c r="E8" s="87">
        <v>160000</v>
      </c>
      <c r="F8" s="86">
        <v>549000</v>
      </c>
      <c r="G8" s="85">
        <v>160000</v>
      </c>
      <c r="H8" s="86">
        <v>549000</v>
      </c>
      <c r="I8" s="81" t="s">
        <v>853</v>
      </c>
      <c r="J8" s="81">
        <v>28</v>
      </c>
    </row>
    <row r="9" spans="1:10" ht="132">
      <c r="A9" s="91">
        <v>6</v>
      </c>
      <c r="B9" s="78" t="s">
        <v>854</v>
      </c>
      <c r="C9" s="78" t="s">
        <v>855</v>
      </c>
      <c r="D9" s="77" t="s">
        <v>856</v>
      </c>
      <c r="E9" s="87">
        <v>180000</v>
      </c>
      <c r="F9" s="86">
        <v>729000</v>
      </c>
      <c r="G9" s="85">
        <v>180000</v>
      </c>
      <c r="H9" s="86">
        <v>729000</v>
      </c>
      <c r="I9" s="81" t="s">
        <v>857</v>
      </c>
      <c r="J9" s="81">
        <v>35</v>
      </c>
    </row>
    <row r="10" spans="1:10" ht="108">
      <c r="A10" s="91">
        <v>7</v>
      </c>
      <c r="B10" s="89" t="s">
        <v>835</v>
      </c>
      <c r="C10" s="89" t="s">
        <v>858</v>
      </c>
      <c r="D10" s="89" t="s">
        <v>859</v>
      </c>
      <c r="E10" s="76">
        <v>50000</v>
      </c>
      <c r="F10" s="86">
        <v>779000</v>
      </c>
      <c r="G10" s="76">
        <v>50000</v>
      </c>
      <c r="H10" s="86">
        <v>779000</v>
      </c>
      <c r="I10" s="75" t="s">
        <v>751</v>
      </c>
      <c r="J10" s="75">
        <v>40</v>
      </c>
    </row>
    <row r="11" spans="1:10" ht="24">
      <c r="A11" s="91">
        <v>8</v>
      </c>
      <c r="B11" s="89" t="s">
        <v>835</v>
      </c>
      <c r="C11" s="89" t="s">
        <v>860</v>
      </c>
      <c r="D11" s="89" t="s">
        <v>861</v>
      </c>
      <c r="E11" s="76">
        <v>25000</v>
      </c>
      <c r="F11" s="86">
        <v>804000</v>
      </c>
      <c r="G11" s="76">
        <v>25000</v>
      </c>
      <c r="H11" s="86">
        <v>804000</v>
      </c>
      <c r="I11" s="75" t="s">
        <v>155</v>
      </c>
      <c r="J11" s="75" t="s">
        <v>842</v>
      </c>
    </row>
    <row r="12" spans="1:10" ht="192">
      <c r="A12" s="91">
        <v>9</v>
      </c>
      <c r="B12" s="82" t="s">
        <v>862</v>
      </c>
      <c r="C12" s="82" t="s">
        <v>863</v>
      </c>
      <c r="D12" s="82" t="s">
        <v>5756</v>
      </c>
      <c r="E12" s="87">
        <v>500000</v>
      </c>
      <c r="F12" s="86">
        <v>1304000</v>
      </c>
      <c r="G12" s="85">
        <v>500000</v>
      </c>
      <c r="H12" s="86">
        <v>1304000</v>
      </c>
      <c r="I12" s="81" t="s">
        <v>864</v>
      </c>
      <c r="J12" s="81">
        <v>9</v>
      </c>
    </row>
    <row r="13" spans="1:10" ht="96">
      <c r="A13" s="91">
        <v>10</v>
      </c>
      <c r="B13" s="90" t="s">
        <v>839</v>
      </c>
      <c r="C13" s="90" t="s">
        <v>865</v>
      </c>
      <c r="D13" s="88" t="s">
        <v>866</v>
      </c>
      <c r="E13" s="87">
        <v>55000</v>
      </c>
      <c r="F13" s="86">
        <v>1359000</v>
      </c>
      <c r="G13" s="85">
        <v>55000</v>
      </c>
      <c r="H13" s="86">
        <v>1359000</v>
      </c>
      <c r="I13" s="84" t="s">
        <v>155</v>
      </c>
      <c r="J13" s="84" t="s">
        <v>842</v>
      </c>
    </row>
    <row r="14" spans="1:10" ht="36">
      <c r="A14" s="91">
        <v>11</v>
      </c>
      <c r="B14" s="89" t="s">
        <v>835</v>
      </c>
      <c r="C14" s="89" t="s">
        <v>867</v>
      </c>
      <c r="D14" s="89" t="s">
        <v>868</v>
      </c>
      <c r="E14" s="76">
        <v>75000</v>
      </c>
      <c r="F14" s="86">
        <v>1434000</v>
      </c>
      <c r="G14" s="76">
        <v>75000</v>
      </c>
      <c r="H14" s="86">
        <v>1434000</v>
      </c>
      <c r="I14" s="75" t="s">
        <v>869</v>
      </c>
      <c r="J14" s="75">
        <v>6</v>
      </c>
    </row>
    <row r="15" spans="1:10" ht="72">
      <c r="A15" s="91">
        <v>12</v>
      </c>
      <c r="B15" s="89" t="s">
        <v>835</v>
      </c>
      <c r="C15" s="89" t="s">
        <v>870</v>
      </c>
      <c r="D15" s="89" t="s">
        <v>871</v>
      </c>
      <c r="E15" s="76">
        <v>275000</v>
      </c>
      <c r="F15" s="86">
        <v>1709000</v>
      </c>
      <c r="G15" s="76">
        <v>275000</v>
      </c>
      <c r="H15" s="86">
        <v>1709000</v>
      </c>
      <c r="I15" s="75" t="s">
        <v>155</v>
      </c>
      <c r="J15" s="75" t="s">
        <v>842</v>
      </c>
    </row>
    <row r="16" spans="1:10" ht="108">
      <c r="A16" s="91">
        <v>13</v>
      </c>
      <c r="B16" s="90" t="s">
        <v>839</v>
      </c>
      <c r="C16" s="89" t="s">
        <v>872</v>
      </c>
      <c r="D16" s="88" t="s">
        <v>873</v>
      </c>
      <c r="E16" s="87">
        <v>45000</v>
      </c>
      <c r="F16" s="86">
        <v>1754000</v>
      </c>
      <c r="G16" s="85">
        <v>45000</v>
      </c>
      <c r="H16" s="86">
        <v>1754000</v>
      </c>
      <c r="I16" s="84" t="s">
        <v>155</v>
      </c>
      <c r="J16" s="83" t="s">
        <v>842</v>
      </c>
    </row>
    <row r="17" spans="1:10" ht="180">
      <c r="A17" s="91">
        <v>14</v>
      </c>
      <c r="B17" s="82" t="s">
        <v>874</v>
      </c>
      <c r="C17" s="82" t="s">
        <v>875</v>
      </c>
      <c r="D17" s="82" t="s">
        <v>876</v>
      </c>
      <c r="E17" s="87">
        <v>75000</v>
      </c>
      <c r="F17" s="86">
        <v>1829000</v>
      </c>
      <c r="G17" s="85">
        <v>75000</v>
      </c>
      <c r="H17" s="86">
        <v>1829000</v>
      </c>
      <c r="I17" s="81" t="s">
        <v>877</v>
      </c>
      <c r="J17" s="81">
        <v>10</v>
      </c>
    </row>
    <row r="18" spans="1:10" ht="180">
      <c r="A18" s="91">
        <v>15</v>
      </c>
      <c r="B18" s="90" t="s">
        <v>839</v>
      </c>
      <c r="C18" s="89" t="s">
        <v>878</v>
      </c>
      <c r="D18" s="88" t="s">
        <v>879</v>
      </c>
      <c r="E18" s="87">
        <v>75000</v>
      </c>
      <c r="F18" s="86">
        <v>1904000</v>
      </c>
      <c r="G18" s="85">
        <v>75000</v>
      </c>
      <c r="H18" s="86">
        <v>1904000</v>
      </c>
      <c r="I18" s="84" t="s">
        <v>155</v>
      </c>
      <c r="J18" s="83" t="s">
        <v>842</v>
      </c>
    </row>
    <row r="19" spans="1:10" ht="36">
      <c r="A19" s="91">
        <v>16</v>
      </c>
      <c r="B19" s="74" t="s">
        <v>880</v>
      </c>
      <c r="C19" s="74" t="s">
        <v>881</v>
      </c>
      <c r="D19" s="74" t="s">
        <v>882</v>
      </c>
      <c r="E19" s="87">
        <v>25000</v>
      </c>
      <c r="F19" s="86">
        <v>1929000</v>
      </c>
      <c r="G19" s="85">
        <v>25000</v>
      </c>
      <c r="H19" s="86">
        <v>1929000</v>
      </c>
      <c r="I19" s="73" t="s">
        <v>883</v>
      </c>
      <c r="J19" s="72">
        <v>32</v>
      </c>
    </row>
    <row r="20" spans="1:10" ht="36">
      <c r="A20" s="91">
        <v>17</v>
      </c>
      <c r="B20" s="78" t="s">
        <v>854</v>
      </c>
      <c r="C20" s="78" t="s">
        <v>855</v>
      </c>
      <c r="D20" s="78" t="s">
        <v>884</v>
      </c>
      <c r="E20" s="87">
        <v>50000</v>
      </c>
      <c r="F20" s="86">
        <v>1979000</v>
      </c>
      <c r="G20" s="85">
        <v>50000</v>
      </c>
      <c r="H20" s="86">
        <v>1979000</v>
      </c>
      <c r="I20" s="71" t="s">
        <v>857</v>
      </c>
      <c r="J20" s="70">
        <v>35</v>
      </c>
    </row>
    <row r="21" spans="1:10" ht="24">
      <c r="A21" s="91">
        <v>18</v>
      </c>
      <c r="B21" s="82" t="s">
        <v>874</v>
      </c>
      <c r="C21" s="82" t="s">
        <v>885</v>
      </c>
      <c r="D21" s="82" t="s">
        <v>886</v>
      </c>
      <c r="E21" s="87">
        <v>50000</v>
      </c>
      <c r="F21" s="86">
        <v>2029000</v>
      </c>
      <c r="G21" s="85">
        <v>50000</v>
      </c>
      <c r="H21" s="86">
        <v>2029000</v>
      </c>
      <c r="I21" s="81" t="s">
        <v>887</v>
      </c>
      <c r="J21" s="69">
        <v>9</v>
      </c>
    </row>
    <row r="22" spans="1:10" ht="108">
      <c r="A22" s="91"/>
      <c r="B22" s="90" t="s">
        <v>839</v>
      </c>
      <c r="C22" s="90" t="s">
        <v>888</v>
      </c>
      <c r="D22" s="88" t="s">
        <v>5757</v>
      </c>
      <c r="E22" s="87">
        <v>90000</v>
      </c>
      <c r="F22" s="86">
        <v>2119000</v>
      </c>
      <c r="G22" s="85">
        <v>90000</v>
      </c>
      <c r="H22" s="86">
        <v>2119000</v>
      </c>
      <c r="I22" s="84" t="s">
        <v>155</v>
      </c>
      <c r="J22" s="84" t="s">
        <v>842</v>
      </c>
    </row>
    <row r="23" spans="1:10" ht="180">
      <c r="A23" s="91"/>
      <c r="B23" s="68" t="s">
        <v>889</v>
      </c>
      <c r="C23" s="68" t="s">
        <v>890</v>
      </c>
      <c r="D23" s="68" t="s">
        <v>891</v>
      </c>
      <c r="E23" s="87">
        <v>250000</v>
      </c>
      <c r="F23" s="86">
        <v>2369000</v>
      </c>
      <c r="G23" s="85">
        <v>250000</v>
      </c>
      <c r="H23" s="86">
        <v>2369000</v>
      </c>
      <c r="I23" s="81" t="s">
        <v>515</v>
      </c>
      <c r="J23" s="81">
        <v>29</v>
      </c>
    </row>
    <row r="24" spans="1:10" ht="228">
      <c r="A24" s="91"/>
      <c r="B24" s="68" t="s">
        <v>889</v>
      </c>
      <c r="C24" s="68" t="s">
        <v>892</v>
      </c>
      <c r="D24" s="68" t="s">
        <v>893</v>
      </c>
      <c r="E24" s="87">
        <v>750000</v>
      </c>
      <c r="F24" s="86">
        <v>3119000</v>
      </c>
      <c r="G24" s="85">
        <v>750000</v>
      </c>
      <c r="H24" s="86">
        <v>3119000</v>
      </c>
      <c r="I24" s="81" t="s">
        <v>515</v>
      </c>
      <c r="J24" s="81">
        <v>30</v>
      </c>
    </row>
    <row r="25" spans="1:10" ht="144">
      <c r="A25" s="91"/>
      <c r="B25" s="77" t="s">
        <v>894</v>
      </c>
      <c r="C25" s="77" t="s">
        <v>895</v>
      </c>
      <c r="D25" s="77" t="s">
        <v>896</v>
      </c>
      <c r="E25" s="87">
        <v>150000</v>
      </c>
      <c r="F25" s="86">
        <v>3269000</v>
      </c>
      <c r="G25" s="85">
        <v>150000</v>
      </c>
      <c r="H25" s="86">
        <v>3269000</v>
      </c>
      <c r="I25" s="81" t="s">
        <v>864</v>
      </c>
      <c r="J25" s="81">
        <v>6</v>
      </c>
    </row>
    <row r="26" spans="1:10" ht="132">
      <c r="A26" s="91"/>
      <c r="B26" s="82" t="s">
        <v>874</v>
      </c>
      <c r="C26" s="82" t="s">
        <v>897</v>
      </c>
      <c r="D26" s="82" t="s">
        <v>898</v>
      </c>
      <c r="E26" s="87">
        <v>350000</v>
      </c>
      <c r="F26" s="86">
        <v>3619000</v>
      </c>
      <c r="G26" s="85">
        <v>350000</v>
      </c>
      <c r="H26" s="86">
        <v>3619000</v>
      </c>
      <c r="I26" s="81" t="s">
        <v>877</v>
      </c>
      <c r="J26" s="81">
        <v>10</v>
      </c>
    </row>
    <row r="27" spans="1:10" ht="24">
      <c r="A27" s="91"/>
      <c r="B27" s="80" t="s">
        <v>850</v>
      </c>
      <c r="C27" s="67" t="s">
        <v>899</v>
      </c>
      <c r="D27" s="67" t="s">
        <v>900</v>
      </c>
      <c r="E27" s="87">
        <v>300000</v>
      </c>
      <c r="F27" s="86">
        <v>3919000</v>
      </c>
      <c r="G27" s="85">
        <v>300000</v>
      </c>
      <c r="H27" s="86">
        <v>3919000</v>
      </c>
      <c r="I27" s="66" t="s">
        <v>901</v>
      </c>
      <c r="J27" s="65">
        <v>37</v>
      </c>
    </row>
    <row r="28" spans="1:10" ht="36">
      <c r="A28" s="91"/>
      <c r="B28" s="89" t="s">
        <v>835</v>
      </c>
      <c r="C28" s="89" t="s">
        <v>902</v>
      </c>
      <c r="D28" s="89" t="s">
        <v>903</v>
      </c>
      <c r="E28" s="85">
        <v>257000</v>
      </c>
      <c r="F28" s="86">
        <v>4176000</v>
      </c>
      <c r="G28" s="85">
        <v>257000</v>
      </c>
      <c r="H28" s="86">
        <v>4176000</v>
      </c>
      <c r="I28" s="83" t="s">
        <v>904</v>
      </c>
      <c r="J28" s="83">
        <v>6</v>
      </c>
    </row>
    <row r="29" spans="1:10" ht="24">
      <c r="A29" s="91"/>
      <c r="B29" s="89" t="s">
        <v>835</v>
      </c>
      <c r="C29" s="89" t="s">
        <v>905</v>
      </c>
      <c r="D29" s="89" t="s">
        <v>906</v>
      </c>
      <c r="E29" s="85">
        <v>300000</v>
      </c>
      <c r="F29" s="86">
        <v>4476000</v>
      </c>
      <c r="G29" s="85">
        <v>300000</v>
      </c>
      <c r="H29" s="86">
        <v>4476000</v>
      </c>
      <c r="I29" s="83" t="s">
        <v>907</v>
      </c>
      <c r="J29" s="83">
        <v>29</v>
      </c>
    </row>
    <row r="30" spans="1:10" ht="36">
      <c r="A30" s="91"/>
      <c r="B30" s="89" t="s">
        <v>835</v>
      </c>
      <c r="C30" s="89" t="s">
        <v>908</v>
      </c>
      <c r="D30" s="89" t="s">
        <v>909</v>
      </c>
      <c r="E30" s="85">
        <v>75000</v>
      </c>
      <c r="F30" s="86">
        <v>4551000</v>
      </c>
      <c r="G30" s="85">
        <v>75000</v>
      </c>
      <c r="H30" s="86">
        <v>4551000</v>
      </c>
      <c r="I30" s="83" t="s">
        <v>904</v>
      </c>
      <c r="J30" s="83">
        <v>6</v>
      </c>
    </row>
    <row r="31" spans="1:10" ht="24">
      <c r="A31" s="91"/>
      <c r="B31" s="89" t="s">
        <v>835</v>
      </c>
      <c r="C31" s="89" t="s">
        <v>910</v>
      </c>
      <c r="D31" s="89" t="s">
        <v>911</v>
      </c>
      <c r="E31" s="85">
        <v>25000</v>
      </c>
      <c r="F31" s="86">
        <v>4576000</v>
      </c>
      <c r="G31" s="85">
        <v>25000</v>
      </c>
      <c r="H31" s="86">
        <v>4576000</v>
      </c>
      <c r="I31" s="83" t="s">
        <v>838</v>
      </c>
      <c r="J31" s="83">
        <v>9</v>
      </c>
    </row>
    <row r="32" spans="1:10" ht="24">
      <c r="A32" s="91"/>
      <c r="B32" s="89" t="s">
        <v>835</v>
      </c>
      <c r="C32" s="89" t="s">
        <v>912</v>
      </c>
      <c r="D32" s="89" t="s">
        <v>913</v>
      </c>
      <c r="E32" s="85">
        <v>325000</v>
      </c>
      <c r="F32" s="86">
        <v>4901000</v>
      </c>
      <c r="G32" s="85">
        <v>325000</v>
      </c>
      <c r="H32" s="86">
        <v>4901000</v>
      </c>
      <c r="I32" s="83" t="s">
        <v>907</v>
      </c>
      <c r="J32" s="83">
        <v>29</v>
      </c>
    </row>
    <row r="33" spans="1:10" ht="36">
      <c r="A33" s="91"/>
      <c r="B33" s="89" t="s">
        <v>835</v>
      </c>
      <c r="C33" s="89" t="s">
        <v>914</v>
      </c>
      <c r="D33" s="89" t="s">
        <v>915</v>
      </c>
      <c r="E33" s="85">
        <v>40000</v>
      </c>
      <c r="F33" s="86">
        <v>4941000</v>
      </c>
      <c r="G33" s="85">
        <v>40000</v>
      </c>
      <c r="H33" s="86">
        <v>4941000</v>
      </c>
      <c r="I33" s="83" t="s">
        <v>869</v>
      </c>
      <c r="J33" s="83">
        <v>6</v>
      </c>
    </row>
    <row r="34" spans="1:10" ht="36">
      <c r="A34" s="91"/>
      <c r="B34" s="89" t="s">
        <v>835</v>
      </c>
      <c r="C34" s="89" t="s">
        <v>916</v>
      </c>
      <c r="D34" s="89" t="s">
        <v>917</v>
      </c>
      <c r="E34" s="85">
        <v>60000</v>
      </c>
      <c r="F34" s="86">
        <v>5001000</v>
      </c>
      <c r="G34" s="85">
        <v>60000</v>
      </c>
      <c r="H34" s="86">
        <v>5001000</v>
      </c>
      <c r="I34" s="83" t="s">
        <v>113</v>
      </c>
      <c r="J34" s="83">
        <v>4</v>
      </c>
    </row>
    <row r="35" spans="1:10" ht="36">
      <c r="A35" s="91"/>
      <c r="B35" s="89" t="s">
        <v>835</v>
      </c>
      <c r="C35" s="89" t="s">
        <v>918</v>
      </c>
      <c r="D35" s="89" t="s">
        <v>919</v>
      </c>
      <c r="E35" s="85">
        <v>15000</v>
      </c>
      <c r="F35" s="86">
        <v>5016000</v>
      </c>
      <c r="G35" s="85">
        <v>15000</v>
      </c>
      <c r="H35" s="86">
        <v>5016000</v>
      </c>
      <c r="I35" s="83" t="s">
        <v>904</v>
      </c>
      <c r="J35" s="83">
        <v>6</v>
      </c>
    </row>
    <row r="36" spans="1:10" ht="24">
      <c r="A36" s="91"/>
      <c r="B36" s="89" t="s">
        <v>835</v>
      </c>
      <c r="C36" s="89" t="s">
        <v>920</v>
      </c>
      <c r="D36" s="89" t="s">
        <v>921</v>
      </c>
      <c r="E36" s="85">
        <v>28000</v>
      </c>
      <c r="F36" s="86">
        <v>5044000</v>
      </c>
      <c r="G36" s="85">
        <v>28000</v>
      </c>
      <c r="H36" s="86">
        <v>5044000</v>
      </c>
      <c r="I36" s="83" t="s">
        <v>904</v>
      </c>
      <c r="J36" s="83">
        <v>6</v>
      </c>
    </row>
    <row r="37" spans="1:10" ht="36">
      <c r="A37" s="91"/>
      <c r="B37" s="89" t="s">
        <v>835</v>
      </c>
      <c r="C37" s="89" t="s">
        <v>922</v>
      </c>
      <c r="D37" s="89" t="s">
        <v>923</v>
      </c>
      <c r="E37" s="85">
        <v>15000</v>
      </c>
      <c r="F37" s="86">
        <v>5059000</v>
      </c>
      <c r="G37" s="85">
        <v>15000</v>
      </c>
      <c r="H37" s="86">
        <v>5059000</v>
      </c>
      <c r="I37" s="83" t="s">
        <v>155</v>
      </c>
      <c r="J37" s="83" t="s">
        <v>842</v>
      </c>
    </row>
    <row r="38" spans="1:10" ht="36">
      <c r="A38" s="91"/>
      <c r="B38" s="89" t="s">
        <v>835</v>
      </c>
      <c r="C38" s="89" t="s">
        <v>924</v>
      </c>
      <c r="D38" s="89" t="s">
        <v>925</v>
      </c>
      <c r="E38" s="85">
        <v>250000</v>
      </c>
      <c r="F38" s="86">
        <v>5309000</v>
      </c>
      <c r="G38" s="85">
        <v>250000</v>
      </c>
      <c r="H38" s="86">
        <v>5309000</v>
      </c>
      <c r="I38" s="83" t="s">
        <v>113</v>
      </c>
      <c r="J38" s="83">
        <v>4</v>
      </c>
    </row>
    <row r="39" spans="1:10" ht="24">
      <c r="A39" s="91"/>
      <c r="B39" s="89" t="s">
        <v>835</v>
      </c>
      <c r="C39" s="89" t="s">
        <v>926</v>
      </c>
      <c r="D39" s="89" t="s">
        <v>927</v>
      </c>
      <c r="E39" s="85">
        <v>30000</v>
      </c>
      <c r="F39" s="86">
        <v>5339000</v>
      </c>
      <c r="G39" s="85">
        <v>30000</v>
      </c>
      <c r="H39" s="86">
        <v>5339000</v>
      </c>
      <c r="I39" s="83" t="s">
        <v>838</v>
      </c>
      <c r="J39" s="83">
        <v>9</v>
      </c>
    </row>
    <row r="40" spans="1:10" ht="24">
      <c r="A40" s="91"/>
      <c r="B40" s="89" t="s">
        <v>835</v>
      </c>
      <c r="C40" s="89" t="s">
        <v>928</v>
      </c>
      <c r="D40" s="89" t="s">
        <v>929</v>
      </c>
      <c r="E40" s="85">
        <v>200000</v>
      </c>
      <c r="F40" s="86">
        <v>5539000</v>
      </c>
      <c r="G40" s="85">
        <v>200000</v>
      </c>
      <c r="H40" s="86">
        <v>5539000</v>
      </c>
      <c r="I40" s="83" t="s">
        <v>155</v>
      </c>
      <c r="J40" s="83" t="s">
        <v>842</v>
      </c>
    </row>
    <row r="41" spans="1:10" ht="36">
      <c r="A41" s="91"/>
      <c r="B41" s="89" t="s">
        <v>835</v>
      </c>
      <c r="C41" s="89" t="s">
        <v>930</v>
      </c>
      <c r="D41" s="89" t="s">
        <v>931</v>
      </c>
      <c r="E41" s="85">
        <v>60000</v>
      </c>
      <c r="F41" s="86">
        <v>5599000</v>
      </c>
      <c r="G41" s="85">
        <v>60000</v>
      </c>
      <c r="H41" s="86">
        <v>5599000</v>
      </c>
      <c r="I41" s="83" t="s">
        <v>155</v>
      </c>
      <c r="J41" s="83" t="s">
        <v>842</v>
      </c>
    </row>
    <row r="42" spans="1:10" ht="24">
      <c r="A42" s="91"/>
      <c r="B42" s="89" t="s">
        <v>835</v>
      </c>
      <c r="C42" s="89" t="s">
        <v>932</v>
      </c>
      <c r="D42" s="89" t="s">
        <v>933</v>
      </c>
      <c r="E42" s="85">
        <v>50000</v>
      </c>
      <c r="F42" s="86">
        <v>5649000</v>
      </c>
      <c r="G42" s="85">
        <v>50000</v>
      </c>
      <c r="H42" s="86">
        <v>5649000</v>
      </c>
      <c r="I42" s="83" t="s">
        <v>904</v>
      </c>
      <c r="J42" s="83">
        <v>6</v>
      </c>
    </row>
    <row r="43" spans="1:10" ht="24">
      <c r="A43" s="91"/>
      <c r="B43" s="89" t="s">
        <v>835</v>
      </c>
      <c r="C43" s="89" t="s">
        <v>934</v>
      </c>
      <c r="D43" s="89" t="s">
        <v>935</v>
      </c>
      <c r="E43" s="85">
        <v>40000</v>
      </c>
      <c r="F43" s="86">
        <v>5689000</v>
      </c>
      <c r="G43" s="85">
        <v>40000</v>
      </c>
      <c r="H43" s="86">
        <v>5689000</v>
      </c>
      <c r="I43" s="83" t="s">
        <v>838</v>
      </c>
      <c r="J43" s="83">
        <v>9</v>
      </c>
    </row>
    <row r="44" spans="1:10" ht="84">
      <c r="A44" s="91"/>
      <c r="B44" s="89" t="s">
        <v>835</v>
      </c>
      <c r="C44" s="89" t="s">
        <v>936</v>
      </c>
      <c r="D44" s="89" t="s">
        <v>937</v>
      </c>
      <c r="E44" s="85">
        <v>275000</v>
      </c>
      <c r="F44" s="86">
        <v>5964000</v>
      </c>
      <c r="G44" s="85">
        <v>275000</v>
      </c>
      <c r="H44" s="86">
        <v>5964000</v>
      </c>
      <c r="I44" s="83" t="s">
        <v>904</v>
      </c>
      <c r="J44" s="83">
        <v>6</v>
      </c>
    </row>
    <row r="45" spans="1:10" ht="36">
      <c r="A45" s="91"/>
      <c r="B45" s="89" t="s">
        <v>835</v>
      </c>
      <c r="C45" s="89" t="s">
        <v>938</v>
      </c>
      <c r="D45" s="89" t="s">
        <v>939</v>
      </c>
      <c r="E45" s="85">
        <v>55000</v>
      </c>
      <c r="F45" s="86">
        <v>6019000</v>
      </c>
      <c r="G45" s="85">
        <v>55000</v>
      </c>
      <c r="H45" s="86">
        <v>6019000</v>
      </c>
      <c r="I45" s="83" t="s">
        <v>838</v>
      </c>
      <c r="J45" s="83">
        <v>9</v>
      </c>
    </row>
    <row r="46" spans="1:10" ht="192">
      <c r="A46" s="91"/>
      <c r="B46" s="89" t="s">
        <v>835</v>
      </c>
      <c r="C46" s="89" t="s">
        <v>940</v>
      </c>
      <c r="D46" s="89" t="s">
        <v>941</v>
      </c>
      <c r="E46" s="85">
        <v>96000</v>
      </c>
      <c r="F46" s="86">
        <v>6115000</v>
      </c>
      <c r="G46" s="85">
        <v>96000</v>
      </c>
      <c r="H46" s="86">
        <v>6115000</v>
      </c>
      <c r="I46" s="83" t="s">
        <v>904</v>
      </c>
      <c r="J46" s="83">
        <v>6</v>
      </c>
    </row>
    <row r="47" spans="1:10" ht="24">
      <c r="A47" s="91"/>
      <c r="B47" s="89" t="s">
        <v>835</v>
      </c>
      <c r="C47" s="89" t="s">
        <v>942</v>
      </c>
      <c r="D47" s="89" t="s">
        <v>943</v>
      </c>
      <c r="E47" s="85">
        <v>35000</v>
      </c>
      <c r="F47" s="86">
        <v>6150000</v>
      </c>
      <c r="G47" s="85">
        <v>35000</v>
      </c>
      <c r="H47" s="86">
        <v>6150000</v>
      </c>
      <c r="I47" s="83" t="s">
        <v>869</v>
      </c>
      <c r="J47" s="83">
        <v>6</v>
      </c>
    </row>
    <row r="48" spans="1:10" ht="36">
      <c r="A48" s="91"/>
      <c r="B48" s="89" t="s">
        <v>835</v>
      </c>
      <c r="C48" s="89" t="s">
        <v>944</v>
      </c>
      <c r="D48" s="89" t="s">
        <v>945</v>
      </c>
      <c r="E48" s="85">
        <v>80000</v>
      </c>
      <c r="F48" s="86">
        <v>6230000</v>
      </c>
      <c r="G48" s="85">
        <v>80000</v>
      </c>
      <c r="H48" s="86">
        <v>6230000</v>
      </c>
      <c r="I48" s="83" t="s">
        <v>838</v>
      </c>
      <c r="J48" s="83">
        <v>9</v>
      </c>
    </row>
    <row r="49" spans="1:10" ht="24">
      <c r="A49" s="91"/>
      <c r="B49" s="68" t="s">
        <v>889</v>
      </c>
      <c r="C49" s="68" t="s">
        <v>946</v>
      </c>
      <c r="D49" s="68" t="s">
        <v>947</v>
      </c>
      <c r="E49" s="87">
        <v>460000</v>
      </c>
      <c r="F49" s="86">
        <v>6690000</v>
      </c>
      <c r="G49" s="85">
        <v>460000</v>
      </c>
      <c r="H49" s="86">
        <v>6690000</v>
      </c>
      <c r="I49" s="64" t="s">
        <v>515</v>
      </c>
      <c r="J49" s="63">
        <v>30</v>
      </c>
    </row>
    <row r="50" spans="1:10" ht="24">
      <c r="A50" s="91"/>
      <c r="B50" s="80" t="s">
        <v>850</v>
      </c>
      <c r="C50" s="80" t="s">
        <v>948</v>
      </c>
      <c r="D50" s="80" t="s">
        <v>949</v>
      </c>
      <c r="E50" s="87">
        <v>100000</v>
      </c>
      <c r="F50" s="86">
        <v>6790000</v>
      </c>
      <c r="G50" s="85">
        <v>100000</v>
      </c>
      <c r="H50" s="86">
        <v>6790000</v>
      </c>
      <c r="I50" s="62" t="s">
        <v>853</v>
      </c>
      <c r="J50" s="61">
        <v>28</v>
      </c>
    </row>
    <row r="51" spans="1:10" ht="24">
      <c r="A51" s="91"/>
      <c r="B51" s="80" t="s">
        <v>850</v>
      </c>
      <c r="C51" s="80" t="s">
        <v>950</v>
      </c>
      <c r="D51" s="80" t="s">
        <v>951</v>
      </c>
      <c r="E51" s="87">
        <v>250000</v>
      </c>
      <c r="F51" s="86">
        <v>7040000</v>
      </c>
      <c r="G51" s="85">
        <v>250000</v>
      </c>
      <c r="H51" s="86">
        <v>7040000</v>
      </c>
      <c r="I51" s="62" t="s">
        <v>853</v>
      </c>
      <c r="J51" s="61">
        <v>28</v>
      </c>
    </row>
    <row r="52" spans="1:10" ht="24">
      <c r="A52" s="91"/>
      <c r="B52" s="80" t="s">
        <v>850</v>
      </c>
      <c r="C52" s="80" t="s">
        <v>950</v>
      </c>
      <c r="D52" s="80" t="s">
        <v>952</v>
      </c>
      <c r="E52" s="87">
        <v>40000</v>
      </c>
      <c r="F52" s="86">
        <v>7080000</v>
      </c>
      <c r="G52" s="85">
        <v>40000</v>
      </c>
      <c r="H52" s="86">
        <v>7080000</v>
      </c>
      <c r="I52" s="62" t="s">
        <v>853</v>
      </c>
      <c r="J52" s="61">
        <v>28</v>
      </c>
    </row>
    <row r="53" spans="1:10" ht="24">
      <c r="A53" s="91"/>
      <c r="B53" s="80" t="s">
        <v>850</v>
      </c>
      <c r="C53" s="80" t="s">
        <v>950</v>
      </c>
      <c r="D53" s="80" t="s">
        <v>953</v>
      </c>
      <c r="E53" s="87">
        <v>75000</v>
      </c>
      <c r="F53" s="86">
        <v>7155000</v>
      </c>
      <c r="G53" s="85">
        <v>75000</v>
      </c>
      <c r="H53" s="86">
        <v>7155000</v>
      </c>
      <c r="I53" s="62" t="s">
        <v>853</v>
      </c>
      <c r="J53" s="61">
        <v>28</v>
      </c>
    </row>
    <row r="54" spans="1:10" ht="24">
      <c r="A54" s="91"/>
      <c r="B54" s="80" t="s">
        <v>850</v>
      </c>
      <c r="C54" s="80" t="s">
        <v>954</v>
      </c>
      <c r="D54" s="80" t="s">
        <v>955</v>
      </c>
      <c r="E54" s="87">
        <v>25000</v>
      </c>
      <c r="F54" s="86">
        <v>7180000</v>
      </c>
      <c r="G54" s="85">
        <v>25000</v>
      </c>
      <c r="H54" s="86">
        <v>7180000</v>
      </c>
      <c r="I54" s="62" t="s">
        <v>853</v>
      </c>
      <c r="J54" s="61">
        <v>28</v>
      </c>
    </row>
    <row r="55" spans="1:10" ht="24">
      <c r="A55" s="91"/>
      <c r="B55" s="80" t="s">
        <v>850</v>
      </c>
      <c r="C55" s="80" t="s">
        <v>954</v>
      </c>
      <c r="D55" s="80" t="s">
        <v>956</v>
      </c>
      <c r="E55" s="87">
        <v>8000</v>
      </c>
      <c r="F55" s="86">
        <v>7188000</v>
      </c>
      <c r="G55" s="85">
        <v>8000</v>
      </c>
      <c r="H55" s="86">
        <v>7188000</v>
      </c>
      <c r="I55" s="62" t="s">
        <v>853</v>
      </c>
      <c r="J55" s="61">
        <v>28</v>
      </c>
    </row>
    <row r="56" spans="1:10" ht="24">
      <c r="A56" s="91"/>
      <c r="B56" s="80" t="s">
        <v>850</v>
      </c>
      <c r="C56" s="80" t="s">
        <v>957</v>
      </c>
      <c r="D56" s="80" t="s">
        <v>958</v>
      </c>
      <c r="E56" s="87">
        <v>250000</v>
      </c>
      <c r="F56" s="86">
        <v>7438000</v>
      </c>
      <c r="G56" s="85">
        <v>250000</v>
      </c>
      <c r="H56" s="86">
        <v>7438000</v>
      </c>
      <c r="I56" s="62" t="s">
        <v>853</v>
      </c>
      <c r="J56" s="61">
        <v>14</v>
      </c>
    </row>
    <row r="57" spans="1:10" ht="24">
      <c r="A57" s="91"/>
      <c r="B57" s="80" t="s">
        <v>850</v>
      </c>
      <c r="C57" s="80" t="s">
        <v>959</v>
      </c>
      <c r="D57" s="80" t="s">
        <v>960</v>
      </c>
      <c r="E57" s="87">
        <v>100000</v>
      </c>
      <c r="F57" s="86">
        <v>7538000</v>
      </c>
      <c r="G57" s="85">
        <v>100000</v>
      </c>
      <c r="H57" s="86">
        <v>7538000</v>
      </c>
      <c r="I57" s="62" t="s">
        <v>853</v>
      </c>
      <c r="J57" s="61">
        <v>14</v>
      </c>
    </row>
    <row r="58" spans="1:10" ht="24">
      <c r="A58" s="91"/>
      <c r="B58" s="80" t="s">
        <v>850</v>
      </c>
      <c r="C58" s="80" t="s">
        <v>961</v>
      </c>
      <c r="D58" s="80" t="s">
        <v>962</v>
      </c>
      <c r="E58" s="87">
        <v>320000</v>
      </c>
      <c r="F58" s="86">
        <v>7858000</v>
      </c>
      <c r="G58" s="85">
        <v>320000</v>
      </c>
      <c r="H58" s="86">
        <v>7858000</v>
      </c>
      <c r="I58" s="62" t="s">
        <v>853</v>
      </c>
      <c r="J58" s="61">
        <v>14</v>
      </c>
    </row>
    <row r="59" spans="1:10" ht="24">
      <c r="A59" s="91"/>
      <c r="B59" s="80" t="s">
        <v>850</v>
      </c>
      <c r="C59" s="80" t="s">
        <v>961</v>
      </c>
      <c r="D59" s="80" t="s">
        <v>963</v>
      </c>
      <c r="E59" s="87">
        <v>100000</v>
      </c>
      <c r="F59" s="86">
        <v>7958000</v>
      </c>
      <c r="G59" s="85">
        <v>100000</v>
      </c>
      <c r="H59" s="86">
        <v>7958000</v>
      </c>
      <c r="I59" s="62" t="s">
        <v>853</v>
      </c>
      <c r="J59" s="61">
        <v>14</v>
      </c>
    </row>
    <row r="60" spans="1:10" ht="24">
      <c r="A60" s="91"/>
      <c r="B60" s="80" t="s">
        <v>850</v>
      </c>
      <c r="C60" s="80" t="s">
        <v>961</v>
      </c>
      <c r="D60" s="80" t="s">
        <v>964</v>
      </c>
      <c r="E60" s="87">
        <v>10000</v>
      </c>
      <c r="F60" s="86">
        <v>7968000</v>
      </c>
      <c r="G60" s="85">
        <v>10000</v>
      </c>
      <c r="H60" s="86">
        <v>7968000</v>
      </c>
      <c r="I60" s="62" t="s">
        <v>853</v>
      </c>
      <c r="J60" s="61">
        <v>14</v>
      </c>
    </row>
    <row r="61" spans="1:10" ht="24">
      <c r="A61" s="91"/>
      <c r="B61" s="80" t="s">
        <v>850</v>
      </c>
      <c r="C61" s="80" t="s">
        <v>965</v>
      </c>
      <c r="D61" s="80" t="s">
        <v>966</v>
      </c>
      <c r="E61" s="87">
        <v>75000</v>
      </c>
      <c r="F61" s="86">
        <v>8043000</v>
      </c>
      <c r="G61" s="85">
        <v>75000</v>
      </c>
      <c r="H61" s="86">
        <v>8043000</v>
      </c>
      <c r="I61" s="62" t="s">
        <v>853</v>
      </c>
      <c r="J61" s="61">
        <v>14</v>
      </c>
    </row>
    <row r="62" spans="1:10" ht="24">
      <c r="A62" s="91"/>
      <c r="B62" s="80" t="s">
        <v>850</v>
      </c>
      <c r="C62" s="80" t="s">
        <v>961</v>
      </c>
      <c r="D62" s="80" t="s">
        <v>956</v>
      </c>
      <c r="E62" s="87">
        <v>10000</v>
      </c>
      <c r="F62" s="86">
        <v>8053000</v>
      </c>
      <c r="G62" s="85">
        <v>10000</v>
      </c>
      <c r="H62" s="86">
        <v>8053000</v>
      </c>
      <c r="I62" s="62" t="s">
        <v>853</v>
      </c>
      <c r="J62" s="61">
        <v>14</v>
      </c>
    </row>
    <row r="63" spans="1:10" ht="24">
      <c r="A63" s="91"/>
      <c r="B63" s="80" t="s">
        <v>850</v>
      </c>
      <c r="C63" s="80" t="s">
        <v>961</v>
      </c>
      <c r="D63" s="80" t="s">
        <v>967</v>
      </c>
      <c r="E63" s="87">
        <v>150000</v>
      </c>
      <c r="F63" s="86">
        <v>8203000</v>
      </c>
      <c r="G63" s="85">
        <v>150000</v>
      </c>
      <c r="H63" s="86">
        <v>8203000</v>
      </c>
      <c r="I63" s="62" t="s">
        <v>853</v>
      </c>
      <c r="J63" s="61">
        <v>14</v>
      </c>
    </row>
    <row r="64" spans="1:10" ht="24">
      <c r="A64" s="91"/>
      <c r="B64" s="80" t="s">
        <v>850</v>
      </c>
      <c r="C64" s="60" t="s">
        <v>968</v>
      </c>
      <c r="D64" s="60" t="s">
        <v>969</v>
      </c>
      <c r="E64" s="87">
        <v>300000</v>
      </c>
      <c r="F64" s="86">
        <v>8503000</v>
      </c>
      <c r="G64" s="85">
        <v>300000</v>
      </c>
      <c r="H64" s="86">
        <v>8503000</v>
      </c>
      <c r="I64" s="98" t="s">
        <v>853</v>
      </c>
      <c r="J64" s="59">
        <v>14</v>
      </c>
    </row>
    <row r="65" spans="1:10" ht="24">
      <c r="A65" s="91"/>
      <c r="B65" s="80" t="s">
        <v>850</v>
      </c>
      <c r="C65" s="60" t="s">
        <v>968</v>
      </c>
      <c r="D65" s="60" t="s">
        <v>956</v>
      </c>
      <c r="E65" s="87">
        <v>15000</v>
      </c>
      <c r="F65" s="86">
        <v>8518000</v>
      </c>
      <c r="G65" s="85">
        <v>15000</v>
      </c>
      <c r="H65" s="86">
        <v>8518000</v>
      </c>
      <c r="I65" s="98" t="s">
        <v>853</v>
      </c>
      <c r="J65" s="59">
        <v>14</v>
      </c>
    </row>
    <row r="66" spans="1:10" ht="24">
      <c r="A66" s="91"/>
      <c r="B66" s="80" t="s">
        <v>850</v>
      </c>
      <c r="C66" s="60" t="s">
        <v>968</v>
      </c>
      <c r="D66" s="60" t="s">
        <v>970</v>
      </c>
      <c r="E66" s="87">
        <v>20000</v>
      </c>
      <c r="F66" s="86">
        <v>8538000</v>
      </c>
      <c r="G66" s="85">
        <v>20000</v>
      </c>
      <c r="H66" s="86">
        <v>8538000</v>
      </c>
      <c r="I66" s="98" t="s">
        <v>853</v>
      </c>
      <c r="J66" s="59">
        <v>14</v>
      </c>
    </row>
    <row r="67" spans="1:10" ht="24">
      <c r="A67" s="91"/>
      <c r="B67" s="80" t="s">
        <v>850</v>
      </c>
      <c r="C67" s="60" t="s">
        <v>971</v>
      </c>
      <c r="D67" s="60" t="s">
        <v>972</v>
      </c>
      <c r="E67" s="87">
        <v>150000</v>
      </c>
      <c r="F67" s="86">
        <v>8688000</v>
      </c>
      <c r="G67" s="85">
        <v>150000</v>
      </c>
      <c r="H67" s="86">
        <v>8688000</v>
      </c>
      <c r="I67" s="98" t="s">
        <v>853</v>
      </c>
      <c r="J67" s="59">
        <v>14</v>
      </c>
    </row>
    <row r="68" spans="1:10" ht="24">
      <c r="A68" s="91"/>
      <c r="B68" s="80" t="s">
        <v>850</v>
      </c>
      <c r="C68" s="60" t="s">
        <v>971</v>
      </c>
      <c r="D68" s="60" t="s">
        <v>973</v>
      </c>
      <c r="E68" s="87">
        <v>275000</v>
      </c>
      <c r="F68" s="86">
        <v>8963000</v>
      </c>
      <c r="G68" s="85">
        <v>275000</v>
      </c>
      <c r="H68" s="86">
        <v>8963000</v>
      </c>
      <c r="I68" s="98" t="s">
        <v>853</v>
      </c>
      <c r="J68" s="59">
        <v>14</v>
      </c>
    </row>
    <row r="69" spans="1:10" ht="24">
      <c r="A69" s="91"/>
      <c r="B69" s="80" t="s">
        <v>850</v>
      </c>
      <c r="C69" s="60" t="s">
        <v>971</v>
      </c>
      <c r="D69" s="60" t="s">
        <v>974</v>
      </c>
      <c r="E69" s="87">
        <v>80000</v>
      </c>
      <c r="F69" s="86">
        <v>9043000</v>
      </c>
      <c r="G69" s="85">
        <v>80000</v>
      </c>
      <c r="H69" s="86">
        <v>9043000</v>
      </c>
      <c r="I69" s="98" t="s">
        <v>853</v>
      </c>
      <c r="J69" s="59">
        <v>14</v>
      </c>
    </row>
    <row r="70" spans="1:10" ht="24">
      <c r="A70" s="91"/>
      <c r="B70" s="80" t="s">
        <v>850</v>
      </c>
      <c r="C70" s="60" t="s">
        <v>971</v>
      </c>
      <c r="D70" s="60" t="s">
        <v>975</v>
      </c>
      <c r="E70" s="87">
        <v>735000</v>
      </c>
      <c r="F70" s="86">
        <v>9778000</v>
      </c>
      <c r="G70" s="85">
        <v>735000</v>
      </c>
      <c r="H70" s="86">
        <v>9778000</v>
      </c>
      <c r="I70" s="98" t="s">
        <v>853</v>
      </c>
      <c r="J70" s="59">
        <v>14</v>
      </c>
    </row>
    <row r="71" spans="1:10" ht="24">
      <c r="A71" s="91"/>
      <c r="B71" s="80" t="s">
        <v>850</v>
      </c>
      <c r="C71" s="60" t="s">
        <v>976</v>
      </c>
      <c r="D71" s="60" t="s">
        <v>977</v>
      </c>
      <c r="E71" s="87">
        <v>200000</v>
      </c>
      <c r="F71" s="86">
        <v>9978000</v>
      </c>
      <c r="G71" s="85">
        <v>200000</v>
      </c>
      <c r="H71" s="86">
        <v>9978000</v>
      </c>
      <c r="I71" s="98" t="s">
        <v>978</v>
      </c>
      <c r="J71" s="59">
        <v>12</v>
      </c>
    </row>
    <row r="72" spans="1:10" ht="24">
      <c r="A72" s="91"/>
      <c r="B72" s="80" t="s">
        <v>850</v>
      </c>
      <c r="C72" s="60" t="s">
        <v>976</v>
      </c>
      <c r="D72" s="60" t="s">
        <v>979</v>
      </c>
      <c r="E72" s="87">
        <v>50000</v>
      </c>
      <c r="F72" s="86">
        <v>10028000</v>
      </c>
      <c r="G72" s="85">
        <v>50000</v>
      </c>
      <c r="H72" s="86">
        <v>10028000</v>
      </c>
      <c r="I72" s="98" t="s">
        <v>978</v>
      </c>
      <c r="J72" s="59">
        <v>12</v>
      </c>
    </row>
    <row r="73" spans="1:10" ht="24">
      <c r="A73" s="91"/>
      <c r="B73" s="80" t="s">
        <v>850</v>
      </c>
      <c r="C73" s="60" t="s">
        <v>980</v>
      </c>
      <c r="D73" s="60" t="s">
        <v>981</v>
      </c>
      <c r="E73" s="87">
        <v>180000</v>
      </c>
      <c r="F73" s="86">
        <v>10208000</v>
      </c>
      <c r="G73" s="85">
        <v>180000</v>
      </c>
      <c r="H73" s="86">
        <v>10208000</v>
      </c>
      <c r="I73" s="98" t="s">
        <v>978</v>
      </c>
      <c r="J73" s="59">
        <v>12</v>
      </c>
    </row>
    <row r="74" spans="1:10" ht="24">
      <c r="A74" s="91"/>
      <c r="B74" s="80" t="s">
        <v>850</v>
      </c>
      <c r="C74" s="60" t="s">
        <v>980</v>
      </c>
      <c r="D74" s="60" t="s">
        <v>982</v>
      </c>
      <c r="E74" s="87">
        <v>40000</v>
      </c>
      <c r="F74" s="86">
        <v>10248000</v>
      </c>
      <c r="G74" s="85">
        <v>40000</v>
      </c>
      <c r="H74" s="86">
        <v>10248000</v>
      </c>
      <c r="I74" s="98" t="s">
        <v>978</v>
      </c>
      <c r="J74" s="59">
        <v>12</v>
      </c>
    </row>
    <row r="75" spans="1:10" ht="24">
      <c r="A75" s="91"/>
      <c r="B75" s="80" t="s">
        <v>850</v>
      </c>
      <c r="C75" s="60" t="s">
        <v>980</v>
      </c>
      <c r="D75" s="60" t="s">
        <v>983</v>
      </c>
      <c r="E75" s="87">
        <v>70000</v>
      </c>
      <c r="F75" s="86">
        <v>10318000</v>
      </c>
      <c r="G75" s="85">
        <v>70000</v>
      </c>
      <c r="H75" s="86">
        <v>10318000</v>
      </c>
      <c r="I75" s="98" t="s">
        <v>978</v>
      </c>
      <c r="J75" s="59">
        <v>12</v>
      </c>
    </row>
    <row r="76" spans="1:10" ht="24">
      <c r="A76" s="91"/>
      <c r="B76" s="80" t="s">
        <v>850</v>
      </c>
      <c r="C76" s="60" t="s">
        <v>980</v>
      </c>
      <c r="D76" s="60" t="s">
        <v>984</v>
      </c>
      <c r="E76" s="87">
        <v>320000</v>
      </c>
      <c r="F76" s="86">
        <v>10638000</v>
      </c>
      <c r="G76" s="85">
        <v>320000</v>
      </c>
      <c r="H76" s="86">
        <v>10638000</v>
      </c>
      <c r="I76" s="98" t="s">
        <v>978</v>
      </c>
      <c r="J76" s="59">
        <v>12</v>
      </c>
    </row>
    <row r="77" spans="1:10" ht="24">
      <c r="A77" s="91"/>
      <c r="B77" s="80" t="s">
        <v>850</v>
      </c>
      <c r="C77" s="60" t="s">
        <v>980</v>
      </c>
      <c r="D77" s="60" t="s">
        <v>985</v>
      </c>
      <c r="E77" s="87">
        <v>250000</v>
      </c>
      <c r="F77" s="86">
        <v>10888000</v>
      </c>
      <c r="G77" s="85">
        <v>250000</v>
      </c>
      <c r="H77" s="86">
        <v>10888000</v>
      </c>
      <c r="I77" s="98" t="s">
        <v>978</v>
      </c>
      <c r="J77" s="59">
        <v>12</v>
      </c>
    </row>
    <row r="78" spans="1:10" ht="24">
      <c r="A78" s="91"/>
      <c r="B78" s="80" t="s">
        <v>850</v>
      </c>
      <c r="C78" s="79" t="s">
        <v>980</v>
      </c>
      <c r="D78" s="79" t="s">
        <v>986</v>
      </c>
      <c r="E78" s="87">
        <v>175000</v>
      </c>
      <c r="F78" s="86">
        <v>11063000</v>
      </c>
      <c r="G78" s="85">
        <v>175000</v>
      </c>
      <c r="H78" s="86">
        <v>11063000</v>
      </c>
      <c r="I78" s="58" t="s">
        <v>978</v>
      </c>
      <c r="J78" s="57">
        <v>12</v>
      </c>
    </row>
    <row r="79" spans="1:10" ht="24">
      <c r="A79" s="91"/>
      <c r="B79" s="80" t="s">
        <v>850</v>
      </c>
      <c r="C79" s="79" t="s">
        <v>980</v>
      </c>
      <c r="D79" s="79" t="s">
        <v>987</v>
      </c>
      <c r="E79" s="87">
        <v>75000</v>
      </c>
      <c r="F79" s="86">
        <v>11138000</v>
      </c>
      <c r="G79" s="85">
        <v>75000</v>
      </c>
      <c r="H79" s="86">
        <v>11138000</v>
      </c>
      <c r="I79" s="58" t="s">
        <v>978</v>
      </c>
      <c r="J79" s="57">
        <v>12</v>
      </c>
    </row>
    <row r="80" spans="1:10" ht="24">
      <c r="A80" s="91"/>
      <c r="B80" s="80" t="s">
        <v>850</v>
      </c>
      <c r="C80" s="79" t="s">
        <v>988</v>
      </c>
      <c r="D80" s="79" t="s">
        <v>989</v>
      </c>
      <c r="E80" s="87">
        <v>150000</v>
      </c>
      <c r="F80" s="86">
        <v>11288000</v>
      </c>
      <c r="G80" s="85">
        <v>150000</v>
      </c>
      <c r="H80" s="86">
        <v>11288000</v>
      </c>
      <c r="I80" s="58" t="s">
        <v>853</v>
      </c>
      <c r="J80" s="57">
        <v>28</v>
      </c>
    </row>
    <row r="81" spans="1:10" ht="24">
      <c r="A81" s="91"/>
      <c r="B81" s="80" t="s">
        <v>850</v>
      </c>
      <c r="C81" s="79" t="s">
        <v>990</v>
      </c>
      <c r="D81" s="79" t="s">
        <v>991</v>
      </c>
      <c r="E81" s="87">
        <v>150000</v>
      </c>
      <c r="F81" s="86">
        <v>11438000</v>
      </c>
      <c r="G81" s="85">
        <v>150000</v>
      </c>
      <c r="H81" s="86">
        <v>11438000</v>
      </c>
      <c r="I81" s="58" t="s">
        <v>853</v>
      </c>
      <c r="J81" s="57">
        <v>28</v>
      </c>
    </row>
    <row r="82" spans="1:10" ht="24">
      <c r="A82" s="91"/>
      <c r="B82" s="80" t="s">
        <v>850</v>
      </c>
      <c r="C82" s="67" t="s">
        <v>899</v>
      </c>
      <c r="D82" s="67" t="s">
        <v>992</v>
      </c>
      <c r="E82" s="87">
        <v>10000</v>
      </c>
      <c r="F82" s="86">
        <v>11448000</v>
      </c>
      <c r="G82" s="85">
        <v>10000</v>
      </c>
      <c r="H82" s="86">
        <v>11448000</v>
      </c>
      <c r="I82" s="66" t="s">
        <v>901</v>
      </c>
      <c r="J82" s="65">
        <v>37</v>
      </c>
    </row>
    <row r="83" spans="1:10" ht="24">
      <c r="A83" s="91"/>
      <c r="B83" s="80" t="s">
        <v>850</v>
      </c>
      <c r="C83" s="67" t="s">
        <v>899</v>
      </c>
      <c r="D83" s="67" t="s">
        <v>993</v>
      </c>
      <c r="E83" s="87">
        <v>90000</v>
      </c>
      <c r="F83" s="86">
        <v>11538000</v>
      </c>
      <c r="G83" s="85">
        <v>90000</v>
      </c>
      <c r="H83" s="86">
        <v>11538000</v>
      </c>
      <c r="I83" s="66" t="s">
        <v>901</v>
      </c>
      <c r="J83" s="65">
        <v>37</v>
      </c>
    </row>
    <row r="84" spans="1:10" ht="24">
      <c r="A84" s="91"/>
      <c r="B84" s="80" t="s">
        <v>850</v>
      </c>
      <c r="C84" s="67" t="s">
        <v>899</v>
      </c>
      <c r="D84" s="67" t="s">
        <v>994</v>
      </c>
      <c r="E84" s="87">
        <v>90000</v>
      </c>
      <c r="F84" s="86">
        <v>11628000</v>
      </c>
      <c r="G84" s="85">
        <v>90000</v>
      </c>
      <c r="H84" s="86">
        <v>11628000</v>
      </c>
      <c r="I84" s="66" t="s">
        <v>901</v>
      </c>
      <c r="J84" s="65">
        <v>37</v>
      </c>
    </row>
    <row r="85" spans="1:10" ht="24">
      <c r="A85" s="91"/>
      <c r="B85" s="80" t="s">
        <v>850</v>
      </c>
      <c r="C85" s="67" t="s">
        <v>899</v>
      </c>
      <c r="D85" s="67" t="s">
        <v>995</v>
      </c>
      <c r="E85" s="87">
        <v>10000</v>
      </c>
      <c r="F85" s="86">
        <v>11638000</v>
      </c>
      <c r="G85" s="85">
        <v>10000</v>
      </c>
      <c r="H85" s="86">
        <v>11638000</v>
      </c>
      <c r="I85" s="66" t="s">
        <v>901</v>
      </c>
      <c r="J85" s="65">
        <v>37</v>
      </c>
    </row>
    <row r="86" spans="1:10" ht="24">
      <c r="A86" s="91"/>
      <c r="B86" s="80" t="s">
        <v>850</v>
      </c>
      <c r="C86" s="79" t="s">
        <v>996</v>
      </c>
      <c r="D86" s="79" t="s">
        <v>997</v>
      </c>
      <c r="E86" s="87">
        <v>125000</v>
      </c>
      <c r="F86" s="86">
        <v>11763000</v>
      </c>
      <c r="G86" s="85">
        <v>125000</v>
      </c>
      <c r="H86" s="86">
        <v>11763000</v>
      </c>
      <c r="I86" s="58" t="s">
        <v>853</v>
      </c>
      <c r="J86" s="57">
        <v>28</v>
      </c>
    </row>
    <row r="87" spans="1:10" ht="24">
      <c r="A87" s="91"/>
      <c r="B87" s="80" t="s">
        <v>850</v>
      </c>
      <c r="C87" s="79" t="s">
        <v>998</v>
      </c>
      <c r="D87" s="79" t="s">
        <v>999</v>
      </c>
      <c r="E87" s="87">
        <v>225000</v>
      </c>
      <c r="F87" s="86">
        <v>11988000</v>
      </c>
      <c r="G87" s="85">
        <v>225000</v>
      </c>
      <c r="H87" s="86">
        <v>11988000</v>
      </c>
      <c r="I87" s="58" t="s">
        <v>853</v>
      </c>
      <c r="J87" s="57">
        <v>14</v>
      </c>
    </row>
    <row r="88" spans="1:10" ht="24">
      <c r="A88" s="91"/>
      <c r="B88" s="80" t="s">
        <v>850</v>
      </c>
      <c r="C88" s="79" t="s">
        <v>998</v>
      </c>
      <c r="D88" s="79" t="s">
        <v>1000</v>
      </c>
      <c r="E88" s="87">
        <v>80000</v>
      </c>
      <c r="F88" s="86">
        <v>12068000</v>
      </c>
      <c r="G88" s="85">
        <v>80000</v>
      </c>
      <c r="H88" s="86">
        <v>12068000</v>
      </c>
      <c r="I88" s="58" t="s">
        <v>853</v>
      </c>
      <c r="J88" s="57">
        <v>14</v>
      </c>
    </row>
    <row r="89" spans="1:10" ht="24">
      <c r="A89" s="91"/>
      <c r="B89" s="80" t="s">
        <v>850</v>
      </c>
      <c r="C89" s="79" t="s">
        <v>998</v>
      </c>
      <c r="D89" s="79" t="s">
        <v>1001</v>
      </c>
      <c r="E89" s="87">
        <v>25000</v>
      </c>
      <c r="F89" s="86">
        <v>12093000</v>
      </c>
      <c r="G89" s="85">
        <v>25000</v>
      </c>
      <c r="H89" s="86">
        <v>12093000</v>
      </c>
      <c r="I89" s="58" t="s">
        <v>853</v>
      </c>
      <c r="J89" s="57">
        <v>14</v>
      </c>
    </row>
    <row r="90" spans="1:10" ht="24">
      <c r="A90" s="91"/>
      <c r="B90" s="80" t="s">
        <v>850</v>
      </c>
      <c r="C90" s="79" t="s">
        <v>1002</v>
      </c>
      <c r="D90" s="79" t="s">
        <v>1003</v>
      </c>
      <c r="E90" s="87">
        <v>250000</v>
      </c>
      <c r="F90" s="86">
        <v>12343000</v>
      </c>
      <c r="G90" s="85">
        <v>250000</v>
      </c>
      <c r="H90" s="86">
        <v>12343000</v>
      </c>
      <c r="I90" s="58" t="s">
        <v>853</v>
      </c>
      <c r="J90" s="57">
        <v>28</v>
      </c>
    </row>
    <row r="91" spans="1:10" ht="24">
      <c r="A91" s="91"/>
      <c r="B91" s="80" t="s">
        <v>850</v>
      </c>
      <c r="C91" s="79" t="s">
        <v>1004</v>
      </c>
      <c r="D91" s="79" t="s">
        <v>1005</v>
      </c>
      <c r="E91" s="87">
        <v>250000</v>
      </c>
      <c r="F91" s="86">
        <v>12593000</v>
      </c>
      <c r="G91" s="85">
        <v>250000</v>
      </c>
      <c r="H91" s="86">
        <v>12593000</v>
      </c>
      <c r="I91" s="58" t="s">
        <v>853</v>
      </c>
      <c r="J91" s="57">
        <v>28</v>
      </c>
    </row>
    <row r="92" spans="1:10" ht="24">
      <c r="A92" s="91"/>
      <c r="B92" s="80" t="s">
        <v>850</v>
      </c>
      <c r="C92" s="67" t="s">
        <v>1004</v>
      </c>
      <c r="D92" s="67" t="s">
        <v>1006</v>
      </c>
      <c r="E92" s="87">
        <v>25000</v>
      </c>
      <c r="F92" s="86">
        <v>12618000</v>
      </c>
      <c r="G92" s="85">
        <v>25000</v>
      </c>
      <c r="H92" s="86">
        <v>12618000</v>
      </c>
      <c r="I92" s="66" t="s">
        <v>853</v>
      </c>
      <c r="J92" s="65">
        <v>28</v>
      </c>
    </row>
    <row r="93" spans="1:10" ht="24">
      <c r="A93" s="91"/>
      <c r="B93" s="80" t="s">
        <v>850</v>
      </c>
      <c r="C93" s="67" t="s">
        <v>1007</v>
      </c>
      <c r="D93" s="67" t="s">
        <v>1003</v>
      </c>
      <c r="E93" s="87">
        <v>300000</v>
      </c>
      <c r="F93" s="86">
        <v>12918000</v>
      </c>
      <c r="G93" s="85">
        <v>300000</v>
      </c>
      <c r="H93" s="86">
        <v>12918000</v>
      </c>
      <c r="I93" s="66" t="s">
        <v>853</v>
      </c>
      <c r="J93" s="65">
        <v>28</v>
      </c>
    </row>
    <row r="94" spans="1:10" ht="36">
      <c r="A94" s="91"/>
      <c r="B94" s="68" t="s">
        <v>889</v>
      </c>
      <c r="C94" s="68" t="s">
        <v>1008</v>
      </c>
      <c r="D94" s="68" t="s">
        <v>1009</v>
      </c>
      <c r="E94" s="87">
        <v>40000</v>
      </c>
      <c r="F94" s="86">
        <v>12958000</v>
      </c>
      <c r="G94" s="85">
        <v>40000</v>
      </c>
      <c r="H94" s="86">
        <v>12958000</v>
      </c>
      <c r="I94" s="64" t="s">
        <v>515</v>
      </c>
      <c r="J94" s="63">
        <v>31</v>
      </c>
    </row>
    <row r="95" spans="1:10" ht="24">
      <c r="A95" s="91"/>
      <c r="B95" s="68" t="s">
        <v>889</v>
      </c>
      <c r="C95" s="68" t="s">
        <v>1008</v>
      </c>
      <c r="D95" s="68" t="s">
        <v>956</v>
      </c>
      <c r="E95" s="87">
        <v>25000</v>
      </c>
      <c r="F95" s="86">
        <v>12983000</v>
      </c>
      <c r="G95" s="85">
        <v>25000</v>
      </c>
      <c r="H95" s="86">
        <v>12983000</v>
      </c>
      <c r="I95" s="64" t="s">
        <v>515</v>
      </c>
      <c r="J95" s="63">
        <v>31</v>
      </c>
    </row>
    <row r="96" spans="1:10" ht="24">
      <c r="A96" s="91"/>
      <c r="B96" s="68" t="s">
        <v>1010</v>
      </c>
      <c r="C96" s="68" t="s">
        <v>1011</v>
      </c>
      <c r="D96" s="68" t="s">
        <v>1012</v>
      </c>
      <c r="E96" s="87">
        <v>550000</v>
      </c>
      <c r="F96" s="86">
        <v>13533000</v>
      </c>
      <c r="G96" s="85">
        <v>550000</v>
      </c>
      <c r="H96" s="86">
        <v>13533000</v>
      </c>
      <c r="I96" s="64" t="s">
        <v>515</v>
      </c>
      <c r="J96" s="63">
        <v>31</v>
      </c>
    </row>
    <row r="97" spans="1:10" ht="24">
      <c r="A97" s="91"/>
      <c r="B97" s="68" t="s">
        <v>889</v>
      </c>
      <c r="C97" s="68" t="s">
        <v>1013</v>
      </c>
      <c r="D97" s="68" t="s">
        <v>1003</v>
      </c>
      <c r="E97" s="87">
        <v>350000</v>
      </c>
      <c r="F97" s="86">
        <v>13883000</v>
      </c>
      <c r="G97" s="85">
        <v>350000</v>
      </c>
      <c r="H97" s="86">
        <v>13883000</v>
      </c>
      <c r="I97" s="64" t="s">
        <v>515</v>
      </c>
      <c r="J97" s="63">
        <v>31</v>
      </c>
    </row>
    <row r="98" spans="1:10" ht="24">
      <c r="A98" s="91"/>
      <c r="B98" s="68" t="s">
        <v>1010</v>
      </c>
      <c r="C98" s="68" t="s">
        <v>1011</v>
      </c>
      <c r="D98" s="68" t="s">
        <v>1014</v>
      </c>
      <c r="E98" s="87">
        <v>160000</v>
      </c>
      <c r="F98" s="86">
        <v>14043000</v>
      </c>
      <c r="G98" s="85">
        <v>160000</v>
      </c>
      <c r="H98" s="86">
        <v>14043000</v>
      </c>
      <c r="I98" s="64" t="s">
        <v>515</v>
      </c>
      <c r="J98" s="63">
        <v>31</v>
      </c>
    </row>
    <row r="99" spans="1:10" ht="24">
      <c r="A99" s="91"/>
      <c r="B99" s="68" t="s">
        <v>889</v>
      </c>
      <c r="C99" s="68" t="s">
        <v>1015</v>
      </c>
      <c r="D99" s="68" t="s">
        <v>1016</v>
      </c>
      <c r="E99" s="87">
        <v>25000</v>
      </c>
      <c r="F99" s="86">
        <v>14068000</v>
      </c>
      <c r="G99" s="85">
        <v>25000</v>
      </c>
      <c r="H99" s="86">
        <v>14068000</v>
      </c>
      <c r="I99" s="64" t="s">
        <v>515</v>
      </c>
      <c r="J99" s="63">
        <v>31</v>
      </c>
    </row>
    <row r="100" spans="1:10" ht="24">
      <c r="A100" s="91"/>
      <c r="B100" s="68" t="s">
        <v>889</v>
      </c>
      <c r="C100" s="68" t="s">
        <v>1015</v>
      </c>
      <c r="D100" s="68" t="s">
        <v>1017</v>
      </c>
      <c r="E100" s="87">
        <v>25000</v>
      </c>
      <c r="F100" s="86">
        <v>14093000</v>
      </c>
      <c r="G100" s="85">
        <v>25000</v>
      </c>
      <c r="H100" s="86">
        <v>14093000</v>
      </c>
      <c r="I100" s="64" t="s">
        <v>515</v>
      </c>
      <c r="J100" s="63">
        <v>31</v>
      </c>
    </row>
    <row r="101" spans="1:10" ht="24">
      <c r="A101" s="91"/>
      <c r="B101" s="68" t="s">
        <v>889</v>
      </c>
      <c r="C101" s="68" t="s">
        <v>1015</v>
      </c>
      <c r="D101" s="68" t="s">
        <v>1003</v>
      </c>
      <c r="E101" s="87">
        <v>200000</v>
      </c>
      <c r="F101" s="86">
        <v>14293000</v>
      </c>
      <c r="G101" s="85">
        <v>200000</v>
      </c>
      <c r="H101" s="86">
        <v>14293000</v>
      </c>
      <c r="I101" s="64" t="s">
        <v>515</v>
      </c>
      <c r="J101" s="63">
        <v>31</v>
      </c>
    </row>
    <row r="102" spans="1:10" ht="24">
      <c r="A102" s="91"/>
      <c r="B102" s="68" t="s">
        <v>889</v>
      </c>
      <c r="C102" s="68" t="s">
        <v>1015</v>
      </c>
      <c r="D102" s="68" t="s">
        <v>956</v>
      </c>
      <c r="E102" s="87">
        <v>20000</v>
      </c>
      <c r="F102" s="86">
        <v>14313000</v>
      </c>
      <c r="G102" s="85">
        <v>20000</v>
      </c>
      <c r="H102" s="86">
        <v>14313000</v>
      </c>
      <c r="I102" s="64" t="s">
        <v>515</v>
      </c>
      <c r="J102" s="63">
        <v>31</v>
      </c>
    </row>
    <row r="103" spans="1:10" ht="24">
      <c r="A103" s="91"/>
      <c r="B103" s="68" t="s">
        <v>889</v>
      </c>
      <c r="C103" s="68" t="s">
        <v>1015</v>
      </c>
      <c r="D103" s="68" t="s">
        <v>1018</v>
      </c>
      <c r="E103" s="87">
        <v>80000</v>
      </c>
      <c r="F103" s="86">
        <v>14393000</v>
      </c>
      <c r="G103" s="85">
        <v>80000</v>
      </c>
      <c r="H103" s="86">
        <v>14393000</v>
      </c>
      <c r="I103" s="64" t="s">
        <v>515</v>
      </c>
      <c r="J103" s="63">
        <v>31</v>
      </c>
    </row>
    <row r="104" spans="1:10" ht="24">
      <c r="A104" s="91"/>
      <c r="B104" s="68" t="s">
        <v>889</v>
      </c>
      <c r="C104" s="68" t="s">
        <v>1015</v>
      </c>
      <c r="D104" s="68" t="s">
        <v>1019</v>
      </c>
      <c r="E104" s="87">
        <v>200000</v>
      </c>
      <c r="F104" s="86">
        <v>14593000</v>
      </c>
      <c r="G104" s="85">
        <v>200000</v>
      </c>
      <c r="H104" s="86">
        <v>14593000</v>
      </c>
      <c r="I104" s="64" t="s">
        <v>515</v>
      </c>
      <c r="J104" s="63">
        <v>31</v>
      </c>
    </row>
    <row r="105" spans="1:10" ht="24">
      <c r="A105" s="91"/>
      <c r="B105" s="68" t="s">
        <v>889</v>
      </c>
      <c r="C105" s="68" t="s">
        <v>1020</v>
      </c>
      <c r="D105" s="68" t="s">
        <v>1021</v>
      </c>
      <c r="E105" s="87">
        <v>160000</v>
      </c>
      <c r="F105" s="86">
        <v>14753000</v>
      </c>
      <c r="G105" s="85">
        <v>160000</v>
      </c>
      <c r="H105" s="86">
        <v>14753000</v>
      </c>
      <c r="I105" s="64" t="s">
        <v>515</v>
      </c>
      <c r="J105" s="63">
        <v>31</v>
      </c>
    </row>
    <row r="106" spans="1:10" ht="24">
      <c r="A106" s="91"/>
      <c r="B106" s="68" t="s">
        <v>889</v>
      </c>
      <c r="C106" s="68" t="s">
        <v>1020</v>
      </c>
      <c r="D106" s="68" t="s">
        <v>1022</v>
      </c>
      <c r="E106" s="87">
        <v>50000</v>
      </c>
      <c r="F106" s="86">
        <v>14803000</v>
      </c>
      <c r="G106" s="85">
        <v>50000</v>
      </c>
      <c r="H106" s="86">
        <v>14803000</v>
      </c>
      <c r="I106" s="64" t="s">
        <v>515</v>
      </c>
      <c r="J106" s="63">
        <v>31</v>
      </c>
    </row>
    <row r="107" spans="1:10" ht="24">
      <c r="A107" s="91"/>
      <c r="B107" s="68" t="s">
        <v>889</v>
      </c>
      <c r="C107" s="68" t="s">
        <v>1023</v>
      </c>
      <c r="D107" s="68" t="s">
        <v>1024</v>
      </c>
      <c r="E107" s="87">
        <v>300000</v>
      </c>
      <c r="F107" s="86">
        <v>15103000</v>
      </c>
      <c r="G107" s="85">
        <v>300000</v>
      </c>
      <c r="H107" s="86">
        <v>15103000</v>
      </c>
      <c r="I107" s="64" t="s">
        <v>515</v>
      </c>
      <c r="J107" s="63">
        <v>31</v>
      </c>
    </row>
    <row r="108" spans="1:10" ht="24">
      <c r="A108" s="91"/>
      <c r="B108" s="68" t="s">
        <v>889</v>
      </c>
      <c r="C108" s="68" t="s">
        <v>1023</v>
      </c>
      <c r="D108" s="68" t="s">
        <v>1025</v>
      </c>
      <c r="E108" s="87">
        <v>25000</v>
      </c>
      <c r="F108" s="86">
        <v>15128000</v>
      </c>
      <c r="G108" s="85">
        <v>25000</v>
      </c>
      <c r="H108" s="86">
        <v>15128000</v>
      </c>
      <c r="I108" s="64" t="s">
        <v>515</v>
      </c>
      <c r="J108" s="63">
        <v>31</v>
      </c>
    </row>
    <row r="109" spans="1:10" ht="24">
      <c r="A109" s="91"/>
      <c r="B109" s="68" t="s">
        <v>889</v>
      </c>
      <c r="C109" s="68" t="s">
        <v>1023</v>
      </c>
      <c r="D109" s="68" t="s">
        <v>1026</v>
      </c>
      <c r="E109" s="87">
        <v>30000</v>
      </c>
      <c r="F109" s="86">
        <v>15158000</v>
      </c>
      <c r="G109" s="85">
        <v>30000</v>
      </c>
      <c r="H109" s="86">
        <v>15158000</v>
      </c>
      <c r="I109" s="64" t="s">
        <v>515</v>
      </c>
      <c r="J109" s="63">
        <v>31</v>
      </c>
    </row>
    <row r="110" spans="1:10" ht="24">
      <c r="A110" s="91"/>
      <c r="B110" s="68" t="s">
        <v>889</v>
      </c>
      <c r="C110" s="68" t="s">
        <v>1023</v>
      </c>
      <c r="D110" s="68" t="s">
        <v>956</v>
      </c>
      <c r="E110" s="87">
        <v>20000</v>
      </c>
      <c r="F110" s="86">
        <v>15178000</v>
      </c>
      <c r="G110" s="85">
        <v>20000</v>
      </c>
      <c r="H110" s="86">
        <v>15178000</v>
      </c>
      <c r="I110" s="64" t="s">
        <v>515</v>
      </c>
      <c r="J110" s="63">
        <v>31</v>
      </c>
    </row>
    <row r="111" spans="1:10" ht="24">
      <c r="A111" s="91"/>
      <c r="B111" s="68" t="s">
        <v>889</v>
      </c>
      <c r="C111" s="68" t="s">
        <v>1027</v>
      </c>
      <c r="D111" s="68" t="s">
        <v>1028</v>
      </c>
      <c r="E111" s="87">
        <v>80000</v>
      </c>
      <c r="F111" s="86">
        <v>15258000</v>
      </c>
      <c r="G111" s="85">
        <v>80000</v>
      </c>
      <c r="H111" s="86">
        <v>15258000</v>
      </c>
      <c r="I111" s="64" t="s">
        <v>515</v>
      </c>
      <c r="J111" s="63">
        <v>31</v>
      </c>
    </row>
    <row r="112" spans="1:10" ht="24">
      <c r="A112" s="91"/>
      <c r="B112" s="68" t="s">
        <v>889</v>
      </c>
      <c r="C112" s="68" t="s">
        <v>1029</v>
      </c>
      <c r="D112" s="68" t="s">
        <v>1030</v>
      </c>
      <c r="E112" s="87">
        <v>30000</v>
      </c>
      <c r="F112" s="86">
        <v>15288000</v>
      </c>
      <c r="G112" s="85">
        <v>30000</v>
      </c>
      <c r="H112" s="86">
        <v>15288000</v>
      </c>
      <c r="I112" s="64" t="s">
        <v>515</v>
      </c>
      <c r="J112" s="63">
        <v>9</v>
      </c>
    </row>
    <row r="113" spans="1:10" ht="24">
      <c r="A113" s="91"/>
      <c r="B113" s="68" t="s">
        <v>889</v>
      </c>
      <c r="C113" s="68" t="s">
        <v>1029</v>
      </c>
      <c r="D113" s="68" t="s">
        <v>1031</v>
      </c>
      <c r="E113" s="87">
        <v>175000</v>
      </c>
      <c r="F113" s="86">
        <v>15463000</v>
      </c>
      <c r="G113" s="85">
        <v>175000</v>
      </c>
      <c r="H113" s="86">
        <v>15463000</v>
      </c>
      <c r="I113" s="64" t="s">
        <v>515</v>
      </c>
      <c r="J113" s="63">
        <v>9</v>
      </c>
    </row>
    <row r="114" spans="1:10" ht="24">
      <c r="A114" s="91"/>
      <c r="B114" s="68" t="s">
        <v>889</v>
      </c>
      <c r="C114" s="68" t="s">
        <v>1032</v>
      </c>
      <c r="D114" s="68" t="s">
        <v>1033</v>
      </c>
      <c r="E114" s="87">
        <v>40000</v>
      </c>
      <c r="F114" s="86">
        <v>15503000</v>
      </c>
      <c r="G114" s="85">
        <v>40000</v>
      </c>
      <c r="H114" s="86">
        <v>15503000</v>
      </c>
      <c r="I114" s="64" t="s">
        <v>515</v>
      </c>
      <c r="J114" s="63">
        <v>29</v>
      </c>
    </row>
    <row r="115" spans="1:10" ht="24">
      <c r="A115" s="91"/>
      <c r="B115" s="68" t="s">
        <v>889</v>
      </c>
      <c r="C115" s="68" t="s">
        <v>1032</v>
      </c>
      <c r="D115" s="68" t="s">
        <v>1034</v>
      </c>
      <c r="E115" s="87">
        <v>100000</v>
      </c>
      <c r="F115" s="86">
        <v>15603000</v>
      </c>
      <c r="G115" s="85">
        <v>100000</v>
      </c>
      <c r="H115" s="86">
        <v>15603000</v>
      </c>
      <c r="I115" s="64" t="s">
        <v>515</v>
      </c>
      <c r="J115" s="63">
        <v>29</v>
      </c>
    </row>
    <row r="116" spans="1:10" ht="24">
      <c r="A116" s="91"/>
      <c r="B116" s="68" t="s">
        <v>889</v>
      </c>
      <c r="C116" s="68" t="s">
        <v>1032</v>
      </c>
      <c r="D116" s="68" t="s">
        <v>1035</v>
      </c>
      <c r="E116" s="87">
        <v>100000</v>
      </c>
      <c r="F116" s="86">
        <v>15703000</v>
      </c>
      <c r="G116" s="85">
        <v>100000</v>
      </c>
      <c r="H116" s="86">
        <v>15703000</v>
      </c>
      <c r="I116" s="64" t="s">
        <v>515</v>
      </c>
      <c r="J116" s="63">
        <v>29</v>
      </c>
    </row>
    <row r="117" spans="1:10" ht="24">
      <c r="A117" s="91"/>
      <c r="B117" s="68" t="s">
        <v>889</v>
      </c>
      <c r="C117" s="68" t="s">
        <v>1032</v>
      </c>
      <c r="D117" s="68" t="s">
        <v>1036</v>
      </c>
      <c r="E117" s="87">
        <v>25000</v>
      </c>
      <c r="F117" s="86">
        <v>15728000</v>
      </c>
      <c r="G117" s="85">
        <v>25000</v>
      </c>
      <c r="H117" s="86">
        <v>15728000</v>
      </c>
      <c r="I117" s="64" t="s">
        <v>515</v>
      </c>
      <c r="J117" s="63">
        <v>29</v>
      </c>
    </row>
    <row r="118" spans="1:10" ht="24">
      <c r="A118" s="91"/>
      <c r="B118" s="68" t="s">
        <v>889</v>
      </c>
      <c r="C118" s="68" t="s">
        <v>1032</v>
      </c>
      <c r="D118" s="68" t="s">
        <v>1037</v>
      </c>
      <c r="E118" s="87">
        <v>85000</v>
      </c>
      <c r="F118" s="86">
        <v>15813000</v>
      </c>
      <c r="G118" s="85">
        <v>85000</v>
      </c>
      <c r="H118" s="86">
        <v>15813000</v>
      </c>
      <c r="I118" s="64" t="s">
        <v>515</v>
      </c>
      <c r="J118" s="63">
        <v>29</v>
      </c>
    </row>
    <row r="119" spans="1:10" ht="24">
      <c r="A119" s="91"/>
      <c r="B119" s="68" t="s">
        <v>889</v>
      </c>
      <c r="C119" s="68" t="s">
        <v>1032</v>
      </c>
      <c r="D119" s="68" t="s">
        <v>1038</v>
      </c>
      <c r="E119" s="87">
        <v>30000</v>
      </c>
      <c r="F119" s="86">
        <v>15843000</v>
      </c>
      <c r="G119" s="85">
        <v>30000</v>
      </c>
      <c r="H119" s="86">
        <v>15843000</v>
      </c>
      <c r="I119" s="64" t="s">
        <v>515</v>
      </c>
      <c r="J119" s="63">
        <v>29</v>
      </c>
    </row>
    <row r="120" spans="1:10" ht="24">
      <c r="A120" s="91"/>
      <c r="B120" s="68" t="s">
        <v>889</v>
      </c>
      <c r="C120" s="68" t="s">
        <v>1032</v>
      </c>
      <c r="D120" s="68" t="s">
        <v>1039</v>
      </c>
      <c r="E120" s="87">
        <v>100000</v>
      </c>
      <c r="F120" s="86">
        <v>15943000</v>
      </c>
      <c r="G120" s="85">
        <v>100000</v>
      </c>
      <c r="H120" s="86">
        <v>15943000</v>
      </c>
      <c r="I120" s="64" t="s">
        <v>515</v>
      </c>
      <c r="J120" s="63">
        <v>29</v>
      </c>
    </row>
    <row r="121" spans="1:10" ht="24">
      <c r="A121" s="91"/>
      <c r="B121" s="68" t="s">
        <v>889</v>
      </c>
      <c r="C121" s="68" t="s">
        <v>1032</v>
      </c>
      <c r="D121" s="68" t="s">
        <v>1040</v>
      </c>
      <c r="E121" s="87">
        <v>400000</v>
      </c>
      <c r="F121" s="86">
        <v>16343000</v>
      </c>
      <c r="G121" s="85">
        <v>400000</v>
      </c>
      <c r="H121" s="86">
        <v>16343000</v>
      </c>
      <c r="I121" s="64" t="s">
        <v>515</v>
      </c>
      <c r="J121" s="63">
        <v>29</v>
      </c>
    </row>
    <row r="122" spans="1:10" ht="24">
      <c r="A122" s="91"/>
      <c r="B122" s="68" t="s">
        <v>889</v>
      </c>
      <c r="C122" s="68" t="s">
        <v>1032</v>
      </c>
      <c r="D122" s="68" t="s">
        <v>1041</v>
      </c>
      <c r="E122" s="87">
        <v>25000</v>
      </c>
      <c r="F122" s="86">
        <v>16368000</v>
      </c>
      <c r="G122" s="85">
        <v>25000</v>
      </c>
      <c r="H122" s="86">
        <v>16368000</v>
      </c>
      <c r="I122" s="64" t="s">
        <v>515</v>
      </c>
      <c r="J122" s="63">
        <v>29</v>
      </c>
    </row>
    <row r="123" spans="1:10" ht="24">
      <c r="A123" s="91"/>
      <c r="B123" s="68" t="s">
        <v>889</v>
      </c>
      <c r="C123" s="68" t="s">
        <v>1032</v>
      </c>
      <c r="D123" s="68" t="s">
        <v>1042</v>
      </c>
      <c r="E123" s="87">
        <v>25000</v>
      </c>
      <c r="F123" s="86">
        <v>16393000</v>
      </c>
      <c r="G123" s="85">
        <v>25000</v>
      </c>
      <c r="H123" s="86">
        <v>16393000</v>
      </c>
      <c r="I123" s="64" t="s">
        <v>515</v>
      </c>
      <c r="J123" s="63">
        <v>29</v>
      </c>
    </row>
    <row r="124" spans="1:10" ht="24">
      <c r="A124" s="91"/>
      <c r="B124" s="68" t="s">
        <v>889</v>
      </c>
      <c r="C124" s="68" t="s">
        <v>1032</v>
      </c>
      <c r="D124" s="68" t="s">
        <v>1043</v>
      </c>
      <c r="E124" s="87">
        <v>30000</v>
      </c>
      <c r="F124" s="86">
        <v>16423000</v>
      </c>
      <c r="G124" s="85">
        <v>30000</v>
      </c>
      <c r="H124" s="86">
        <v>16423000</v>
      </c>
      <c r="I124" s="64" t="s">
        <v>515</v>
      </c>
      <c r="J124" s="63">
        <v>29</v>
      </c>
    </row>
    <row r="125" spans="1:10" ht="24">
      <c r="A125" s="91"/>
      <c r="B125" s="68" t="s">
        <v>889</v>
      </c>
      <c r="C125" s="68" t="s">
        <v>1032</v>
      </c>
      <c r="D125" s="68" t="s">
        <v>1044</v>
      </c>
      <c r="E125" s="87">
        <v>15000</v>
      </c>
      <c r="F125" s="86">
        <v>16438000</v>
      </c>
      <c r="G125" s="85">
        <v>15000</v>
      </c>
      <c r="H125" s="86">
        <v>16438000</v>
      </c>
      <c r="I125" s="64" t="s">
        <v>515</v>
      </c>
      <c r="J125" s="63">
        <v>29</v>
      </c>
    </row>
    <row r="126" spans="1:10" ht="24">
      <c r="A126" s="91"/>
      <c r="B126" s="68" t="s">
        <v>889</v>
      </c>
      <c r="C126" s="68" t="s">
        <v>1032</v>
      </c>
      <c r="D126" s="68" t="s">
        <v>1045</v>
      </c>
      <c r="E126" s="87">
        <v>20000</v>
      </c>
      <c r="F126" s="86">
        <v>16458000</v>
      </c>
      <c r="G126" s="85">
        <v>20000</v>
      </c>
      <c r="H126" s="86">
        <v>16458000</v>
      </c>
      <c r="I126" s="64" t="s">
        <v>515</v>
      </c>
      <c r="J126" s="63">
        <v>29</v>
      </c>
    </row>
    <row r="127" spans="1:10" ht="24">
      <c r="A127" s="91"/>
      <c r="B127" s="68" t="s">
        <v>889</v>
      </c>
      <c r="C127" s="68" t="s">
        <v>1046</v>
      </c>
      <c r="D127" s="68" t="s">
        <v>1047</v>
      </c>
      <c r="E127" s="87">
        <v>25000</v>
      </c>
      <c r="F127" s="86">
        <v>16483000</v>
      </c>
      <c r="G127" s="85">
        <v>25000</v>
      </c>
      <c r="H127" s="86">
        <v>16483000</v>
      </c>
      <c r="I127" s="64" t="s">
        <v>515</v>
      </c>
      <c r="J127" s="63">
        <v>32</v>
      </c>
    </row>
    <row r="128" spans="1:10" ht="24">
      <c r="A128" s="91"/>
      <c r="B128" s="68" t="s">
        <v>889</v>
      </c>
      <c r="C128" s="68" t="s">
        <v>1048</v>
      </c>
      <c r="D128" s="68" t="s">
        <v>1049</v>
      </c>
      <c r="E128" s="87">
        <v>50000</v>
      </c>
      <c r="F128" s="86">
        <v>16533000</v>
      </c>
      <c r="G128" s="85">
        <v>50000</v>
      </c>
      <c r="H128" s="86">
        <v>16533000</v>
      </c>
      <c r="I128" s="64" t="s">
        <v>515</v>
      </c>
      <c r="J128" s="63">
        <v>29</v>
      </c>
    </row>
    <row r="129" spans="1:10" ht="24">
      <c r="A129" s="91"/>
      <c r="B129" s="68" t="s">
        <v>889</v>
      </c>
      <c r="C129" s="68" t="s">
        <v>1048</v>
      </c>
      <c r="D129" s="68" t="s">
        <v>1050</v>
      </c>
      <c r="E129" s="87">
        <v>15000</v>
      </c>
      <c r="F129" s="86">
        <v>16548000</v>
      </c>
      <c r="G129" s="85">
        <v>15000</v>
      </c>
      <c r="H129" s="86">
        <v>16548000</v>
      </c>
      <c r="I129" s="64" t="s">
        <v>515</v>
      </c>
      <c r="J129" s="63">
        <v>29</v>
      </c>
    </row>
    <row r="130" spans="1:10" ht="24">
      <c r="A130" s="91"/>
      <c r="B130" s="68" t="s">
        <v>889</v>
      </c>
      <c r="C130" s="68" t="s">
        <v>1048</v>
      </c>
      <c r="D130" s="68" t="s">
        <v>1051</v>
      </c>
      <c r="E130" s="87">
        <v>10000</v>
      </c>
      <c r="F130" s="86">
        <v>16558000</v>
      </c>
      <c r="G130" s="85">
        <v>10000</v>
      </c>
      <c r="H130" s="86">
        <v>16558000</v>
      </c>
      <c r="I130" s="64" t="s">
        <v>515</v>
      </c>
      <c r="J130" s="63">
        <v>29</v>
      </c>
    </row>
    <row r="131" spans="1:10" ht="24">
      <c r="A131" s="91"/>
      <c r="B131" s="68" t="s">
        <v>889</v>
      </c>
      <c r="C131" s="68" t="s">
        <v>1048</v>
      </c>
      <c r="D131" s="68" t="s">
        <v>1052</v>
      </c>
      <c r="E131" s="87">
        <v>15000</v>
      </c>
      <c r="F131" s="86">
        <v>16573000</v>
      </c>
      <c r="G131" s="85">
        <v>15000</v>
      </c>
      <c r="H131" s="86">
        <v>16573000</v>
      </c>
      <c r="I131" s="64" t="s">
        <v>515</v>
      </c>
      <c r="J131" s="63">
        <v>29</v>
      </c>
    </row>
    <row r="132" spans="1:10" ht="24">
      <c r="A132" s="91"/>
      <c r="B132" s="68" t="s">
        <v>889</v>
      </c>
      <c r="C132" s="68" t="s">
        <v>1048</v>
      </c>
      <c r="D132" s="68" t="s">
        <v>1030</v>
      </c>
      <c r="E132" s="87">
        <v>50000</v>
      </c>
      <c r="F132" s="86">
        <v>16623000</v>
      </c>
      <c r="G132" s="85">
        <v>50000</v>
      </c>
      <c r="H132" s="86">
        <v>16623000</v>
      </c>
      <c r="I132" s="64" t="s">
        <v>515</v>
      </c>
      <c r="J132" s="63">
        <v>29</v>
      </c>
    </row>
    <row r="133" spans="1:10" ht="24">
      <c r="A133" s="91"/>
      <c r="B133" s="68" t="s">
        <v>889</v>
      </c>
      <c r="C133" s="68" t="s">
        <v>1053</v>
      </c>
      <c r="D133" s="68" t="s">
        <v>1054</v>
      </c>
      <c r="E133" s="87">
        <v>260000</v>
      </c>
      <c r="F133" s="86">
        <v>16883000</v>
      </c>
      <c r="G133" s="85">
        <v>260000</v>
      </c>
      <c r="H133" s="86">
        <v>16883000</v>
      </c>
      <c r="I133" s="64" t="s">
        <v>515</v>
      </c>
      <c r="J133" s="63">
        <v>29</v>
      </c>
    </row>
    <row r="134" spans="1:10" ht="24">
      <c r="A134" s="91"/>
      <c r="B134" s="68" t="s">
        <v>889</v>
      </c>
      <c r="C134" s="68" t="s">
        <v>1053</v>
      </c>
      <c r="D134" s="68" t="s">
        <v>1055</v>
      </c>
      <c r="E134" s="87">
        <v>15000</v>
      </c>
      <c r="F134" s="86">
        <v>16898000</v>
      </c>
      <c r="G134" s="85">
        <v>15000</v>
      </c>
      <c r="H134" s="86">
        <v>16898000</v>
      </c>
      <c r="I134" s="64" t="s">
        <v>515</v>
      </c>
      <c r="J134" s="63">
        <v>29</v>
      </c>
    </row>
    <row r="135" spans="1:10" ht="24">
      <c r="A135" s="91"/>
      <c r="B135" s="68" t="s">
        <v>889</v>
      </c>
      <c r="C135" s="68" t="s">
        <v>1053</v>
      </c>
      <c r="D135" s="68" t="s">
        <v>1050</v>
      </c>
      <c r="E135" s="87">
        <v>15000</v>
      </c>
      <c r="F135" s="86">
        <v>16913000</v>
      </c>
      <c r="G135" s="85">
        <v>15000</v>
      </c>
      <c r="H135" s="86">
        <v>16913000</v>
      </c>
      <c r="I135" s="64" t="s">
        <v>515</v>
      </c>
      <c r="J135" s="63">
        <v>29</v>
      </c>
    </row>
    <row r="136" spans="1:10" ht="24">
      <c r="A136" s="91"/>
      <c r="B136" s="68" t="s">
        <v>889</v>
      </c>
      <c r="C136" s="68" t="s">
        <v>1053</v>
      </c>
      <c r="D136" s="68" t="s">
        <v>1056</v>
      </c>
      <c r="E136" s="87">
        <v>20000</v>
      </c>
      <c r="F136" s="86">
        <v>16933000</v>
      </c>
      <c r="G136" s="85">
        <v>20000</v>
      </c>
      <c r="H136" s="86">
        <v>16933000</v>
      </c>
      <c r="I136" s="64" t="s">
        <v>515</v>
      </c>
      <c r="J136" s="63">
        <v>29</v>
      </c>
    </row>
    <row r="137" spans="1:10" ht="24">
      <c r="A137" s="91"/>
      <c r="B137" s="68" t="s">
        <v>889</v>
      </c>
      <c r="C137" s="68" t="s">
        <v>1057</v>
      </c>
      <c r="D137" s="68" t="s">
        <v>1058</v>
      </c>
      <c r="E137" s="87">
        <v>30000</v>
      </c>
      <c r="F137" s="86">
        <v>16963000</v>
      </c>
      <c r="G137" s="85">
        <v>30000</v>
      </c>
      <c r="H137" s="86">
        <v>16963000</v>
      </c>
      <c r="I137" s="64" t="s">
        <v>515</v>
      </c>
      <c r="J137" s="63">
        <v>29</v>
      </c>
    </row>
    <row r="138" spans="1:10" ht="24">
      <c r="A138" s="91"/>
      <c r="B138" s="68" t="s">
        <v>889</v>
      </c>
      <c r="C138" s="68" t="s">
        <v>1057</v>
      </c>
      <c r="D138" s="68" t="s">
        <v>1059</v>
      </c>
      <c r="E138" s="87">
        <v>50000</v>
      </c>
      <c r="F138" s="86">
        <v>17013000</v>
      </c>
      <c r="G138" s="85">
        <v>50000</v>
      </c>
      <c r="H138" s="86">
        <v>17013000</v>
      </c>
      <c r="I138" s="64" t="s">
        <v>515</v>
      </c>
      <c r="J138" s="63">
        <v>29</v>
      </c>
    </row>
    <row r="139" spans="1:10" ht="24">
      <c r="A139" s="91"/>
      <c r="B139" s="68" t="s">
        <v>889</v>
      </c>
      <c r="C139" s="68" t="s">
        <v>1057</v>
      </c>
      <c r="D139" s="68" t="s">
        <v>1060</v>
      </c>
      <c r="E139" s="87">
        <v>5000</v>
      </c>
      <c r="F139" s="86">
        <v>17018000</v>
      </c>
      <c r="G139" s="85">
        <v>5000</v>
      </c>
      <c r="H139" s="86">
        <v>17018000</v>
      </c>
      <c r="I139" s="64" t="s">
        <v>515</v>
      </c>
      <c r="J139" s="63">
        <v>29</v>
      </c>
    </row>
    <row r="140" spans="1:10" ht="24">
      <c r="A140" s="91"/>
      <c r="B140" s="68" t="s">
        <v>889</v>
      </c>
      <c r="C140" s="68" t="s">
        <v>1057</v>
      </c>
      <c r="D140" s="68" t="s">
        <v>1061</v>
      </c>
      <c r="E140" s="87">
        <v>150000</v>
      </c>
      <c r="F140" s="86">
        <v>17168000</v>
      </c>
      <c r="G140" s="85">
        <v>150000</v>
      </c>
      <c r="H140" s="86">
        <v>17168000</v>
      </c>
      <c r="I140" s="64" t="s">
        <v>515</v>
      </c>
      <c r="J140" s="63">
        <v>29</v>
      </c>
    </row>
    <row r="141" spans="1:10" ht="24">
      <c r="A141" s="91"/>
      <c r="B141" s="68" t="s">
        <v>889</v>
      </c>
      <c r="C141" s="68" t="s">
        <v>1057</v>
      </c>
      <c r="D141" s="68" t="s">
        <v>1062</v>
      </c>
      <c r="E141" s="87">
        <v>15000</v>
      </c>
      <c r="F141" s="86">
        <v>17183000</v>
      </c>
      <c r="G141" s="85">
        <v>15000</v>
      </c>
      <c r="H141" s="86">
        <v>17183000</v>
      </c>
      <c r="I141" s="64" t="s">
        <v>515</v>
      </c>
      <c r="J141" s="63">
        <v>29</v>
      </c>
    </row>
    <row r="142" spans="1:10" ht="24">
      <c r="A142" s="91"/>
      <c r="B142" s="68" t="s">
        <v>889</v>
      </c>
      <c r="C142" s="68" t="s">
        <v>1063</v>
      </c>
      <c r="D142" s="68" t="s">
        <v>1064</v>
      </c>
      <c r="E142" s="87">
        <v>75000</v>
      </c>
      <c r="F142" s="86">
        <v>17258000</v>
      </c>
      <c r="G142" s="85">
        <v>75000</v>
      </c>
      <c r="H142" s="86">
        <v>17258000</v>
      </c>
      <c r="I142" s="64" t="s">
        <v>515</v>
      </c>
      <c r="J142" s="63">
        <v>29</v>
      </c>
    </row>
    <row r="143" spans="1:10" ht="24">
      <c r="A143" s="91"/>
      <c r="B143" s="68" t="s">
        <v>889</v>
      </c>
      <c r="C143" s="68" t="s">
        <v>1063</v>
      </c>
      <c r="D143" s="68" t="s">
        <v>1065</v>
      </c>
      <c r="E143" s="87">
        <v>100000</v>
      </c>
      <c r="F143" s="86">
        <v>17358000</v>
      </c>
      <c r="G143" s="85">
        <v>100000</v>
      </c>
      <c r="H143" s="86">
        <v>17358000</v>
      </c>
      <c r="I143" s="64" t="s">
        <v>515</v>
      </c>
      <c r="J143" s="63">
        <v>29</v>
      </c>
    </row>
    <row r="144" spans="1:10" ht="24">
      <c r="A144" s="91"/>
      <c r="B144" s="68" t="s">
        <v>889</v>
      </c>
      <c r="C144" s="68" t="s">
        <v>1063</v>
      </c>
      <c r="D144" s="68" t="s">
        <v>1066</v>
      </c>
      <c r="E144" s="87">
        <v>75000</v>
      </c>
      <c r="F144" s="86">
        <v>17433000</v>
      </c>
      <c r="G144" s="85">
        <v>75000</v>
      </c>
      <c r="H144" s="86">
        <v>17433000</v>
      </c>
      <c r="I144" s="64" t="s">
        <v>515</v>
      </c>
      <c r="J144" s="63">
        <v>29</v>
      </c>
    </row>
    <row r="145" spans="1:10" ht="24">
      <c r="A145" s="91"/>
      <c r="B145" s="68" t="s">
        <v>889</v>
      </c>
      <c r="C145" s="68" t="s">
        <v>1063</v>
      </c>
      <c r="D145" s="68" t="s">
        <v>1060</v>
      </c>
      <c r="E145" s="87">
        <v>5000</v>
      </c>
      <c r="F145" s="86">
        <v>17438000</v>
      </c>
      <c r="G145" s="85">
        <v>5000</v>
      </c>
      <c r="H145" s="86">
        <v>17438000</v>
      </c>
      <c r="I145" s="64" t="s">
        <v>515</v>
      </c>
      <c r="J145" s="63">
        <v>29</v>
      </c>
    </row>
    <row r="146" spans="1:10" ht="24">
      <c r="A146" s="91"/>
      <c r="B146" s="68" t="s">
        <v>889</v>
      </c>
      <c r="C146" s="68" t="s">
        <v>1063</v>
      </c>
      <c r="D146" s="68" t="s">
        <v>1067</v>
      </c>
      <c r="E146" s="87">
        <v>100000</v>
      </c>
      <c r="F146" s="86">
        <v>17538000</v>
      </c>
      <c r="G146" s="85">
        <v>100000</v>
      </c>
      <c r="H146" s="86">
        <v>17538000</v>
      </c>
      <c r="I146" s="64" t="s">
        <v>515</v>
      </c>
      <c r="J146" s="63">
        <v>29</v>
      </c>
    </row>
    <row r="147" spans="1:10" ht="24">
      <c r="A147" s="91"/>
      <c r="B147" s="68" t="s">
        <v>889</v>
      </c>
      <c r="C147" s="68" t="s">
        <v>1063</v>
      </c>
      <c r="D147" s="68" t="s">
        <v>1050</v>
      </c>
      <c r="E147" s="87">
        <v>15000</v>
      </c>
      <c r="F147" s="86">
        <v>17553000</v>
      </c>
      <c r="G147" s="85">
        <v>15000</v>
      </c>
      <c r="H147" s="86">
        <v>17553000</v>
      </c>
      <c r="I147" s="64" t="s">
        <v>515</v>
      </c>
      <c r="J147" s="63">
        <v>29</v>
      </c>
    </row>
    <row r="148" spans="1:10" ht="24">
      <c r="A148" s="91"/>
      <c r="B148" s="68" t="s">
        <v>889</v>
      </c>
      <c r="C148" s="68" t="s">
        <v>1063</v>
      </c>
      <c r="D148" s="68" t="s">
        <v>1068</v>
      </c>
      <c r="E148" s="87">
        <v>40000</v>
      </c>
      <c r="F148" s="86">
        <v>17593000</v>
      </c>
      <c r="G148" s="85">
        <v>40000</v>
      </c>
      <c r="H148" s="86">
        <v>17593000</v>
      </c>
      <c r="I148" s="64" t="s">
        <v>515</v>
      </c>
      <c r="J148" s="63">
        <v>29</v>
      </c>
    </row>
    <row r="149" spans="1:10" ht="24">
      <c r="A149" s="91"/>
      <c r="B149" s="68" t="s">
        <v>889</v>
      </c>
      <c r="C149" s="68" t="s">
        <v>1063</v>
      </c>
      <c r="D149" s="68" t="s">
        <v>1069</v>
      </c>
      <c r="E149" s="87">
        <v>175000</v>
      </c>
      <c r="F149" s="86">
        <v>17768000</v>
      </c>
      <c r="G149" s="85">
        <v>175000</v>
      </c>
      <c r="H149" s="86">
        <v>17768000</v>
      </c>
      <c r="I149" s="64" t="s">
        <v>515</v>
      </c>
      <c r="J149" s="63">
        <v>29</v>
      </c>
    </row>
    <row r="150" spans="1:10" ht="24">
      <c r="A150" s="91"/>
      <c r="B150" s="68" t="s">
        <v>889</v>
      </c>
      <c r="C150" s="68" t="s">
        <v>1070</v>
      </c>
      <c r="D150" s="68" t="s">
        <v>1071</v>
      </c>
      <c r="E150" s="87">
        <v>30000</v>
      </c>
      <c r="F150" s="86">
        <v>17798000</v>
      </c>
      <c r="G150" s="85">
        <v>30000</v>
      </c>
      <c r="H150" s="86">
        <v>17798000</v>
      </c>
      <c r="I150" s="64" t="s">
        <v>515</v>
      </c>
      <c r="J150" s="63">
        <v>29</v>
      </c>
    </row>
    <row r="151" spans="1:10" ht="24">
      <c r="A151" s="91"/>
      <c r="B151" s="68" t="s">
        <v>889</v>
      </c>
      <c r="C151" s="68" t="s">
        <v>1070</v>
      </c>
      <c r="D151" s="68" t="s">
        <v>1060</v>
      </c>
      <c r="E151" s="87">
        <v>5000</v>
      </c>
      <c r="F151" s="86">
        <v>17803000</v>
      </c>
      <c r="G151" s="85">
        <v>5000</v>
      </c>
      <c r="H151" s="86">
        <v>17803000</v>
      </c>
      <c r="I151" s="64" t="s">
        <v>515</v>
      </c>
      <c r="J151" s="63">
        <v>29</v>
      </c>
    </row>
    <row r="152" spans="1:10" ht="24">
      <c r="A152" s="91"/>
      <c r="B152" s="68" t="s">
        <v>889</v>
      </c>
      <c r="C152" s="68" t="s">
        <v>1070</v>
      </c>
      <c r="D152" s="68" t="s">
        <v>956</v>
      </c>
      <c r="E152" s="87">
        <v>45000</v>
      </c>
      <c r="F152" s="86">
        <v>17848000</v>
      </c>
      <c r="G152" s="85">
        <v>45000</v>
      </c>
      <c r="H152" s="86">
        <v>17848000</v>
      </c>
      <c r="I152" s="64" t="s">
        <v>515</v>
      </c>
      <c r="J152" s="63">
        <v>29</v>
      </c>
    </row>
    <row r="153" spans="1:10" ht="24">
      <c r="A153" s="91"/>
      <c r="B153" s="68" t="s">
        <v>889</v>
      </c>
      <c r="C153" s="68" t="s">
        <v>1070</v>
      </c>
      <c r="D153" s="68" t="s">
        <v>1072</v>
      </c>
      <c r="E153" s="87">
        <v>100000</v>
      </c>
      <c r="F153" s="86">
        <v>17948000</v>
      </c>
      <c r="G153" s="85">
        <v>100000</v>
      </c>
      <c r="H153" s="86">
        <v>17948000</v>
      </c>
      <c r="I153" s="64" t="s">
        <v>515</v>
      </c>
      <c r="J153" s="63">
        <v>29</v>
      </c>
    </row>
    <row r="154" spans="1:10" ht="24">
      <c r="A154" s="91"/>
      <c r="B154" s="68" t="s">
        <v>889</v>
      </c>
      <c r="C154" s="68" t="s">
        <v>1073</v>
      </c>
      <c r="D154" s="68" t="s">
        <v>1074</v>
      </c>
      <c r="E154" s="87">
        <v>30000</v>
      </c>
      <c r="F154" s="86">
        <v>17978000</v>
      </c>
      <c r="G154" s="85">
        <v>30000</v>
      </c>
      <c r="H154" s="86">
        <v>17978000</v>
      </c>
      <c r="I154" s="64" t="s">
        <v>515</v>
      </c>
      <c r="J154" s="63">
        <v>31</v>
      </c>
    </row>
    <row r="155" spans="1:10" ht="24">
      <c r="A155" s="91"/>
      <c r="B155" s="68" t="s">
        <v>889</v>
      </c>
      <c r="C155" s="68" t="s">
        <v>1073</v>
      </c>
      <c r="D155" s="68" t="s">
        <v>1075</v>
      </c>
      <c r="E155" s="87">
        <v>100000</v>
      </c>
      <c r="F155" s="86">
        <v>18078000</v>
      </c>
      <c r="G155" s="85">
        <v>100000</v>
      </c>
      <c r="H155" s="86">
        <v>18078000</v>
      </c>
      <c r="I155" s="64" t="s">
        <v>515</v>
      </c>
      <c r="J155" s="63">
        <v>31</v>
      </c>
    </row>
    <row r="156" spans="1:10" ht="24">
      <c r="A156" s="91"/>
      <c r="B156" s="68" t="s">
        <v>889</v>
      </c>
      <c r="C156" s="68" t="s">
        <v>1073</v>
      </c>
      <c r="D156" s="68" t="s">
        <v>1076</v>
      </c>
      <c r="E156" s="87">
        <v>275000</v>
      </c>
      <c r="F156" s="86">
        <v>18353000</v>
      </c>
      <c r="G156" s="85">
        <v>275000</v>
      </c>
      <c r="H156" s="86">
        <v>18353000</v>
      </c>
      <c r="I156" s="64" t="s">
        <v>515</v>
      </c>
      <c r="J156" s="63">
        <v>31</v>
      </c>
    </row>
    <row r="157" spans="1:10" ht="24">
      <c r="A157" s="91"/>
      <c r="B157" s="68" t="s">
        <v>889</v>
      </c>
      <c r="C157" s="68" t="s">
        <v>1073</v>
      </c>
      <c r="D157" s="68" t="s">
        <v>1077</v>
      </c>
      <c r="E157" s="87">
        <v>20000</v>
      </c>
      <c r="F157" s="86">
        <v>18373000</v>
      </c>
      <c r="G157" s="85">
        <v>20000</v>
      </c>
      <c r="H157" s="86">
        <v>18373000</v>
      </c>
      <c r="I157" s="64" t="s">
        <v>515</v>
      </c>
      <c r="J157" s="63">
        <v>31</v>
      </c>
    </row>
    <row r="158" spans="1:10" ht="24">
      <c r="A158" s="91"/>
      <c r="B158" s="68" t="s">
        <v>889</v>
      </c>
      <c r="C158" s="68" t="s">
        <v>1078</v>
      </c>
      <c r="D158" s="68" t="s">
        <v>1079</v>
      </c>
      <c r="E158" s="87">
        <v>180000</v>
      </c>
      <c r="F158" s="86">
        <v>18553000</v>
      </c>
      <c r="G158" s="85">
        <v>180000</v>
      </c>
      <c r="H158" s="86">
        <v>18553000</v>
      </c>
      <c r="I158" s="64" t="s">
        <v>515</v>
      </c>
      <c r="J158" s="63">
        <v>31</v>
      </c>
    </row>
    <row r="159" spans="1:10" ht="24">
      <c r="A159" s="91"/>
      <c r="B159" s="68" t="s">
        <v>889</v>
      </c>
      <c r="C159" s="68" t="s">
        <v>1078</v>
      </c>
      <c r="D159" s="68" t="s">
        <v>1080</v>
      </c>
      <c r="E159" s="87">
        <v>150000</v>
      </c>
      <c r="F159" s="86">
        <v>18703000</v>
      </c>
      <c r="G159" s="85">
        <v>150000</v>
      </c>
      <c r="H159" s="86">
        <v>18703000</v>
      </c>
      <c r="I159" s="64" t="s">
        <v>515</v>
      </c>
      <c r="J159" s="63">
        <v>31</v>
      </c>
    </row>
    <row r="160" spans="1:10" ht="24">
      <c r="A160" s="91"/>
      <c r="B160" s="68" t="s">
        <v>889</v>
      </c>
      <c r="C160" s="68" t="s">
        <v>1078</v>
      </c>
      <c r="D160" s="68" t="s">
        <v>952</v>
      </c>
      <c r="E160" s="87">
        <v>20000</v>
      </c>
      <c r="F160" s="86">
        <v>18723000</v>
      </c>
      <c r="G160" s="85">
        <v>20000</v>
      </c>
      <c r="H160" s="86">
        <v>18723000</v>
      </c>
      <c r="I160" s="64" t="s">
        <v>515</v>
      </c>
      <c r="J160" s="63">
        <v>31</v>
      </c>
    </row>
    <row r="161" spans="1:10" ht="24">
      <c r="A161" s="91"/>
      <c r="B161" s="68" t="s">
        <v>889</v>
      </c>
      <c r="C161" s="68" t="s">
        <v>1078</v>
      </c>
      <c r="D161" s="68" t="s">
        <v>1030</v>
      </c>
      <c r="E161" s="87">
        <v>30000</v>
      </c>
      <c r="F161" s="86">
        <v>18753000</v>
      </c>
      <c r="G161" s="85">
        <v>30000</v>
      </c>
      <c r="H161" s="86">
        <v>18753000</v>
      </c>
      <c r="I161" s="64" t="s">
        <v>515</v>
      </c>
      <c r="J161" s="63">
        <v>31</v>
      </c>
    </row>
    <row r="162" spans="1:10" ht="24">
      <c r="A162" s="91"/>
      <c r="B162" s="68" t="s">
        <v>889</v>
      </c>
      <c r="C162" s="68" t="s">
        <v>1081</v>
      </c>
      <c r="D162" s="68" t="s">
        <v>1082</v>
      </c>
      <c r="E162" s="87">
        <v>160000</v>
      </c>
      <c r="F162" s="86">
        <v>18913000</v>
      </c>
      <c r="G162" s="85">
        <v>160000</v>
      </c>
      <c r="H162" s="86">
        <v>18913000</v>
      </c>
      <c r="I162" s="64" t="s">
        <v>515</v>
      </c>
      <c r="J162" s="63">
        <v>31</v>
      </c>
    </row>
    <row r="163" spans="1:10" ht="24">
      <c r="A163" s="91"/>
      <c r="B163" s="68" t="s">
        <v>889</v>
      </c>
      <c r="C163" s="68" t="s">
        <v>1083</v>
      </c>
      <c r="D163" s="68" t="s">
        <v>1084</v>
      </c>
      <c r="E163" s="87">
        <v>35000</v>
      </c>
      <c r="F163" s="86">
        <v>18948000</v>
      </c>
      <c r="G163" s="85">
        <v>35000</v>
      </c>
      <c r="H163" s="86">
        <v>18948000</v>
      </c>
      <c r="I163" s="64" t="s">
        <v>515</v>
      </c>
      <c r="J163" s="63">
        <v>31</v>
      </c>
    </row>
    <row r="164" spans="1:10" ht="24">
      <c r="A164" s="91"/>
      <c r="B164" s="68" t="s">
        <v>889</v>
      </c>
      <c r="C164" s="68" t="s">
        <v>1083</v>
      </c>
      <c r="D164" s="68" t="s">
        <v>1085</v>
      </c>
      <c r="E164" s="87">
        <v>500000</v>
      </c>
      <c r="F164" s="86">
        <v>19448000</v>
      </c>
      <c r="G164" s="85">
        <v>500000</v>
      </c>
      <c r="H164" s="86">
        <v>19448000</v>
      </c>
      <c r="I164" s="64" t="s">
        <v>515</v>
      </c>
      <c r="J164" s="63">
        <v>31</v>
      </c>
    </row>
    <row r="165" spans="1:10" ht="24">
      <c r="A165" s="91"/>
      <c r="B165" s="68" t="s">
        <v>889</v>
      </c>
      <c r="C165" s="68" t="s">
        <v>1083</v>
      </c>
      <c r="D165" s="68" t="s">
        <v>1086</v>
      </c>
      <c r="E165" s="87">
        <v>500000</v>
      </c>
      <c r="F165" s="86">
        <v>19948000</v>
      </c>
      <c r="G165" s="85">
        <v>500000</v>
      </c>
      <c r="H165" s="86">
        <v>19948000</v>
      </c>
      <c r="I165" s="64" t="s">
        <v>515</v>
      </c>
      <c r="J165" s="63">
        <v>31</v>
      </c>
    </row>
    <row r="166" spans="1:10" ht="24">
      <c r="A166" s="91"/>
      <c r="B166" s="68" t="s">
        <v>889</v>
      </c>
      <c r="C166" s="68" t="s">
        <v>1083</v>
      </c>
      <c r="D166" s="68" t="s">
        <v>1087</v>
      </c>
      <c r="E166" s="87">
        <v>180000</v>
      </c>
      <c r="F166" s="86">
        <v>20128000</v>
      </c>
      <c r="G166" s="85">
        <v>180000</v>
      </c>
      <c r="H166" s="86">
        <v>20128000</v>
      </c>
      <c r="I166" s="64" t="s">
        <v>515</v>
      </c>
      <c r="J166" s="63">
        <v>31</v>
      </c>
    </row>
    <row r="167" spans="1:10" ht="60">
      <c r="A167" s="91"/>
      <c r="B167" s="68" t="s">
        <v>889</v>
      </c>
      <c r="C167" s="68" t="s">
        <v>1088</v>
      </c>
      <c r="D167" s="68" t="s">
        <v>1089</v>
      </c>
      <c r="E167" s="87">
        <v>350000</v>
      </c>
      <c r="F167" s="86">
        <v>20478000</v>
      </c>
      <c r="G167" s="85">
        <v>350000</v>
      </c>
      <c r="H167" s="86">
        <v>20478000</v>
      </c>
      <c r="I167" s="64" t="s">
        <v>515</v>
      </c>
      <c r="J167" s="63">
        <v>31</v>
      </c>
    </row>
    <row r="168" spans="1:10" ht="24">
      <c r="A168" s="91"/>
      <c r="B168" s="68" t="s">
        <v>889</v>
      </c>
      <c r="C168" s="68" t="s">
        <v>1090</v>
      </c>
      <c r="D168" s="68" t="s">
        <v>1091</v>
      </c>
      <c r="E168" s="87">
        <v>120000</v>
      </c>
      <c r="F168" s="86">
        <v>20598000</v>
      </c>
      <c r="G168" s="85">
        <v>120000</v>
      </c>
      <c r="H168" s="86">
        <v>20598000</v>
      </c>
      <c r="I168" s="64" t="s">
        <v>515</v>
      </c>
      <c r="J168" s="63">
        <v>32</v>
      </c>
    </row>
    <row r="169" spans="1:10" ht="24">
      <c r="A169" s="91"/>
      <c r="B169" s="68" t="s">
        <v>889</v>
      </c>
      <c r="C169" s="68" t="s">
        <v>1092</v>
      </c>
      <c r="D169" s="68" t="s">
        <v>1093</v>
      </c>
      <c r="E169" s="87">
        <v>10000</v>
      </c>
      <c r="F169" s="86">
        <v>20608000</v>
      </c>
      <c r="G169" s="85">
        <v>10000</v>
      </c>
      <c r="H169" s="86">
        <v>20608000</v>
      </c>
      <c r="I169" s="64" t="s">
        <v>515</v>
      </c>
      <c r="J169" s="63">
        <v>32</v>
      </c>
    </row>
    <row r="170" spans="1:10" ht="24">
      <c r="A170" s="91"/>
      <c r="B170" s="68" t="s">
        <v>889</v>
      </c>
      <c r="C170" s="68" t="s">
        <v>1092</v>
      </c>
      <c r="D170" s="68" t="s">
        <v>1094</v>
      </c>
      <c r="E170" s="87">
        <v>120000</v>
      </c>
      <c r="F170" s="86">
        <v>20728000</v>
      </c>
      <c r="G170" s="85">
        <v>120000</v>
      </c>
      <c r="H170" s="86">
        <v>20728000</v>
      </c>
      <c r="I170" s="64" t="s">
        <v>515</v>
      </c>
      <c r="J170" s="63">
        <v>32</v>
      </c>
    </row>
    <row r="171" spans="1:10" ht="48">
      <c r="A171" s="91"/>
      <c r="B171" s="68" t="s">
        <v>889</v>
      </c>
      <c r="C171" s="68" t="s">
        <v>1095</v>
      </c>
      <c r="D171" s="68" t="s">
        <v>1096</v>
      </c>
      <c r="E171" s="87">
        <v>225000</v>
      </c>
      <c r="F171" s="86">
        <v>20953000</v>
      </c>
      <c r="G171" s="85">
        <v>225000</v>
      </c>
      <c r="H171" s="86">
        <v>20953000</v>
      </c>
      <c r="I171" s="64" t="s">
        <v>515</v>
      </c>
      <c r="J171" s="63">
        <v>31</v>
      </c>
    </row>
    <row r="172" spans="1:10" ht="24">
      <c r="A172" s="91"/>
      <c r="B172" s="68" t="s">
        <v>889</v>
      </c>
      <c r="C172" s="68" t="s">
        <v>1097</v>
      </c>
      <c r="D172" s="68" t="s">
        <v>1098</v>
      </c>
      <c r="E172" s="87">
        <v>75000</v>
      </c>
      <c r="F172" s="86">
        <v>21028000</v>
      </c>
      <c r="G172" s="85">
        <v>75000</v>
      </c>
      <c r="H172" s="86">
        <v>21028000</v>
      </c>
      <c r="I172" s="64" t="s">
        <v>515</v>
      </c>
      <c r="J172" s="63">
        <v>31</v>
      </c>
    </row>
    <row r="173" spans="1:10" ht="24">
      <c r="A173" s="91"/>
      <c r="B173" s="68" t="s">
        <v>889</v>
      </c>
      <c r="C173" s="68" t="s">
        <v>1097</v>
      </c>
      <c r="D173" s="68" t="s">
        <v>1099</v>
      </c>
      <c r="E173" s="87">
        <v>15000</v>
      </c>
      <c r="F173" s="86">
        <v>21043000</v>
      </c>
      <c r="G173" s="85">
        <v>15000</v>
      </c>
      <c r="H173" s="86">
        <v>21043000</v>
      </c>
      <c r="I173" s="64" t="s">
        <v>515</v>
      </c>
      <c r="J173" s="63">
        <v>31</v>
      </c>
    </row>
    <row r="174" spans="1:10" ht="24">
      <c r="A174" s="91"/>
      <c r="B174" s="68" t="s">
        <v>889</v>
      </c>
      <c r="C174" s="68" t="s">
        <v>1097</v>
      </c>
      <c r="D174" s="68" t="s">
        <v>956</v>
      </c>
      <c r="E174" s="87">
        <v>30000</v>
      </c>
      <c r="F174" s="86">
        <v>21073000</v>
      </c>
      <c r="G174" s="85">
        <v>30000</v>
      </c>
      <c r="H174" s="86">
        <v>21073000</v>
      </c>
      <c r="I174" s="64" t="s">
        <v>515</v>
      </c>
      <c r="J174" s="63">
        <v>31</v>
      </c>
    </row>
    <row r="175" spans="1:10" ht="24">
      <c r="A175" s="91"/>
      <c r="B175" s="68" t="s">
        <v>889</v>
      </c>
      <c r="C175" s="68" t="s">
        <v>1097</v>
      </c>
      <c r="D175" s="68" t="s">
        <v>1100</v>
      </c>
      <c r="E175" s="87">
        <v>200000</v>
      </c>
      <c r="F175" s="86">
        <v>21273000</v>
      </c>
      <c r="G175" s="85">
        <v>200000</v>
      </c>
      <c r="H175" s="86">
        <v>21273000</v>
      </c>
      <c r="I175" s="64" t="s">
        <v>515</v>
      </c>
      <c r="J175" s="63">
        <v>31</v>
      </c>
    </row>
    <row r="176" spans="1:10" ht="24">
      <c r="A176" s="91"/>
      <c r="B176" s="68" t="s">
        <v>889</v>
      </c>
      <c r="C176" s="68" t="s">
        <v>1101</v>
      </c>
      <c r="D176" s="68" t="s">
        <v>1102</v>
      </c>
      <c r="E176" s="87">
        <v>15000</v>
      </c>
      <c r="F176" s="86">
        <v>21288000</v>
      </c>
      <c r="G176" s="85">
        <v>15000</v>
      </c>
      <c r="H176" s="86">
        <v>21288000</v>
      </c>
      <c r="I176" s="64" t="s">
        <v>515</v>
      </c>
      <c r="J176" s="63">
        <v>31</v>
      </c>
    </row>
    <row r="177" spans="1:10" ht="24">
      <c r="A177" s="91"/>
      <c r="B177" s="68" t="s">
        <v>889</v>
      </c>
      <c r="C177" s="68" t="s">
        <v>1101</v>
      </c>
      <c r="D177" s="68" t="s">
        <v>1103</v>
      </c>
      <c r="E177" s="87">
        <v>80000</v>
      </c>
      <c r="F177" s="86">
        <v>21368000</v>
      </c>
      <c r="G177" s="85">
        <v>80000</v>
      </c>
      <c r="H177" s="86">
        <v>21368000</v>
      </c>
      <c r="I177" s="64" t="s">
        <v>515</v>
      </c>
      <c r="J177" s="63">
        <v>31</v>
      </c>
    </row>
    <row r="178" spans="1:10" ht="24">
      <c r="A178" s="91"/>
      <c r="B178" s="68" t="s">
        <v>889</v>
      </c>
      <c r="C178" s="68" t="s">
        <v>1101</v>
      </c>
      <c r="D178" s="68" t="s">
        <v>1104</v>
      </c>
      <c r="E178" s="87">
        <v>120000</v>
      </c>
      <c r="F178" s="86">
        <v>21488000</v>
      </c>
      <c r="G178" s="85">
        <v>120000</v>
      </c>
      <c r="H178" s="86">
        <v>21488000</v>
      </c>
      <c r="I178" s="64" t="s">
        <v>515</v>
      </c>
      <c r="J178" s="63">
        <v>31</v>
      </c>
    </row>
    <row r="179" spans="1:10" ht="24">
      <c r="A179" s="91"/>
      <c r="B179" s="68" t="s">
        <v>889</v>
      </c>
      <c r="C179" s="68" t="s">
        <v>1101</v>
      </c>
      <c r="D179" s="68" t="s">
        <v>1105</v>
      </c>
      <c r="E179" s="87">
        <v>165000</v>
      </c>
      <c r="F179" s="86">
        <v>21653000</v>
      </c>
      <c r="G179" s="85">
        <v>165000</v>
      </c>
      <c r="H179" s="86">
        <v>21653000</v>
      </c>
      <c r="I179" s="64" t="s">
        <v>515</v>
      </c>
      <c r="J179" s="63">
        <v>31</v>
      </c>
    </row>
    <row r="180" spans="1:10" ht="24">
      <c r="A180" s="91"/>
      <c r="B180" s="68" t="s">
        <v>889</v>
      </c>
      <c r="C180" s="68" t="s">
        <v>1101</v>
      </c>
      <c r="D180" s="68" t="s">
        <v>1106</v>
      </c>
      <c r="E180" s="87">
        <v>30000</v>
      </c>
      <c r="F180" s="86">
        <v>21683000</v>
      </c>
      <c r="G180" s="85">
        <v>30000</v>
      </c>
      <c r="H180" s="86">
        <v>21683000</v>
      </c>
      <c r="I180" s="64" t="s">
        <v>515</v>
      </c>
      <c r="J180" s="63">
        <v>31</v>
      </c>
    </row>
    <row r="181" spans="1:10" ht="48">
      <c r="A181" s="91"/>
      <c r="B181" s="68" t="s">
        <v>889</v>
      </c>
      <c r="C181" s="68" t="s">
        <v>1101</v>
      </c>
      <c r="D181" s="68" t="s">
        <v>1107</v>
      </c>
      <c r="E181" s="87">
        <v>275000</v>
      </c>
      <c r="F181" s="86">
        <v>21958000</v>
      </c>
      <c r="G181" s="85">
        <v>275000</v>
      </c>
      <c r="H181" s="86">
        <v>21958000</v>
      </c>
      <c r="I181" s="64" t="s">
        <v>515</v>
      </c>
      <c r="J181" s="63">
        <v>31</v>
      </c>
    </row>
    <row r="182" spans="1:10" ht="24">
      <c r="A182" s="91"/>
      <c r="B182" s="68" t="s">
        <v>889</v>
      </c>
      <c r="C182" s="68" t="s">
        <v>1101</v>
      </c>
      <c r="D182" s="68" t="s">
        <v>1108</v>
      </c>
      <c r="E182" s="87">
        <v>30000</v>
      </c>
      <c r="F182" s="86">
        <v>21988000</v>
      </c>
      <c r="G182" s="85">
        <v>30000</v>
      </c>
      <c r="H182" s="86">
        <v>21988000</v>
      </c>
      <c r="I182" s="64" t="s">
        <v>515</v>
      </c>
      <c r="J182" s="63">
        <v>31</v>
      </c>
    </row>
    <row r="183" spans="1:10" ht="24">
      <c r="A183" s="91"/>
      <c r="B183" s="68" t="s">
        <v>889</v>
      </c>
      <c r="C183" s="68" t="s">
        <v>1101</v>
      </c>
      <c r="D183" s="68" t="s">
        <v>1109</v>
      </c>
      <c r="E183" s="87">
        <v>40000</v>
      </c>
      <c r="F183" s="86">
        <v>22028000</v>
      </c>
      <c r="G183" s="85">
        <v>40000</v>
      </c>
      <c r="H183" s="86">
        <v>22028000</v>
      </c>
      <c r="I183" s="64" t="s">
        <v>515</v>
      </c>
      <c r="J183" s="63">
        <v>31</v>
      </c>
    </row>
    <row r="184" spans="1:10" ht="24">
      <c r="A184" s="91"/>
      <c r="B184" s="68" t="s">
        <v>889</v>
      </c>
      <c r="C184" s="68" t="s">
        <v>1101</v>
      </c>
      <c r="D184" s="68" t="s">
        <v>1110</v>
      </c>
      <c r="E184" s="87">
        <v>50000</v>
      </c>
      <c r="F184" s="86">
        <v>22078000</v>
      </c>
      <c r="G184" s="85">
        <v>50000</v>
      </c>
      <c r="H184" s="86">
        <v>22078000</v>
      </c>
      <c r="I184" s="64" t="s">
        <v>515</v>
      </c>
      <c r="J184" s="63">
        <v>31</v>
      </c>
    </row>
    <row r="185" spans="1:10" ht="24">
      <c r="A185" s="91"/>
      <c r="B185" s="68" t="s">
        <v>889</v>
      </c>
      <c r="C185" s="68" t="s">
        <v>1101</v>
      </c>
      <c r="D185" s="68" t="s">
        <v>1111</v>
      </c>
      <c r="E185" s="87">
        <v>50000</v>
      </c>
      <c r="F185" s="86">
        <v>22128000</v>
      </c>
      <c r="G185" s="85">
        <v>50000</v>
      </c>
      <c r="H185" s="86">
        <v>22128000</v>
      </c>
      <c r="I185" s="64" t="s">
        <v>515</v>
      </c>
      <c r="J185" s="63">
        <v>31</v>
      </c>
    </row>
    <row r="186" spans="1:10" ht="36">
      <c r="A186" s="91"/>
      <c r="B186" s="68" t="s">
        <v>889</v>
      </c>
      <c r="C186" s="68" t="s">
        <v>1101</v>
      </c>
      <c r="D186" s="68" t="s">
        <v>1112</v>
      </c>
      <c r="E186" s="87">
        <v>200000</v>
      </c>
      <c r="F186" s="86">
        <v>22328000</v>
      </c>
      <c r="G186" s="85">
        <v>200000</v>
      </c>
      <c r="H186" s="86">
        <v>22328000</v>
      </c>
      <c r="I186" s="64" t="s">
        <v>515</v>
      </c>
      <c r="J186" s="63">
        <v>31</v>
      </c>
    </row>
    <row r="187" spans="1:10" ht="24">
      <c r="A187" s="91"/>
      <c r="B187" s="68" t="s">
        <v>889</v>
      </c>
      <c r="C187" s="68" t="s">
        <v>1113</v>
      </c>
      <c r="D187" s="68" t="s">
        <v>1114</v>
      </c>
      <c r="E187" s="87">
        <v>300000</v>
      </c>
      <c r="F187" s="86">
        <v>22628000</v>
      </c>
      <c r="G187" s="85">
        <v>300000</v>
      </c>
      <c r="H187" s="86">
        <v>22628000</v>
      </c>
      <c r="I187" s="64" t="s">
        <v>515</v>
      </c>
      <c r="J187" s="63">
        <v>31</v>
      </c>
    </row>
    <row r="188" spans="1:10" ht="24">
      <c r="A188" s="91"/>
      <c r="B188" s="68" t="s">
        <v>889</v>
      </c>
      <c r="C188" s="68" t="s">
        <v>946</v>
      </c>
      <c r="D188" s="68" t="s">
        <v>1115</v>
      </c>
      <c r="E188" s="87">
        <v>75000</v>
      </c>
      <c r="F188" s="86">
        <v>22703000</v>
      </c>
      <c r="G188" s="85">
        <v>75000</v>
      </c>
      <c r="H188" s="86">
        <v>22703000</v>
      </c>
      <c r="I188" s="64" t="s">
        <v>515</v>
      </c>
      <c r="J188" s="63">
        <v>30</v>
      </c>
    </row>
    <row r="189" spans="1:10" ht="24">
      <c r="A189" s="91"/>
      <c r="B189" s="68" t="s">
        <v>889</v>
      </c>
      <c r="C189" s="68" t="s">
        <v>946</v>
      </c>
      <c r="D189" s="68" t="s">
        <v>1116</v>
      </c>
      <c r="E189" s="87">
        <v>10000</v>
      </c>
      <c r="F189" s="86">
        <v>22713000</v>
      </c>
      <c r="G189" s="85">
        <v>10000</v>
      </c>
      <c r="H189" s="86">
        <v>22713000</v>
      </c>
      <c r="I189" s="64" t="s">
        <v>515</v>
      </c>
      <c r="J189" s="63">
        <v>30</v>
      </c>
    </row>
    <row r="190" spans="1:10" ht="24">
      <c r="A190" s="91"/>
      <c r="B190" s="68" t="s">
        <v>889</v>
      </c>
      <c r="C190" s="68" t="s">
        <v>946</v>
      </c>
      <c r="D190" s="68" t="s">
        <v>1117</v>
      </c>
      <c r="E190" s="87">
        <v>35000</v>
      </c>
      <c r="F190" s="86">
        <v>22748000</v>
      </c>
      <c r="G190" s="85">
        <v>35000</v>
      </c>
      <c r="H190" s="86">
        <v>22748000</v>
      </c>
      <c r="I190" s="64" t="s">
        <v>515</v>
      </c>
      <c r="J190" s="63">
        <v>30</v>
      </c>
    </row>
    <row r="191" spans="1:10" ht="24">
      <c r="A191" s="91"/>
      <c r="B191" s="68" t="s">
        <v>889</v>
      </c>
      <c r="C191" s="68" t="s">
        <v>1118</v>
      </c>
      <c r="D191" s="68" t="s">
        <v>1119</v>
      </c>
      <c r="E191" s="87">
        <v>25000</v>
      </c>
      <c r="F191" s="86">
        <v>22773000</v>
      </c>
      <c r="G191" s="85">
        <v>25000</v>
      </c>
      <c r="H191" s="86">
        <v>22773000</v>
      </c>
      <c r="I191" s="64" t="s">
        <v>515</v>
      </c>
      <c r="J191" s="63">
        <v>30</v>
      </c>
    </row>
    <row r="192" spans="1:10" ht="24">
      <c r="A192" s="91"/>
      <c r="B192" s="68" t="s">
        <v>889</v>
      </c>
      <c r="C192" s="68" t="s">
        <v>1120</v>
      </c>
      <c r="D192" s="68" t="s">
        <v>1121</v>
      </c>
      <c r="E192" s="87">
        <v>150000</v>
      </c>
      <c r="F192" s="86">
        <v>22923000</v>
      </c>
      <c r="G192" s="85">
        <v>150000</v>
      </c>
      <c r="H192" s="86">
        <v>22923000</v>
      </c>
      <c r="I192" s="64" t="s">
        <v>515</v>
      </c>
      <c r="J192" s="63">
        <v>29</v>
      </c>
    </row>
    <row r="193" spans="1:10" ht="24">
      <c r="A193" s="91"/>
      <c r="B193" s="68" t="s">
        <v>889</v>
      </c>
      <c r="C193" s="68" t="s">
        <v>1122</v>
      </c>
      <c r="D193" s="68" t="s">
        <v>1003</v>
      </c>
      <c r="E193" s="87">
        <v>150000</v>
      </c>
      <c r="F193" s="86">
        <v>23073000</v>
      </c>
      <c r="G193" s="85">
        <v>150000</v>
      </c>
      <c r="H193" s="86">
        <v>23073000</v>
      </c>
      <c r="I193" s="64" t="s">
        <v>515</v>
      </c>
      <c r="J193" s="63">
        <v>29</v>
      </c>
    </row>
    <row r="194" spans="1:10" ht="24">
      <c r="A194" s="91"/>
      <c r="B194" s="68" t="s">
        <v>889</v>
      </c>
      <c r="C194" s="68" t="s">
        <v>1122</v>
      </c>
      <c r="D194" s="68" t="s">
        <v>1123</v>
      </c>
      <c r="E194" s="87">
        <v>10000</v>
      </c>
      <c r="F194" s="86">
        <v>23083000</v>
      </c>
      <c r="G194" s="85">
        <v>10000</v>
      </c>
      <c r="H194" s="86">
        <v>23083000</v>
      </c>
      <c r="I194" s="64" t="s">
        <v>515</v>
      </c>
      <c r="J194" s="63">
        <v>29</v>
      </c>
    </row>
    <row r="195" spans="1:10" ht="24">
      <c r="A195" s="91"/>
      <c r="B195" s="68" t="s">
        <v>889</v>
      </c>
      <c r="C195" s="68" t="s">
        <v>1122</v>
      </c>
      <c r="D195" s="68" t="s">
        <v>1124</v>
      </c>
      <c r="E195" s="87">
        <v>100000</v>
      </c>
      <c r="F195" s="86">
        <v>23183000</v>
      </c>
      <c r="G195" s="85">
        <v>100000</v>
      </c>
      <c r="H195" s="86">
        <v>23183000</v>
      </c>
      <c r="I195" s="64" t="s">
        <v>515</v>
      </c>
      <c r="J195" s="63">
        <v>29</v>
      </c>
    </row>
    <row r="196" spans="1:10" ht="24">
      <c r="A196" s="91"/>
      <c r="B196" s="68" t="s">
        <v>889</v>
      </c>
      <c r="C196" s="68" t="s">
        <v>1122</v>
      </c>
      <c r="D196" s="68" t="s">
        <v>956</v>
      </c>
      <c r="E196" s="87">
        <v>30000</v>
      </c>
      <c r="F196" s="86">
        <v>23213000</v>
      </c>
      <c r="G196" s="85">
        <v>30000</v>
      </c>
      <c r="H196" s="86">
        <v>23213000</v>
      </c>
      <c r="I196" s="64" t="s">
        <v>515</v>
      </c>
      <c r="J196" s="63">
        <v>29</v>
      </c>
    </row>
    <row r="197" spans="1:10" ht="24">
      <c r="A197" s="91"/>
      <c r="B197" s="68" t="s">
        <v>889</v>
      </c>
      <c r="C197" s="68" t="s">
        <v>1125</v>
      </c>
      <c r="D197" s="68" t="s">
        <v>947</v>
      </c>
      <c r="E197" s="87">
        <v>100000</v>
      </c>
      <c r="F197" s="86">
        <v>23313000</v>
      </c>
      <c r="G197" s="85">
        <v>100000</v>
      </c>
      <c r="H197" s="86">
        <v>23313000</v>
      </c>
      <c r="I197" s="64" t="s">
        <v>515</v>
      </c>
      <c r="J197" s="63">
        <v>30</v>
      </c>
    </row>
    <row r="198" spans="1:10" ht="24">
      <c r="A198" s="91"/>
      <c r="B198" s="68" t="s">
        <v>889</v>
      </c>
      <c r="C198" s="68" t="s">
        <v>1125</v>
      </c>
      <c r="D198" s="68" t="s">
        <v>1126</v>
      </c>
      <c r="E198" s="87">
        <v>30000</v>
      </c>
      <c r="F198" s="86">
        <v>23343000</v>
      </c>
      <c r="G198" s="85">
        <v>30000</v>
      </c>
      <c r="H198" s="86">
        <v>23343000</v>
      </c>
      <c r="I198" s="64" t="s">
        <v>515</v>
      </c>
      <c r="J198" s="63">
        <v>30</v>
      </c>
    </row>
    <row r="199" spans="1:10" ht="24">
      <c r="A199" s="91"/>
      <c r="B199" s="68" t="s">
        <v>889</v>
      </c>
      <c r="C199" s="68" t="s">
        <v>1125</v>
      </c>
      <c r="D199" s="68" t="s">
        <v>1116</v>
      </c>
      <c r="E199" s="87">
        <v>5000</v>
      </c>
      <c r="F199" s="86">
        <v>23348000</v>
      </c>
      <c r="G199" s="85">
        <v>5000</v>
      </c>
      <c r="H199" s="86">
        <v>23348000</v>
      </c>
      <c r="I199" s="64" t="s">
        <v>515</v>
      </c>
      <c r="J199" s="63">
        <v>30</v>
      </c>
    </row>
    <row r="200" spans="1:10" ht="24">
      <c r="A200" s="91"/>
      <c r="B200" s="68" t="s">
        <v>889</v>
      </c>
      <c r="C200" s="68" t="s">
        <v>1125</v>
      </c>
      <c r="D200" s="68" t="s">
        <v>1127</v>
      </c>
      <c r="E200" s="87">
        <v>30000</v>
      </c>
      <c r="F200" s="86">
        <v>23378000</v>
      </c>
      <c r="G200" s="85">
        <v>30000</v>
      </c>
      <c r="H200" s="86">
        <v>23378000</v>
      </c>
      <c r="I200" s="64" t="s">
        <v>515</v>
      </c>
      <c r="J200" s="63">
        <v>30</v>
      </c>
    </row>
    <row r="201" spans="1:10" ht="24">
      <c r="A201" s="91"/>
      <c r="B201" s="68" t="s">
        <v>889</v>
      </c>
      <c r="C201" s="68" t="s">
        <v>1125</v>
      </c>
      <c r="D201" s="68" t="s">
        <v>1128</v>
      </c>
      <c r="E201" s="87">
        <v>50000</v>
      </c>
      <c r="F201" s="86">
        <v>23428000</v>
      </c>
      <c r="G201" s="85">
        <v>50000</v>
      </c>
      <c r="H201" s="86">
        <v>23428000</v>
      </c>
      <c r="I201" s="64" t="s">
        <v>515</v>
      </c>
      <c r="J201" s="63">
        <v>30</v>
      </c>
    </row>
    <row r="202" spans="1:10" ht="24">
      <c r="A202" s="91"/>
      <c r="B202" s="68" t="s">
        <v>889</v>
      </c>
      <c r="C202" s="68" t="s">
        <v>1129</v>
      </c>
      <c r="D202" s="68" t="s">
        <v>1130</v>
      </c>
      <c r="E202" s="87">
        <v>10000</v>
      </c>
      <c r="F202" s="86">
        <v>23438000</v>
      </c>
      <c r="G202" s="85">
        <v>10000</v>
      </c>
      <c r="H202" s="86">
        <v>23438000</v>
      </c>
      <c r="I202" s="64" t="s">
        <v>515</v>
      </c>
      <c r="J202" s="63">
        <v>29</v>
      </c>
    </row>
    <row r="203" spans="1:10" ht="24">
      <c r="A203" s="91"/>
      <c r="B203" s="68" t="s">
        <v>889</v>
      </c>
      <c r="C203" s="68" t="s">
        <v>1129</v>
      </c>
      <c r="D203" s="68" t="s">
        <v>1131</v>
      </c>
      <c r="E203" s="87">
        <v>30000</v>
      </c>
      <c r="F203" s="86">
        <v>23468000</v>
      </c>
      <c r="G203" s="85">
        <v>30000</v>
      </c>
      <c r="H203" s="86">
        <v>23468000</v>
      </c>
      <c r="I203" s="64" t="s">
        <v>515</v>
      </c>
      <c r="J203" s="63">
        <v>29</v>
      </c>
    </row>
    <row r="204" spans="1:10" ht="24">
      <c r="A204" s="91"/>
      <c r="B204" s="68" t="s">
        <v>889</v>
      </c>
      <c r="C204" s="68" t="s">
        <v>1129</v>
      </c>
      <c r="D204" s="68" t="s">
        <v>1132</v>
      </c>
      <c r="E204" s="87">
        <v>5000</v>
      </c>
      <c r="F204" s="86">
        <v>23473000</v>
      </c>
      <c r="G204" s="85">
        <v>5000</v>
      </c>
      <c r="H204" s="86">
        <v>23473000</v>
      </c>
      <c r="I204" s="64" t="s">
        <v>515</v>
      </c>
      <c r="J204" s="63">
        <v>29</v>
      </c>
    </row>
    <row r="205" spans="1:10" ht="24">
      <c r="A205" s="91"/>
      <c r="B205" s="68" t="s">
        <v>889</v>
      </c>
      <c r="C205" s="68" t="s">
        <v>1129</v>
      </c>
      <c r="D205" s="68" t="s">
        <v>1116</v>
      </c>
      <c r="E205" s="87">
        <v>3000</v>
      </c>
      <c r="F205" s="86">
        <v>23476000</v>
      </c>
      <c r="G205" s="85">
        <v>3000</v>
      </c>
      <c r="H205" s="86">
        <v>23476000</v>
      </c>
      <c r="I205" s="64" t="s">
        <v>515</v>
      </c>
      <c r="J205" s="63">
        <v>29</v>
      </c>
    </row>
    <row r="206" spans="1:10" ht="24">
      <c r="A206" s="91"/>
      <c r="B206" s="68" t="s">
        <v>889</v>
      </c>
      <c r="C206" s="68" t="s">
        <v>1129</v>
      </c>
      <c r="D206" s="68" t="s">
        <v>1133</v>
      </c>
      <c r="E206" s="87">
        <v>30000</v>
      </c>
      <c r="F206" s="86">
        <v>23506000</v>
      </c>
      <c r="G206" s="85">
        <v>30000</v>
      </c>
      <c r="H206" s="86">
        <v>23506000</v>
      </c>
      <c r="I206" s="64" t="s">
        <v>515</v>
      </c>
      <c r="J206" s="63">
        <v>29</v>
      </c>
    </row>
    <row r="207" spans="1:10" ht="24">
      <c r="A207" s="91"/>
      <c r="B207" s="68" t="s">
        <v>889</v>
      </c>
      <c r="C207" s="68" t="s">
        <v>1134</v>
      </c>
      <c r="D207" s="68" t="s">
        <v>1135</v>
      </c>
      <c r="E207" s="87">
        <v>80000</v>
      </c>
      <c r="F207" s="86">
        <v>23586000</v>
      </c>
      <c r="G207" s="85">
        <v>80000</v>
      </c>
      <c r="H207" s="86">
        <v>23586000</v>
      </c>
      <c r="I207" s="64" t="s">
        <v>515</v>
      </c>
      <c r="J207" s="63">
        <v>30</v>
      </c>
    </row>
    <row r="208" spans="1:10" ht="24">
      <c r="A208" s="91"/>
      <c r="B208" s="68" t="s">
        <v>889</v>
      </c>
      <c r="C208" s="68" t="s">
        <v>1136</v>
      </c>
      <c r="D208" s="68" t="s">
        <v>1137</v>
      </c>
      <c r="E208" s="87">
        <v>750000</v>
      </c>
      <c r="F208" s="86">
        <v>24336000</v>
      </c>
      <c r="G208" s="85">
        <v>750000</v>
      </c>
      <c r="H208" s="86">
        <v>24336000</v>
      </c>
      <c r="I208" s="64" t="s">
        <v>515</v>
      </c>
      <c r="J208" s="63">
        <v>30</v>
      </c>
    </row>
    <row r="209" spans="1:10" ht="24">
      <c r="A209" s="91"/>
      <c r="B209" s="68" t="s">
        <v>889</v>
      </c>
      <c r="C209" s="68" t="s">
        <v>1134</v>
      </c>
      <c r="D209" s="68" t="s">
        <v>1138</v>
      </c>
      <c r="E209" s="87">
        <v>30000</v>
      </c>
      <c r="F209" s="86">
        <v>24366000</v>
      </c>
      <c r="G209" s="85">
        <v>30000</v>
      </c>
      <c r="H209" s="86">
        <v>24366000</v>
      </c>
      <c r="I209" s="64" t="s">
        <v>515</v>
      </c>
      <c r="J209" s="63">
        <v>30</v>
      </c>
    </row>
    <row r="210" spans="1:10" ht="24">
      <c r="A210" s="91"/>
      <c r="B210" s="68" t="s">
        <v>889</v>
      </c>
      <c r="C210" s="68" t="s">
        <v>1134</v>
      </c>
      <c r="D210" s="68" t="s">
        <v>956</v>
      </c>
      <c r="E210" s="87">
        <v>35000</v>
      </c>
      <c r="F210" s="86">
        <v>24401000</v>
      </c>
      <c r="G210" s="85">
        <v>35000</v>
      </c>
      <c r="H210" s="86">
        <v>24401000</v>
      </c>
      <c r="I210" s="64" t="s">
        <v>515</v>
      </c>
      <c r="J210" s="63">
        <v>30</v>
      </c>
    </row>
    <row r="211" spans="1:10" ht="24">
      <c r="A211" s="91"/>
      <c r="B211" s="68" t="s">
        <v>889</v>
      </c>
      <c r="C211" s="68" t="s">
        <v>1134</v>
      </c>
      <c r="D211" s="68" t="s">
        <v>1003</v>
      </c>
      <c r="E211" s="87">
        <v>75000</v>
      </c>
      <c r="F211" s="86">
        <v>24476000</v>
      </c>
      <c r="G211" s="85">
        <v>75000</v>
      </c>
      <c r="H211" s="86">
        <v>24476000</v>
      </c>
      <c r="I211" s="64" t="s">
        <v>515</v>
      </c>
      <c r="J211" s="63">
        <v>30</v>
      </c>
    </row>
    <row r="212" spans="1:10" ht="24">
      <c r="A212" s="91"/>
      <c r="B212" s="68" t="s">
        <v>889</v>
      </c>
      <c r="C212" s="68" t="s">
        <v>1134</v>
      </c>
      <c r="D212" s="68" t="s">
        <v>1139</v>
      </c>
      <c r="E212" s="87">
        <v>15000</v>
      </c>
      <c r="F212" s="86">
        <v>24491000</v>
      </c>
      <c r="G212" s="85">
        <v>15000</v>
      </c>
      <c r="H212" s="86">
        <v>24491000</v>
      </c>
      <c r="I212" s="64" t="s">
        <v>515</v>
      </c>
      <c r="J212" s="63">
        <v>30</v>
      </c>
    </row>
    <row r="213" spans="1:10" ht="24">
      <c r="A213" s="91"/>
      <c r="B213" s="68" t="s">
        <v>889</v>
      </c>
      <c r="C213" s="68" t="s">
        <v>1140</v>
      </c>
      <c r="D213" s="68" t="s">
        <v>5758</v>
      </c>
      <c r="E213" s="87">
        <v>25000</v>
      </c>
      <c r="F213" s="86">
        <v>24516000</v>
      </c>
      <c r="G213" s="85">
        <v>25000</v>
      </c>
      <c r="H213" s="86">
        <v>24516000</v>
      </c>
      <c r="I213" s="64" t="s">
        <v>515</v>
      </c>
      <c r="J213" s="63">
        <v>30</v>
      </c>
    </row>
    <row r="214" spans="1:10" ht="24">
      <c r="A214" s="91"/>
      <c r="B214" s="68" t="s">
        <v>889</v>
      </c>
      <c r="C214" s="68" t="s">
        <v>1141</v>
      </c>
      <c r="D214" s="68" t="s">
        <v>1142</v>
      </c>
      <c r="E214" s="87">
        <v>100000</v>
      </c>
      <c r="F214" s="86">
        <v>24616000</v>
      </c>
      <c r="G214" s="85">
        <v>100000</v>
      </c>
      <c r="H214" s="86">
        <v>24616000</v>
      </c>
      <c r="I214" s="64" t="s">
        <v>515</v>
      </c>
      <c r="J214" s="63">
        <v>29</v>
      </c>
    </row>
    <row r="215" spans="1:10" ht="24">
      <c r="A215" s="91"/>
      <c r="B215" s="68" t="s">
        <v>889</v>
      </c>
      <c r="C215" s="68" t="s">
        <v>1141</v>
      </c>
      <c r="D215" s="68" t="s">
        <v>956</v>
      </c>
      <c r="E215" s="87">
        <v>30000</v>
      </c>
      <c r="F215" s="86">
        <v>24646000</v>
      </c>
      <c r="G215" s="85">
        <v>30000</v>
      </c>
      <c r="H215" s="86">
        <v>24646000</v>
      </c>
      <c r="I215" s="64" t="s">
        <v>515</v>
      </c>
      <c r="J215" s="63">
        <v>29</v>
      </c>
    </row>
    <row r="216" spans="1:10" ht="24">
      <c r="A216" s="91"/>
      <c r="B216" s="68" t="s">
        <v>889</v>
      </c>
      <c r="C216" s="68" t="s">
        <v>1141</v>
      </c>
      <c r="D216" s="68" t="s">
        <v>1143</v>
      </c>
      <c r="E216" s="87">
        <v>30000</v>
      </c>
      <c r="F216" s="86">
        <v>24676000</v>
      </c>
      <c r="G216" s="85">
        <v>30000</v>
      </c>
      <c r="H216" s="86">
        <v>24676000</v>
      </c>
      <c r="I216" s="64" t="s">
        <v>515</v>
      </c>
      <c r="J216" s="63">
        <v>29</v>
      </c>
    </row>
    <row r="217" spans="1:10" ht="24">
      <c r="A217" s="91"/>
      <c r="B217" s="68" t="s">
        <v>889</v>
      </c>
      <c r="C217" s="68" t="s">
        <v>1141</v>
      </c>
      <c r="D217" s="68" t="s">
        <v>1144</v>
      </c>
      <c r="E217" s="87">
        <v>75000</v>
      </c>
      <c r="F217" s="86">
        <v>24751000</v>
      </c>
      <c r="G217" s="85">
        <v>75000</v>
      </c>
      <c r="H217" s="86">
        <v>24751000</v>
      </c>
      <c r="I217" s="64" t="s">
        <v>515</v>
      </c>
      <c r="J217" s="63">
        <v>29</v>
      </c>
    </row>
    <row r="218" spans="1:10" ht="36">
      <c r="A218" s="91"/>
      <c r="B218" s="68" t="s">
        <v>889</v>
      </c>
      <c r="C218" s="68" t="s">
        <v>1145</v>
      </c>
      <c r="D218" s="68" t="s">
        <v>1146</v>
      </c>
      <c r="E218" s="87">
        <v>300000</v>
      </c>
      <c r="F218" s="86">
        <v>25051000</v>
      </c>
      <c r="G218" s="85">
        <v>300000</v>
      </c>
      <c r="H218" s="86">
        <v>25051000</v>
      </c>
      <c r="I218" s="64" t="s">
        <v>515</v>
      </c>
      <c r="J218" s="64">
        <v>29</v>
      </c>
    </row>
    <row r="219" spans="1:10" ht="24">
      <c r="A219" s="91"/>
      <c r="B219" s="68" t="s">
        <v>889</v>
      </c>
      <c r="C219" s="68" t="s">
        <v>1145</v>
      </c>
      <c r="D219" s="68" t="s">
        <v>1147</v>
      </c>
      <c r="E219" s="87">
        <v>50000</v>
      </c>
      <c r="F219" s="86">
        <v>25101000</v>
      </c>
      <c r="G219" s="85">
        <v>50000</v>
      </c>
      <c r="H219" s="86">
        <v>25101000</v>
      </c>
      <c r="I219" s="64" t="s">
        <v>515</v>
      </c>
      <c r="J219" s="63">
        <v>29</v>
      </c>
    </row>
    <row r="220" spans="1:10" ht="24">
      <c r="A220" s="91"/>
      <c r="B220" s="68" t="s">
        <v>889</v>
      </c>
      <c r="C220" s="68" t="s">
        <v>1148</v>
      </c>
      <c r="D220" s="68" t="s">
        <v>1149</v>
      </c>
      <c r="E220" s="87">
        <v>60000</v>
      </c>
      <c r="F220" s="86">
        <v>25161000</v>
      </c>
      <c r="G220" s="85">
        <v>60000</v>
      </c>
      <c r="H220" s="86">
        <v>25161000</v>
      </c>
      <c r="I220" s="64" t="s">
        <v>515</v>
      </c>
      <c r="J220" s="63">
        <v>29</v>
      </c>
    </row>
    <row r="221" spans="1:10" ht="24">
      <c r="A221" s="91"/>
      <c r="B221" s="68" t="s">
        <v>889</v>
      </c>
      <c r="C221" s="68" t="s">
        <v>1148</v>
      </c>
      <c r="D221" s="68" t="s">
        <v>1150</v>
      </c>
      <c r="E221" s="87">
        <v>60000</v>
      </c>
      <c r="F221" s="86">
        <v>25221000</v>
      </c>
      <c r="G221" s="85">
        <v>60000</v>
      </c>
      <c r="H221" s="86">
        <v>25221000</v>
      </c>
      <c r="I221" s="64" t="s">
        <v>515</v>
      </c>
      <c r="J221" s="63">
        <v>29</v>
      </c>
    </row>
    <row r="222" spans="1:10" ht="24">
      <c r="A222" s="91"/>
      <c r="B222" s="68" t="s">
        <v>889</v>
      </c>
      <c r="C222" s="68" t="s">
        <v>1148</v>
      </c>
      <c r="D222" s="68" t="s">
        <v>1151</v>
      </c>
      <c r="E222" s="87">
        <v>60000</v>
      </c>
      <c r="F222" s="86">
        <v>25281000</v>
      </c>
      <c r="G222" s="85">
        <v>60000</v>
      </c>
      <c r="H222" s="86">
        <v>25281000</v>
      </c>
      <c r="I222" s="64" t="s">
        <v>515</v>
      </c>
      <c r="J222" s="63">
        <v>29</v>
      </c>
    </row>
    <row r="223" spans="1:10" ht="24">
      <c r="A223" s="91"/>
      <c r="B223" s="68" t="s">
        <v>889</v>
      </c>
      <c r="C223" s="68" t="s">
        <v>1152</v>
      </c>
      <c r="D223" s="68" t="s">
        <v>1153</v>
      </c>
      <c r="E223" s="87">
        <v>125000</v>
      </c>
      <c r="F223" s="86">
        <v>25406000</v>
      </c>
      <c r="G223" s="85">
        <v>125000</v>
      </c>
      <c r="H223" s="86">
        <v>25406000</v>
      </c>
      <c r="I223" s="64" t="s">
        <v>515</v>
      </c>
      <c r="J223" s="63">
        <v>29</v>
      </c>
    </row>
    <row r="224" spans="1:10" ht="24">
      <c r="A224" s="91"/>
      <c r="B224" s="68" t="s">
        <v>889</v>
      </c>
      <c r="C224" s="68" t="s">
        <v>1152</v>
      </c>
      <c r="D224" s="68" t="s">
        <v>1116</v>
      </c>
      <c r="E224" s="87">
        <v>10000</v>
      </c>
      <c r="F224" s="86">
        <v>25416000</v>
      </c>
      <c r="G224" s="85">
        <v>10000</v>
      </c>
      <c r="H224" s="86">
        <v>25416000</v>
      </c>
      <c r="I224" s="64" t="s">
        <v>515</v>
      </c>
      <c r="J224" s="63">
        <v>29</v>
      </c>
    </row>
    <row r="225" spans="1:10" ht="24">
      <c r="A225" s="91"/>
      <c r="B225" s="68" t="s">
        <v>889</v>
      </c>
      <c r="C225" s="68" t="s">
        <v>1152</v>
      </c>
      <c r="D225" s="68" t="s">
        <v>1154</v>
      </c>
      <c r="E225" s="87">
        <v>10000</v>
      </c>
      <c r="F225" s="86">
        <v>25426000</v>
      </c>
      <c r="G225" s="85">
        <v>10000</v>
      </c>
      <c r="H225" s="86">
        <v>25426000</v>
      </c>
      <c r="I225" s="64" t="s">
        <v>515</v>
      </c>
      <c r="J225" s="63">
        <v>29</v>
      </c>
    </row>
    <row r="226" spans="1:10" ht="24">
      <c r="A226" s="91"/>
      <c r="B226" s="68" t="s">
        <v>889</v>
      </c>
      <c r="C226" s="68" t="s">
        <v>1155</v>
      </c>
      <c r="D226" s="68" t="s">
        <v>956</v>
      </c>
      <c r="E226" s="87">
        <v>30000</v>
      </c>
      <c r="F226" s="86">
        <v>25456000</v>
      </c>
      <c r="G226" s="85">
        <v>30000</v>
      </c>
      <c r="H226" s="86">
        <v>25456000</v>
      </c>
      <c r="I226" s="64" t="s">
        <v>515</v>
      </c>
      <c r="J226" s="63">
        <v>30</v>
      </c>
    </row>
    <row r="227" spans="1:10" ht="24">
      <c r="A227" s="91"/>
      <c r="B227" s="68" t="s">
        <v>1010</v>
      </c>
      <c r="C227" s="68" t="s">
        <v>1156</v>
      </c>
      <c r="D227" s="68" t="s">
        <v>1157</v>
      </c>
      <c r="E227" s="87">
        <v>650000</v>
      </c>
      <c r="F227" s="86">
        <v>26106000</v>
      </c>
      <c r="G227" s="85">
        <v>650000</v>
      </c>
      <c r="H227" s="86">
        <v>26106000</v>
      </c>
      <c r="I227" s="64" t="s">
        <v>515</v>
      </c>
      <c r="J227" s="63">
        <v>30</v>
      </c>
    </row>
    <row r="228" spans="1:10" ht="24">
      <c r="A228" s="91"/>
      <c r="B228" s="68" t="s">
        <v>889</v>
      </c>
      <c r="C228" s="68" t="s">
        <v>1155</v>
      </c>
      <c r="D228" s="68" t="s">
        <v>1158</v>
      </c>
      <c r="E228" s="87">
        <v>50000</v>
      </c>
      <c r="F228" s="86">
        <v>26156000</v>
      </c>
      <c r="G228" s="85">
        <v>50000</v>
      </c>
      <c r="H228" s="86">
        <v>26156000</v>
      </c>
      <c r="I228" s="64" t="s">
        <v>515</v>
      </c>
      <c r="J228" s="63">
        <v>30</v>
      </c>
    </row>
    <row r="229" spans="1:10" ht="24">
      <c r="A229" s="91"/>
      <c r="B229" s="68" t="s">
        <v>889</v>
      </c>
      <c r="C229" s="68" t="s">
        <v>892</v>
      </c>
      <c r="D229" s="68" t="s">
        <v>956</v>
      </c>
      <c r="E229" s="87">
        <v>30000</v>
      </c>
      <c r="F229" s="86">
        <v>26186000</v>
      </c>
      <c r="G229" s="85">
        <v>30000</v>
      </c>
      <c r="H229" s="86">
        <v>26186000</v>
      </c>
      <c r="I229" s="64" t="s">
        <v>515</v>
      </c>
      <c r="J229" s="63">
        <v>30</v>
      </c>
    </row>
    <row r="230" spans="1:10" ht="24">
      <c r="A230" s="91"/>
      <c r="B230" s="68" t="s">
        <v>889</v>
      </c>
      <c r="C230" s="68" t="s">
        <v>892</v>
      </c>
      <c r="D230" s="68" t="s">
        <v>1159</v>
      </c>
      <c r="E230" s="87">
        <v>15000</v>
      </c>
      <c r="F230" s="86">
        <v>26201000</v>
      </c>
      <c r="G230" s="85">
        <v>15000</v>
      </c>
      <c r="H230" s="86">
        <v>26201000</v>
      </c>
      <c r="I230" s="64" t="s">
        <v>515</v>
      </c>
      <c r="J230" s="63">
        <v>30</v>
      </c>
    </row>
    <row r="231" spans="1:10" ht="24">
      <c r="A231" s="91"/>
      <c r="B231" s="68" t="s">
        <v>889</v>
      </c>
      <c r="C231" s="68" t="s">
        <v>892</v>
      </c>
      <c r="D231" s="68" t="s">
        <v>1160</v>
      </c>
      <c r="E231" s="87">
        <v>200000</v>
      </c>
      <c r="F231" s="86">
        <v>26401000</v>
      </c>
      <c r="G231" s="85">
        <v>200000</v>
      </c>
      <c r="H231" s="86">
        <v>26401000</v>
      </c>
      <c r="I231" s="64" t="s">
        <v>515</v>
      </c>
      <c r="J231" s="63">
        <v>30</v>
      </c>
    </row>
    <row r="232" spans="1:10" ht="24">
      <c r="A232" s="91"/>
      <c r="B232" s="68" t="s">
        <v>1010</v>
      </c>
      <c r="C232" s="68" t="s">
        <v>1161</v>
      </c>
      <c r="D232" s="68" t="s">
        <v>1162</v>
      </c>
      <c r="E232" s="87">
        <v>100000</v>
      </c>
      <c r="F232" s="86">
        <v>26501000</v>
      </c>
      <c r="G232" s="85">
        <v>100000</v>
      </c>
      <c r="H232" s="86">
        <v>26501000</v>
      </c>
      <c r="I232" s="64" t="s">
        <v>515</v>
      </c>
      <c r="J232" s="63">
        <v>30</v>
      </c>
    </row>
    <row r="233" spans="1:10" ht="24">
      <c r="A233" s="91"/>
      <c r="B233" s="68" t="s">
        <v>889</v>
      </c>
      <c r="C233" s="68" t="s">
        <v>1163</v>
      </c>
      <c r="D233" s="68" t="s">
        <v>1164</v>
      </c>
      <c r="E233" s="87">
        <v>500000</v>
      </c>
      <c r="F233" s="86">
        <v>27001000</v>
      </c>
      <c r="G233" s="85">
        <v>500000</v>
      </c>
      <c r="H233" s="86">
        <v>27001000</v>
      </c>
      <c r="I233" s="64" t="s">
        <v>515</v>
      </c>
      <c r="J233" s="63">
        <v>30</v>
      </c>
    </row>
    <row r="234" spans="1:10" ht="24">
      <c r="A234" s="91"/>
      <c r="B234" s="68" t="s">
        <v>889</v>
      </c>
      <c r="C234" s="68" t="s">
        <v>1163</v>
      </c>
      <c r="D234" s="68" t="s">
        <v>956</v>
      </c>
      <c r="E234" s="87">
        <v>25000</v>
      </c>
      <c r="F234" s="86">
        <v>27026000</v>
      </c>
      <c r="G234" s="85">
        <v>25000</v>
      </c>
      <c r="H234" s="86">
        <v>27026000</v>
      </c>
      <c r="I234" s="64" t="s">
        <v>515</v>
      </c>
      <c r="J234" s="63">
        <v>30</v>
      </c>
    </row>
    <row r="235" spans="1:10" ht="24">
      <c r="A235" s="91"/>
      <c r="B235" s="68" t="s">
        <v>889</v>
      </c>
      <c r="C235" s="68" t="s">
        <v>1163</v>
      </c>
      <c r="D235" s="68" t="s">
        <v>1165</v>
      </c>
      <c r="E235" s="87">
        <v>50000</v>
      </c>
      <c r="F235" s="86">
        <v>27076000</v>
      </c>
      <c r="G235" s="85">
        <v>50000</v>
      </c>
      <c r="H235" s="86">
        <v>27076000</v>
      </c>
      <c r="I235" s="64" t="s">
        <v>515</v>
      </c>
      <c r="J235" s="63">
        <v>30</v>
      </c>
    </row>
    <row r="236" spans="1:10" ht="24">
      <c r="A236" s="91"/>
      <c r="B236" s="68" t="s">
        <v>889</v>
      </c>
      <c r="C236" s="68" t="s">
        <v>1163</v>
      </c>
      <c r="D236" s="68" t="s">
        <v>1166</v>
      </c>
      <c r="E236" s="87">
        <v>5000</v>
      </c>
      <c r="F236" s="86">
        <v>27081000</v>
      </c>
      <c r="G236" s="85">
        <v>5000</v>
      </c>
      <c r="H236" s="86">
        <v>27081000</v>
      </c>
      <c r="I236" s="64" t="s">
        <v>515</v>
      </c>
      <c r="J236" s="63">
        <v>30</v>
      </c>
    </row>
    <row r="237" spans="1:10" ht="24">
      <c r="A237" s="91"/>
      <c r="B237" s="68" t="s">
        <v>1010</v>
      </c>
      <c r="C237" s="68" t="s">
        <v>1167</v>
      </c>
      <c r="D237" s="68" t="s">
        <v>1168</v>
      </c>
      <c r="E237" s="87">
        <v>80000</v>
      </c>
      <c r="F237" s="86">
        <v>27161000</v>
      </c>
      <c r="G237" s="85">
        <v>80000</v>
      </c>
      <c r="H237" s="86">
        <v>27161000</v>
      </c>
      <c r="I237" s="64" t="s">
        <v>515</v>
      </c>
      <c r="J237" s="63">
        <v>31</v>
      </c>
    </row>
    <row r="238" spans="1:10" ht="24">
      <c r="A238" s="91"/>
      <c r="B238" s="68" t="s">
        <v>1010</v>
      </c>
      <c r="C238" s="68" t="s">
        <v>1167</v>
      </c>
      <c r="D238" s="68" t="s">
        <v>1169</v>
      </c>
      <c r="E238" s="87">
        <v>500000</v>
      </c>
      <c r="F238" s="86">
        <v>27661000</v>
      </c>
      <c r="G238" s="85">
        <v>500000</v>
      </c>
      <c r="H238" s="86">
        <v>27661000</v>
      </c>
      <c r="I238" s="64" t="s">
        <v>515</v>
      </c>
      <c r="J238" s="63">
        <v>31</v>
      </c>
    </row>
    <row r="239" spans="1:10" ht="24">
      <c r="A239" s="91"/>
      <c r="B239" s="68" t="s">
        <v>889</v>
      </c>
      <c r="C239" s="68" t="s">
        <v>1170</v>
      </c>
      <c r="D239" s="68" t="s">
        <v>1171</v>
      </c>
      <c r="E239" s="87">
        <v>160000</v>
      </c>
      <c r="F239" s="86">
        <v>27821000</v>
      </c>
      <c r="G239" s="85">
        <v>160000</v>
      </c>
      <c r="H239" s="86">
        <v>27821000</v>
      </c>
      <c r="I239" s="64" t="s">
        <v>515</v>
      </c>
      <c r="J239" s="63">
        <v>29</v>
      </c>
    </row>
    <row r="240" spans="1:10" ht="24">
      <c r="A240" s="91"/>
      <c r="B240" s="68" t="s">
        <v>889</v>
      </c>
      <c r="C240" s="68" t="s">
        <v>1170</v>
      </c>
      <c r="D240" s="68" t="s">
        <v>1172</v>
      </c>
      <c r="E240" s="87">
        <v>250000</v>
      </c>
      <c r="F240" s="86">
        <v>28071000</v>
      </c>
      <c r="G240" s="85">
        <v>250000</v>
      </c>
      <c r="H240" s="86">
        <v>28071000</v>
      </c>
      <c r="I240" s="64" t="s">
        <v>515</v>
      </c>
      <c r="J240" s="63">
        <v>29</v>
      </c>
    </row>
    <row r="241" spans="1:10" ht="24">
      <c r="A241" s="91"/>
      <c r="B241" s="68" t="s">
        <v>889</v>
      </c>
      <c r="C241" s="68" t="s">
        <v>1170</v>
      </c>
      <c r="D241" s="68" t="s">
        <v>1173</v>
      </c>
      <c r="E241" s="87">
        <v>140000</v>
      </c>
      <c r="F241" s="86">
        <v>28211000</v>
      </c>
      <c r="G241" s="85">
        <v>140000</v>
      </c>
      <c r="H241" s="86">
        <v>28211000</v>
      </c>
      <c r="I241" s="64" t="s">
        <v>515</v>
      </c>
      <c r="J241" s="63">
        <v>29</v>
      </c>
    </row>
    <row r="242" spans="1:10" ht="24">
      <c r="A242" s="91"/>
      <c r="B242" s="68" t="s">
        <v>889</v>
      </c>
      <c r="C242" s="68" t="s">
        <v>1170</v>
      </c>
      <c r="D242" s="68" t="s">
        <v>1116</v>
      </c>
      <c r="E242" s="87">
        <v>15000</v>
      </c>
      <c r="F242" s="86">
        <v>28226000</v>
      </c>
      <c r="G242" s="85">
        <v>15000</v>
      </c>
      <c r="H242" s="86">
        <v>28226000</v>
      </c>
      <c r="I242" s="64" t="s">
        <v>515</v>
      </c>
      <c r="J242" s="63">
        <v>29</v>
      </c>
    </row>
    <row r="243" spans="1:10" ht="24">
      <c r="A243" s="91"/>
      <c r="B243" s="68" t="s">
        <v>889</v>
      </c>
      <c r="C243" s="68" t="s">
        <v>1170</v>
      </c>
      <c r="D243" s="68" t="s">
        <v>956</v>
      </c>
      <c r="E243" s="87">
        <v>40000</v>
      </c>
      <c r="F243" s="86">
        <v>28266000</v>
      </c>
      <c r="G243" s="85">
        <v>40000</v>
      </c>
      <c r="H243" s="86">
        <v>28266000</v>
      </c>
      <c r="I243" s="64" t="s">
        <v>515</v>
      </c>
      <c r="J243" s="63">
        <v>29</v>
      </c>
    </row>
    <row r="244" spans="1:10" ht="24">
      <c r="A244" s="91"/>
      <c r="B244" s="68" t="s">
        <v>889</v>
      </c>
      <c r="C244" s="68" t="s">
        <v>1174</v>
      </c>
      <c r="D244" s="68" t="s">
        <v>1126</v>
      </c>
      <c r="E244" s="87">
        <v>75000</v>
      </c>
      <c r="F244" s="86">
        <v>28341000</v>
      </c>
      <c r="G244" s="85">
        <v>75000</v>
      </c>
      <c r="H244" s="86">
        <v>28341000</v>
      </c>
      <c r="I244" s="64" t="s">
        <v>515</v>
      </c>
      <c r="J244" s="63">
        <v>9</v>
      </c>
    </row>
    <row r="245" spans="1:10" ht="24">
      <c r="A245" s="91"/>
      <c r="B245" s="68" t="s">
        <v>889</v>
      </c>
      <c r="C245" s="68" t="s">
        <v>1175</v>
      </c>
      <c r="D245" s="68" t="s">
        <v>1176</v>
      </c>
      <c r="E245" s="87">
        <v>25000</v>
      </c>
      <c r="F245" s="86">
        <v>28366000</v>
      </c>
      <c r="G245" s="85">
        <v>25000</v>
      </c>
      <c r="H245" s="86">
        <v>28366000</v>
      </c>
      <c r="I245" s="64" t="s">
        <v>515</v>
      </c>
      <c r="J245" s="63">
        <v>31</v>
      </c>
    </row>
    <row r="246" spans="1:10" ht="24">
      <c r="A246" s="91"/>
      <c r="B246" s="68" t="s">
        <v>889</v>
      </c>
      <c r="C246" s="68" t="s">
        <v>1177</v>
      </c>
      <c r="D246" s="68" t="s">
        <v>1178</v>
      </c>
      <c r="E246" s="87">
        <v>100000</v>
      </c>
      <c r="F246" s="86">
        <v>28466000</v>
      </c>
      <c r="G246" s="85">
        <v>100000</v>
      </c>
      <c r="H246" s="86">
        <v>28466000</v>
      </c>
      <c r="I246" s="64" t="s">
        <v>515</v>
      </c>
      <c r="J246" s="63">
        <v>31</v>
      </c>
    </row>
    <row r="247" spans="1:10" ht="24">
      <c r="A247" s="91"/>
      <c r="B247" s="68" t="s">
        <v>889</v>
      </c>
      <c r="C247" s="68" t="s">
        <v>1177</v>
      </c>
      <c r="D247" s="68" t="s">
        <v>1179</v>
      </c>
      <c r="E247" s="87">
        <v>15000</v>
      </c>
      <c r="F247" s="86">
        <v>28481000</v>
      </c>
      <c r="G247" s="85">
        <v>15000</v>
      </c>
      <c r="H247" s="86">
        <v>28481000</v>
      </c>
      <c r="I247" s="64" t="s">
        <v>515</v>
      </c>
      <c r="J247" s="63">
        <v>31</v>
      </c>
    </row>
    <row r="248" spans="1:10" ht="24">
      <c r="A248" s="91"/>
      <c r="B248" s="68" t="s">
        <v>889</v>
      </c>
      <c r="C248" s="68" t="s">
        <v>1177</v>
      </c>
      <c r="D248" s="68" t="s">
        <v>1180</v>
      </c>
      <c r="E248" s="87">
        <v>20000</v>
      </c>
      <c r="F248" s="86">
        <v>28501000</v>
      </c>
      <c r="G248" s="85">
        <v>20000</v>
      </c>
      <c r="H248" s="86">
        <v>28501000</v>
      </c>
      <c r="I248" s="64" t="s">
        <v>515</v>
      </c>
      <c r="J248" s="63">
        <v>31</v>
      </c>
    </row>
    <row r="249" spans="1:10" ht="24">
      <c r="A249" s="91"/>
      <c r="B249" s="68" t="s">
        <v>889</v>
      </c>
      <c r="C249" s="68" t="s">
        <v>890</v>
      </c>
      <c r="D249" s="68" t="s">
        <v>1181</v>
      </c>
      <c r="E249" s="87">
        <v>60000</v>
      </c>
      <c r="F249" s="86">
        <v>28561000</v>
      </c>
      <c r="G249" s="85">
        <v>60000</v>
      </c>
      <c r="H249" s="86">
        <v>28561000</v>
      </c>
      <c r="I249" s="64" t="s">
        <v>515</v>
      </c>
      <c r="J249" s="63">
        <v>31</v>
      </c>
    </row>
    <row r="250" spans="1:10" ht="24">
      <c r="A250" s="91"/>
      <c r="B250" s="68" t="s">
        <v>889</v>
      </c>
      <c r="C250" s="68" t="s">
        <v>890</v>
      </c>
      <c r="D250" s="68" t="s">
        <v>956</v>
      </c>
      <c r="E250" s="87">
        <v>30000</v>
      </c>
      <c r="F250" s="86">
        <v>28591000</v>
      </c>
      <c r="G250" s="85">
        <v>30000</v>
      </c>
      <c r="H250" s="86">
        <v>28591000</v>
      </c>
      <c r="I250" s="64" t="s">
        <v>515</v>
      </c>
      <c r="J250" s="63">
        <v>31</v>
      </c>
    </row>
    <row r="251" spans="1:10" ht="24">
      <c r="A251" s="91"/>
      <c r="B251" s="68" t="s">
        <v>889</v>
      </c>
      <c r="C251" s="68" t="s">
        <v>890</v>
      </c>
      <c r="D251" s="68" t="s">
        <v>1182</v>
      </c>
      <c r="E251" s="87">
        <v>40000</v>
      </c>
      <c r="F251" s="86">
        <v>28631000</v>
      </c>
      <c r="G251" s="85">
        <v>40000</v>
      </c>
      <c r="H251" s="86">
        <v>28631000</v>
      </c>
      <c r="I251" s="64" t="s">
        <v>515</v>
      </c>
      <c r="J251" s="63">
        <v>31</v>
      </c>
    </row>
    <row r="252" spans="1:10" ht="24">
      <c r="A252" s="91"/>
      <c r="B252" s="68" t="s">
        <v>889</v>
      </c>
      <c r="C252" s="68" t="s">
        <v>890</v>
      </c>
      <c r="D252" s="68" t="s">
        <v>1183</v>
      </c>
      <c r="E252" s="87">
        <v>30000</v>
      </c>
      <c r="F252" s="86">
        <v>28661000</v>
      </c>
      <c r="G252" s="85">
        <v>30000</v>
      </c>
      <c r="H252" s="86">
        <v>28661000</v>
      </c>
      <c r="I252" s="64" t="s">
        <v>515</v>
      </c>
      <c r="J252" s="63">
        <v>31</v>
      </c>
    </row>
    <row r="253" spans="1:10" ht="24">
      <c r="A253" s="91"/>
      <c r="B253" s="68" t="s">
        <v>889</v>
      </c>
      <c r="C253" s="68" t="s">
        <v>890</v>
      </c>
      <c r="D253" s="68" t="s">
        <v>1184</v>
      </c>
      <c r="E253" s="87">
        <v>40000</v>
      </c>
      <c r="F253" s="86">
        <v>28701000</v>
      </c>
      <c r="G253" s="85">
        <v>40000</v>
      </c>
      <c r="H253" s="86">
        <v>28701000</v>
      </c>
      <c r="I253" s="64" t="s">
        <v>515</v>
      </c>
      <c r="J253" s="63">
        <v>31</v>
      </c>
    </row>
    <row r="254" spans="1:10" ht="24">
      <c r="A254" s="91"/>
      <c r="B254" s="68" t="s">
        <v>889</v>
      </c>
      <c r="C254" s="68" t="s">
        <v>1185</v>
      </c>
      <c r="D254" s="68" t="s">
        <v>1186</v>
      </c>
      <c r="E254" s="87">
        <v>15000</v>
      </c>
      <c r="F254" s="86">
        <v>28716000</v>
      </c>
      <c r="G254" s="85">
        <v>15000</v>
      </c>
      <c r="H254" s="86">
        <v>28716000</v>
      </c>
      <c r="I254" s="64" t="s">
        <v>515</v>
      </c>
      <c r="J254" s="63">
        <v>31</v>
      </c>
    </row>
    <row r="255" spans="1:10" ht="24">
      <c r="A255" s="91"/>
      <c r="B255" s="68" t="s">
        <v>889</v>
      </c>
      <c r="C255" s="68" t="s">
        <v>1185</v>
      </c>
      <c r="D255" s="68" t="s">
        <v>1187</v>
      </c>
      <c r="E255" s="87">
        <v>10000</v>
      </c>
      <c r="F255" s="86">
        <v>28726000</v>
      </c>
      <c r="G255" s="85">
        <v>10000</v>
      </c>
      <c r="H255" s="86">
        <v>28726000</v>
      </c>
      <c r="I255" s="64" t="s">
        <v>515</v>
      </c>
      <c r="J255" s="63">
        <v>31</v>
      </c>
    </row>
    <row r="256" spans="1:10" ht="24">
      <c r="A256" s="91"/>
      <c r="B256" s="68" t="s">
        <v>889</v>
      </c>
      <c r="C256" s="68" t="s">
        <v>1185</v>
      </c>
      <c r="D256" s="68" t="s">
        <v>1179</v>
      </c>
      <c r="E256" s="87">
        <v>20000</v>
      </c>
      <c r="F256" s="86">
        <v>28746000</v>
      </c>
      <c r="G256" s="85">
        <v>20000</v>
      </c>
      <c r="H256" s="86">
        <v>28746000</v>
      </c>
      <c r="I256" s="64" t="s">
        <v>515</v>
      </c>
      <c r="J256" s="63">
        <v>31</v>
      </c>
    </row>
    <row r="257" spans="1:10" ht="24">
      <c r="A257" s="91"/>
      <c r="B257" s="68" t="s">
        <v>889</v>
      </c>
      <c r="C257" s="68" t="s">
        <v>1185</v>
      </c>
      <c r="D257" s="68" t="s">
        <v>956</v>
      </c>
      <c r="E257" s="87">
        <v>30000</v>
      </c>
      <c r="F257" s="86">
        <v>28776000</v>
      </c>
      <c r="G257" s="85">
        <v>30000</v>
      </c>
      <c r="H257" s="86">
        <v>28776000</v>
      </c>
      <c r="I257" s="64" t="s">
        <v>515</v>
      </c>
      <c r="J257" s="63">
        <v>31</v>
      </c>
    </row>
    <row r="258" spans="1:10" ht="24">
      <c r="A258" s="91"/>
      <c r="B258" s="68" t="s">
        <v>889</v>
      </c>
      <c r="C258" s="68" t="s">
        <v>1185</v>
      </c>
      <c r="D258" s="68" t="s">
        <v>1188</v>
      </c>
      <c r="E258" s="87">
        <v>55000</v>
      </c>
      <c r="F258" s="86">
        <v>28831000</v>
      </c>
      <c r="G258" s="85">
        <v>55000</v>
      </c>
      <c r="H258" s="86">
        <v>28831000</v>
      </c>
      <c r="I258" s="64" t="s">
        <v>515</v>
      </c>
      <c r="J258" s="63">
        <v>31</v>
      </c>
    </row>
    <row r="259" spans="1:10" ht="24">
      <c r="A259" s="91"/>
      <c r="B259" s="68" t="s">
        <v>1010</v>
      </c>
      <c r="C259" s="68" t="s">
        <v>1189</v>
      </c>
      <c r="D259" s="68" t="s">
        <v>1190</v>
      </c>
      <c r="E259" s="87">
        <v>45000</v>
      </c>
      <c r="F259" s="86">
        <v>28876000</v>
      </c>
      <c r="G259" s="85">
        <v>45000</v>
      </c>
      <c r="H259" s="86">
        <v>28876000</v>
      </c>
      <c r="I259" s="64" t="s">
        <v>515</v>
      </c>
      <c r="J259" s="63">
        <v>31</v>
      </c>
    </row>
    <row r="260" spans="1:10" ht="48">
      <c r="A260" s="91"/>
      <c r="B260" s="68" t="s">
        <v>889</v>
      </c>
      <c r="C260" s="68" t="s">
        <v>1191</v>
      </c>
      <c r="D260" s="68" t="s">
        <v>1192</v>
      </c>
      <c r="E260" s="87">
        <v>75000</v>
      </c>
      <c r="F260" s="86">
        <v>28951000</v>
      </c>
      <c r="G260" s="85">
        <v>75000</v>
      </c>
      <c r="H260" s="86">
        <v>28951000</v>
      </c>
      <c r="I260" s="64" t="s">
        <v>515</v>
      </c>
      <c r="J260" s="56" t="s">
        <v>1193</v>
      </c>
    </row>
    <row r="261" spans="1:10" ht="24">
      <c r="A261" s="91"/>
      <c r="B261" s="68" t="s">
        <v>889</v>
      </c>
      <c r="C261" s="68" t="s">
        <v>1194</v>
      </c>
      <c r="D261" s="68" t="s">
        <v>1195</v>
      </c>
      <c r="E261" s="87">
        <v>20000</v>
      </c>
      <c r="F261" s="86">
        <v>28971000</v>
      </c>
      <c r="G261" s="85">
        <v>20000</v>
      </c>
      <c r="H261" s="86">
        <v>28971000</v>
      </c>
      <c r="I261" s="64" t="s">
        <v>515</v>
      </c>
      <c r="J261" s="63">
        <v>31</v>
      </c>
    </row>
    <row r="262" spans="1:10" ht="24">
      <c r="A262" s="91"/>
      <c r="B262" s="68" t="s">
        <v>889</v>
      </c>
      <c r="C262" s="68" t="s">
        <v>1194</v>
      </c>
      <c r="D262" s="68" t="s">
        <v>1196</v>
      </c>
      <c r="E262" s="87">
        <v>15000</v>
      </c>
      <c r="F262" s="86">
        <v>28986000</v>
      </c>
      <c r="G262" s="85">
        <v>15000</v>
      </c>
      <c r="H262" s="86">
        <v>28986000</v>
      </c>
      <c r="I262" s="64" t="s">
        <v>515</v>
      </c>
      <c r="J262" s="63">
        <v>31</v>
      </c>
    </row>
    <row r="263" spans="1:10" ht="24">
      <c r="A263" s="91"/>
      <c r="B263" s="68" t="s">
        <v>889</v>
      </c>
      <c r="C263" s="68" t="s">
        <v>1194</v>
      </c>
      <c r="D263" s="68" t="s">
        <v>1197</v>
      </c>
      <c r="E263" s="87">
        <v>80000</v>
      </c>
      <c r="F263" s="86">
        <v>29066000</v>
      </c>
      <c r="G263" s="85">
        <v>80000</v>
      </c>
      <c r="H263" s="86">
        <v>29066000</v>
      </c>
      <c r="I263" s="64" t="s">
        <v>515</v>
      </c>
      <c r="J263" s="63">
        <v>31</v>
      </c>
    </row>
    <row r="264" spans="1:10" ht="24">
      <c r="A264" s="91"/>
      <c r="B264" s="68" t="s">
        <v>889</v>
      </c>
      <c r="C264" s="68" t="s">
        <v>1194</v>
      </c>
      <c r="D264" s="68" t="s">
        <v>956</v>
      </c>
      <c r="E264" s="87">
        <v>30000</v>
      </c>
      <c r="F264" s="86">
        <v>29096000</v>
      </c>
      <c r="G264" s="85">
        <v>30000</v>
      </c>
      <c r="H264" s="86">
        <v>29096000</v>
      </c>
      <c r="I264" s="64" t="s">
        <v>515</v>
      </c>
      <c r="J264" s="63">
        <v>31</v>
      </c>
    </row>
    <row r="265" spans="1:10" ht="24">
      <c r="A265" s="91"/>
      <c r="B265" s="68" t="s">
        <v>889</v>
      </c>
      <c r="C265" s="68" t="s">
        <v>1194</v>
      </c>
      <c r="D265" s="68" t="s">
        <v>1198</v>
      </c>
      <c r="E265" s="87">
        <v>10000</v>
      </c>
      <c r="F265" s="86">
        <v>29106000</v>
      </c>
      <c r="G265" s="85">
        <v>10000</v>
      </c>
      <c r="H265" s="86">
        <v>29106000</v>
      </c>
      <c r="I265" s="64" t="s">
        <v>515</v>
      </c>
      <c r="J265" s="63">
        <v>31</v>
      </c>
    </row>
    <row r="266" spans="1:10" ht="24">
      <c r="A266" s="91"/>
      <c r="B266" s="68" t="s">
        <v>1199</v>
      </c>
      <c r="C266" s="68" t="s">
        <v>1194</v>
      </c>
      <c r="D266" s="68" t="s">
        <v>1200</v>
      </c>
      <c r="E266" s="87">
        <v>10000</v>
      </c>
      <c r="F266" s="86">
        <v>29116000</v>
      </c>
      <c r="G266" s="85">
        <v>10000</v>
      </c>
      <c r="H266" s="86">
        <v>29116000</v>
      </c>
      <c r="I266" s="64" t="s">
        <v>515</v>
      </c>
      <c r="J266" s="63">
        <v>31</v>
      </c>
    </row>
    <row r="267" spans="1:10" ht="24">
      <c r="A267" s="91"/>
      <c r="B267" s="68" t="s">
        <v>889</v>
      </c>
      <c r="C267" s="68" t="s">
        <v>1194</v>
      </c>
      <c r="D267" s="68" t="s">
        <v>1201</v>
      </c>
      <c r="E267" s="87">
        <v>20000</v>
      </c>
      <c r="F267" s="86">
        <v>29136000</v>
      </c>
      <c r="G267" s="85">
        <v>20000</v>
      </c>
      <c r="H267" s="86">
        <v>29136000</v>
      </c>
      <c r="I267" s="64" t="s">
        <v>515</v>
      </c>
      <c r="J267" s="63">
        <v>31</v>
      </c>
    </row>
    <row r="268" spans="1:10" ht="24">
      <c r="A268" s="91"/>
      <c r="B268" s="68" t="s">
        <v>889</v>
      </c>
      <c r="C268" s="68" t="s">
        <v>1202</v>
      </c>
      <c r="D268" s="68" t="s">
        <v>1203</v>
      </c>
      <c r="E268" s="87">
        <v>175000</v>
      </c>
      <c r="F268" s="86">
        <v>29311000</v>
      </c>
      <c r="G268" s="85">
        <v>175000</v>
      </c>
      <c r="H268" s="86">
        <v>29311000</v>
      </c>
      <c r="I268" s="64" t="s">
        <v>515</v>
      </c>
      <c r="J268" s="63">
        <v>9</v>
      </c>
    </row>
    <row r="269" spans="1:10" ht="24">
      <c r="A269" s="91"/>
      <c r="B269" s="68" t="s">
        <v>889</v>
      </c>
      <c r="C269" s="68" t="s">
        <v>1202</v>
      </c>
      <c r="D269" s="68" t="s">
        <v>1204</v>
      </c>
      <c r="E269" s="87">
        <v>220000</v>
      </c>
      <c r="F269" s="86">
        <v>29531000</v>
      </c>
      <c r="G269" s="85">
        <v>220000</v>
      </c>
      <c r="H269" s="86">
        <v>29531000</v>
      </c>
      <c r="I269" s="64" t="s">
        <v>515</v>
      </c>
      <c r="J269" s="63">
        <v>9</v>
      </c>
    </row>
    <row r="270" spans="1:10" ht="24">
      <c r="A270" s="91"/>
      <c r="B270" s="68" t="s">
        <v>889</v>
      </c>
      <c r="C270" s="68" t="s">
        <v>1202</v>
      </c>
      <c r="D270" s="68" t="s">
        <v>1205</v>
      </c>
      <c r="E270" s="87">
        <v>60000</v>
      </c>
      <c r="F270" s="86">
        <v>29591000</v>
      </c>
      <c r="G270" s="85">
        <v>60000</v>
      </c>
      <c r="H270" s="86">
        <v>29591000</v>
      </c>
      <c r="I270" s="64" t="s">
        <v>515</v>
      </c>
      <c r="J270" s="63">
        <v>9</v>
      </c>
    </row>
    <row r="271" spans="1:10" ht="24">
      <c r="A271" s="91"/>
      <c r="B271" s="68" t="s">
        <v>889</v>
      </c>
      <c r="C271" s="68" t="s">
        <v>1206</v>
      </c>
      <c r="D271" s="68" t="s">
        <v>1207</v>
      </c>
      <c r="E271" s="87">
        <v>35000</v>
      </c>
      <c r="F271" s="86">
        <v>29626000</v>
      </c>
      <c r="G271" s="85">
        <v>35000</v>
      </c>
      <c r="H271" s="86">
        <v>29626000</v>
      </c>
      <c r="I271" s="64" t="s">
        <v>515</v>
      </c>
      <c r="J271" s="63">
        <v>31</v>
      </c>
    </row>
    <row r="272" spans="1:10" ht="24">
      <c r="A272" s="91"/>
      <c r="B272" s="68" t="s">
        <v>889</v>
      </c>
      <c r="C272" s="68" t="s">
        <v>1206</v>
      </c>
      <c r="D272" s="68" t="s">
        <v>1208</v>
      </c>
      <c r="E272" s="87">
        <v>75000</v>
      </c>
      <c r="F272" s="86">
        <v>29701000</v>
      </c>
      <c r="G272" s="85">
        <v>75000</v>
      </c>
      <c r="H272" s="86">
        <v>29701000</v>
      </c>
      <c r="I272" s="64" t="s">
        <v>515</v>
      </c>
      <c r="J272" s="63">
        <v>31</v>
      </c>
    </row>
    <row r="273" spans="1:10" ht="24">
      <c r="A273" s="91"/>
      <c r="B273" s="68" t="s">
        <v>889</v>
      </c>
      <c r="C273" s="68" t="s">
        <v>1206</v>
      </c>
      <c r="D273" s="68" t="s">
        <v>956</v>
      </c>
      <c r="E273" s="87">
        <v>30000</v>
      </c>
      <c r="F273" s="86">
        <v>29731000</v>
      </c>
      <c r="G273" s="85">
        <v>30000</v>
      </c>
      <c r="H273" s="86">
        <v>29731000</v>
      </c>
      <c r="I273" s="64" t="s">
        <v>515</v>
      </c>
      <c r="J273" s="63">
        <v>31</v>
      </c>
    </row>
    <row r="274" spans="1:10" ht="24">
      <c r="A274" s="91"/>
      <c r="B274" s="68" t="s">
        <v>889</v>
      </c>
      <c r="C274" s="68" t="s">
        <v>1206</v>
      </c>
      <c r="D274" s="68" t="s">
        <v>1209</v>
      </c>
      <c r="E274" s="87">
        <v>50000</v>
      </c>
      <c r="F274" s="86">
        <v>29781000</v>
      </c>
      <c r="G274" s="85">
        <v>50000</v>
      </c>
      <c r="H274" s="86">
        <v>29781000</v>
      </c>
      <c r="I274" s="64" t="s">
        <v>515</v>
      </c>
      <c r="J274" s="63">
        <v>31</v>
      </c>
    </row>
    <row r="275" spans="1:10" ht="36">
      <c r="A275" s="91"/>
      <c r="B275" s="68" t="s">
        <v>889</v>
      </c>
      <c r="C275" s="68" t="s">
        <v>1206</v>
      </c>
      <c r="D275" s="68" t="s">
        <v>1210</v>
      </c>
      <c r="E275" s="87">
        <v>150000</v>
      </c>
      <c r="F275" s="86">
        <v>29931000</v>
      </c>
      <c r="G275" s="85">
        <v>150000</v>
      </c>
      <c r="H275" s="86">
        <v>29931000</v>
      </c>
      <c r="I275" s="64" t="s">
        <v>515</v>
      </c>
      <c r="J275" s="63">
        <v>31</v>
      </c>
    </row>
    <row r="276" spans="1:10" ht="24">
      <c r="A276" s="91"/>
      <c r="B276" s="68" t="s">
        <v>889</v>
      </c>
      <c r="C276" s="68" t="s">
        <v>1211</v>
      </c>
      <c r="D276" s="68" t="s">
        <v>1212</v>
      </c>
      <c r="E276" s="87">
        <v>25000</v>
      </c>
      <c r="F276" s="86">
        <v>29956000</v>
      </c>
      <c r="G276" s="85">
        <v>25000</v>
      </c>
      <c r="H276" s="86">
        <v>29956000</v>
      </c>
      <c r="I276" s="64" t="s">
        <v>515</v>
      </c>
      <c r="J276" s="63">
        <v>9</v>
      </c>
    </row>
    <row r="277" spans="1:10" ht="24">
      <c r="A277" s="91"/>
      <c r="B277" s="68" t="s">
        <v>889</v>
      </c>
      <c r="C277" s="68" t="s">
        <v>1211</v>
      </c>
      <c r="D277" s="68" t="s">
        <v>1213</v>
      </c>
      <c r="E277" s="87">
        <v>50000</v>
      </c>
      <c r="F277" s="86">
        <v>30006000</v>
      </c>
      <c r="G277" s="85">
        <v>50000</v>
      </c>
      <c r="H277" s="86">
        <v>30006000</v>
      </c>
      <c r="I277" s="64" t="s">
        <v>515</v>
      </c>
      <c r="J277" s="63">
        <v>9</v>
      </c>
    </row>
    <row r="278" spans="1:10" ht="36">
      <c r="A278" s="91"/>
      <c r="B278" s="74" t="s">
        <v>880</v>
      </c>
      <c r="C278" s="88" t="s">
        <v>1214</v>
      </c>
      <c r="D278" s="88" t="s">
        <v>1215</v>
      </c>
      <c r="E278" s="55">
        <v>60000</v>
      </c>
      <c r="F278" s="86">
        <v>30066000</v>
      </c>
      <c r="G278" s="85">
        <v>60000</v>
      </c>
      <c r="H278" s="86">
        <v>30066000</v>
      </c>
      <c r="I278" s="73" t="s">
        <v>883</v>
      </c>
      <c r="J278" s="72">
        <v>32</v>
      </c>
    </row>
    <row r="279" spans="1:10" ht="36">
      <c r="A279" s="91"/>
      <c r="B279" s="74" t="s">
        <v>880</v>
      </c>
      <c r="C279" s="74" t="s">
        <v>1216</v>
      </c>
      <c r="D279" s="74" t="s">
        <v>1217</v>
      </c>
      <c r="E279" s="87">
        <v>20000</v>
      </c>
      <c r="F279" s="86">
        <v>30086000</v>
      </c>
      <c r="G279" s="85">
        <v>20000</v>
      </c>
      <c r="H279" s="86">
        <v>30086000</v>
      </c>
      <c r="I279" s="73" t="s">
        <v>883</v>
      </c>
      <c r="J279" s="72">
        <v>32</v>
      </c>
    </row>
    <row r="280" spans="1:10" ht="36">
      <c r="A280" s="91"/>
      <c r="B280" s="74" t="s">
        <v>880</v>
      </c>
      <c r="C280" s="74" t="s">
        <v>1216</v>
      </c>
      <c r="D280" s="74" t="s">
        <v>1218</v>
      </c>
      <c r="E280" s="87">
        <v>30000</v>
      </c>
      <c r="F280" s="86">
        <v>30116000</v>
      </c>
      <c r="G280" s="85">
        <v>30000</v>
      </c>
      <c r="H280" s="86">
        <v>30116000</v>
      </c>
      <c r="I280" s="73" t="s">
        <v>883</v>
      </c>
      <c r="J280" s="72">
        <v>32</v>
      </c>
    </row>
    <row r="281" spans="1:10" ht="36">
      <c r="A281" s="91"/>
      <c r="B281" s="74" t="s">
        <v>880</v>
      </c>
      <c r="C281" s="74" t="s">
        <v>1216</v>
      </c>
      <c r="D281" s="74" t="s">
        <v>1219</v>
      </c>
      <c r="E281" s="87">
        <v>20000</v>
      </c>
      <c r="F281" s="86">
        <v>30136000</v>
      </c>
      <c r="G281" s="85">
        <v>20000</v>
      </c>
      <c r="H281" s="86">
        <v>30136000</v>
      </c>
      <c r="I281" s="73" t="s">
        <v>883</v>
      </c>
      <c r="J281" s="72">
        <v>32</v>
      </c>
    </row>
    <row r="282" spans="1:10" ht="36">
      <c r="A282" s="91"/>
      <c r="B282" s="74" t="s">
        <v>880</v>
      </c>
      <c r="C282" s="74" t="s">
        <v>1220</v>
      </c>
      <c r="D282" s="74" t="s">
        <v>5759</v>
      </c>
      <c r="E282" s="87">
        <v>150000</v>
      </c>
      <c r="F282" s="86">
        <v>30286000</v>
      </c>
      <c r="G282" s="85">
        <v>150000</v>
      </c>
      <c r="H282" s="86">
        <v>30286000</v>
      </c>
      <c r="I282" s="73" t="s">
        <v>883</v>
      </c>
      <c r="J282" s="72">
        <v>32</v>
      </c>
    </row>
    <row r="283" spans="1:10" ht="36">
      <c r="A283" s="91"/>
      <c r="B283" s="74" t="s">
        <v>880</v>
      </c>
      <c r="C283" s="74" t="s">
        <v>1220</v>
      </c>
      <c r="D283" s="74" t="s">
        <v>1221</v>
      </c>
      <c r="E283" s="87">
        <v>250000</v>
      </c>
      <c r="F283" s="86">
        <v>30536000</v>
      </c>
      <c r="G283" s="85">
        <v>250000</v>
      </c>
      <c r="H283" s="86">
        <v>30536000</v>
      </c>
      <c r="I283" s="73" t="s">
        <v>883</v>
      </c>
      <c r="J283" s="72">
        <v>32</v>
      </c>
    </row>
    <row r="284" spans="1:10" ht="36">
      <c r="A284" s="91"/>
      <c r="B284" s="74" t="s">
        <v>880</v>
      </c>
      <c r="C284" s="74" t="s">
        <v>1220</v>
      </c>
      <c r="D284" s="74" t="s">
        <v>1222</v>
      </c>
      <c r="E284" s="87">
        <v>45000</v>
      </c>
      <c r="F284" s="86">
        <v>30581000</v>
      </c>
      <c r="G284" s="85">
        <v>45000</v>
      </c>
      <c r="H284" s="86">
        <v>30581000</v>
      </c>
      <c r="I284" s="73" t="s">
        <v>883</v>
      </c>
      <c r="J284" s="72">
        <v>32</v>
      </c>
    </row>
    <row r="285" spans="1:10" ht="36">
      <c r="A285" s="91"/>
      <c r="B285" s="74" t="s">
        <v>880</v>
      </c>
      <c r="C285" s="74" t="s">
        <v>1220</v>
      </c>
      <c r="D285" s="74" t="s">
        <v>1223</v>
      </c>
      <c r="E285" s="87">
        <v>145000</v>
      </c>
      <c r="F285" s="86">
        <v>30726000</v>
      </c>
      <c r="G285" s="85">
        <v>145000</v>
      </c>
      <c r="H285" s="86">
        <v>30726000</v>
      </c>
      <c r="I285" s="73" t="s">
        <v>883</v>
      </c>
      <c r="J285" s="72">
        <v>32</v>
      </c>
    </row>
    <row r="286" spans="1:10" ht="36">
      <c r="A286" s="91"/>
      <c r="B286" s="74" t="s">
        <v>880</v>
      </c>
      <c r="C286" s="74" t="s">
        <v>1220</v>
      </c>
      <c r="D286" s="74" t="s">
        <v>956</v>
      </c>
      <c r="E286" s="87">
        <v>15000</v>
      </c>
      <c r="F286" s="86">
        <v>30741000</v>
      </c>
      <c r="G286" s="85">
        <v>15000</v>
      </c>
      <c r="H286" s="86">
        <v>30741000</v>
      </c>
      <c r="I286" s="73" t="s">
        <v>883</v>
      </c>
      <c r="J286" s="72">
        <v>32</v>
      </c>
    </row>
    <row r="287" spans="1:10" ht="36">
      <c r="A287" s="91"/>
      <c r="B287" s="74" t="s">
        <v>880</v>
      </c>
      <c r="C287" s="74" t="s">
        <v>1220</v>
      </c>
      <c r="D287" s="74" t="s">
        <v>1224</v>
      </c>
      <c r="E287" s="87">
        <v>50000</v>
      </c>
      <c r="F287" s="86">
        <v>30791000</v>
      </c>
      <c r="G287" s="85">
        <v>50000</v>
      </c>
      <c r="H287" s="86">
        <v>30791000</v>
      </c>
      <c r="I287" s="73" t="s">
        <v>883</v>
      </c>
      <c r="J287" s="72">
        <v>32</v>
      </c>
    </row>
    <row r="288" spans="1:10" ht="36">
      <c r="A288" s="91"/>
      <c r="B288" s="74" t="s">
        <v>880</v>
      </c>
      <c r="C288" s="74" t="s">
        <v>881</v>
      </c>
      <c r="D288" s="74" t="s">
        <v>1225</v>
      </c>
      <c r="E288" s="87">
        <v>200000</v>
      </c>
      <c r="F288" s="86">
        <v>30991000</v>
      </c>
      <c r="G288" s="85">
        <v>200000</v>
      </c>
      <c r="H288" s="86">
        <v>30991000</v>
      </c>
      <c r="I288" s="73" t="s">
        <v>883</v>
      </c>
      <c r="J288" s="72">
        <v>32</v>
      </c>
    </row>
    <row r="289" spans="1:10" ht="36">
      <c r="A289" s="91"/>
      <c r="B289" s="74" t="s">
        <v>880</v>
      </c>
      <c r="C289" s="74" t="s">
        <v>881</v>
      </c>
      <c r="D289" s="74" t="s">
        <v>1226</v>
      </c>
      <c r="E289" s="87">
        <v>325000</v>
      </c>
      <c r="F289" s="86">
        <v>31316000</v>
      </c>
      <c r="G289" s="85">
        <v>325000</v>
      </c>
      <c r="H289" s="86">
        <v>31316000</v>
      </c>
      <c r="I289" s="73" t="s">
        <v>883</v>
      </c>
      <c r="J289" s="72">
        <v>32</v>
      </c>
    </row>
    <row r="290" spans="1:10" ht="36">
      <c r="A290" s="91"/>
      <c r="B290" s="74" t="s">
        <v>880</v>
      </c>
      <c r="C290" s="74" t="s">
        <v>881</v>
      </c>
      <c r="D290" s="74" t="s">
        <v>1227</v>
      </c>
      <c r="E290" s="87">
        <v>150000</v>
      </c>
      <c r="F290" s="86">
        <v>31466000</v>
      </c>
      <c r="G290" s="85">
        <v>150000</v>
      </c>
      <c r="H290" s="86">
        <v>31466000</v>
      </c>
      <c r="I290" s="73" t="s">
        <v>883</v>
      </c>
      <c r="J290" s="72">
        <v>32</v>
      </c>
    </row>
    <row r="291" spans="1:10" ht="36">
      <c r="A291" s="91"/>
      <c r="B291" s="74" t="s">
        <v>880</v>
      </c>
      <c r="C291" s="74" t="s">
        <v>881</v>
      </c>
      <c r="D291" s="74" t="s">
        <v>1228</v>
      </c>
      <c r="E291" s="87">
        <v>75000</v>
      </c>
      <c r="F291" s="86">
        <v>31541000</v>
      </c>
      <c r="G291" s="85">
        <v>75000</v>
      </c>
      <c r="H291" s="86">
        <v>31541000</v>
      </c>
      <c r="I291" s="73" t="s">
        <v>883</v>
      </c>
      <c r="J291" s="72">
        <v>32</v>
      </c>
    </row>
    <row r="292" spans="1:10" ht="36">
      <c r="A292" s="91"/>
      <c r="B292" s="74" t="s">
        <v>880</v>
      </c>
      <c r="C292" s="74" t="s">
        <v>881</v>
      </c>
      <c r="D292" s="74" t="s">
        <v>1229</v>
      </c>
      <c r="E292" s="87">
        <v>25000</v>
      </c>
      <c r="F292" s="86">
        <v>31566000</v>
      </c>
      <c r="G292" s="85">
        <v>25000</v>
      </c>
      <c r="H292" s="86">
        <v>31566000</v>
      </c>
      <c r="I292" s="73" t="s">
        <v>883</v>
      </c>
      <c r="J292" s="72">
        <v>32</v>
      </c>
    </row>
    <row r="293" spans="1:10" ht="36">
      <c r="A293" s="91"/>
      <c r="B293" s="74" t="s">
        <v>880</v>
      </c>
      <c r="C293" s="74" t="s">
        <v>881</v>
      </c>
      <c r="D293" s="74" t="s">
        <v>1230</v>
      </c>
      <c r="E293" s="87">
        <v>80000</v>
      </c>
      <c r="F293" s="86">
        <v>31646000</v>
      </c>
      <c r="G293" s="85">
        <v>80000</v>
      </c>
      <c r="H293" s="86">
        <v>31646000</v>
      </c>
      <c r="I293" s="73" t="s">
        <v>883</v>
      </c>
      <c r="J293" s="72">
        <v>32</v>
      </c>
    </row>
    <row r="294" spans="1:10" ht="36">
      <c r="A294" s="91"/>
      <c r="B294" s="74" t="s">
        <v>880</v>
      </c>
      <c r="C294" s="74" t="s">
        <v>1231</v>
      </c>
      <c r="D294" s="74" t="s">
        <v>1232</v>
      </c>
      <c r="E294" s="87">
        <v>25000</v>
      </c>
      <c r="F294" s="86">
        <v>31671000</v>
      </c>
      <c r="G294" s="85">
        <v>25000</v>
      </c>
      <c r="H294" s="86">
        <v>31671000</v>
      </c>
      <c r="I294" s="73" t="s">
        <v>883</v>
      </c>
      <c r="J294" s="72">
        <v>32</v>
      </c>
    </row>
    <row r="295" spans="1:10" ht="36">
      <c r="A295" s="91"/>
      <c r="B295" s="74" t="s">
        <v>880</v>
      </c>
      <c r="C295" s="74" t="s">
        <v>1231</v>
      </c>
      <c r="D295" s="74" t="s">
        <v>1233</v>
      </c>
      <c r="E295" s="87">
        <v>25000</v>
      </c>
      <c r="F295" s="86">
        <v>31696000</v>
      </c>
      <c r="G295" s="85">
        <v>25000</v>
      </c>
      <c r="H295" s="86">
        <v>31696000</v>
      </c>
      <c r="I295" s="73" t="s">
        <v>883</v>
      </c>
      <c r="J295" s="72">
        <v>32</v>
      </c>
    </row>
    <row r="296" spans="1:10" ht="36">
      <c r="A296" s="91"/>
      <c r="B296" s="74" t="s">
        <v>880</v>
      </c>
      <c r="C296" s="74" t="s">
        <v>1231</v>
      </c>
      <c r="D296" s="74" t="s">
        <v>1234</v>
      </c>
      <c r="E296" s="87">
        <v>25000</v>
      </c>
      <c r="F296" s="86">
        <v>31721000</v>
      </c>
      <c r="G296" s="85">
        <v>25000</v>
      </c>
      <c r="H296" s="86">
        <v>31721000</v>
      </c>
      <c r="I296" s="73" t="s">
        <v>883</v>
      </c>
      <c r="J296" s="72">
        <v>32</v>
      </c>
    </row>
    <row r="297" spans="1:10" ht="36">
      <c r="A297" s="91"/>
      <c r="B297" s="74" t="s">
        <v>880</v>
      </c>
      <c r="C297" s="74" t="s">
        <v>1231</v>
      </c>
      <c r="D297" s="74" t="s">
        <v>1235</v>
      </c>
      <c r="E297" s="87">
        <v>10000</v>
      </c>
      <c r="F297" s="86">
        <v>31731000</v>
      </c>
      <c r="G297" s="85">
        <v>10000</v>
      </c>
      <c r="H297" s="86">
        <v>31731000</v>
      </c>
      <c r="I297" s="73" t="s">
        <v>883</v>
      </c>
      <c r="J297" s="72">
        <v>32</v>
      </c>
    </row>
    <row r="298" spans="1:10" ht="36">
      <c r="A298" s="91"/>
      <c r="B298" s="74" t="s">
        <v>880</v>
      </c>
      <c r="C298" s="74" t="s">
        <v>1236</v>
      </c>
      <c r="D298" s="74" t="s">
        <v>1237</v>
      </c>
      <c r="E298" s="87">
        <v>40000</v>
      </c>
      <c r="F298" s="86">
        <v>31771000</v>
      </c>
      <c r="G298" s="85">
        <v>40000</v>
      </c>
      <c r="H298" s="86">
        <v>31771000</v>
      </c>
      <c r="I298" s="73" t="s">
        <v>883</v>
      </c>
      <c r="J298" s="72">
        <v>32</v>
      </c>
    </row>
    <row r="299" spans="1:10" ht="36">
      <c r="A299" s="91"/>
      <c r="B299" s="74" t="s">
        <v>880</v>
      </c>
      <c r="C299" s="74" t="s">
        <v>1236</v>
      </c>
      <c r="D299" s="74" t="s">
        <v>1238</v>
      </c>
      <c r="E299" s="87">
        <v>24000</v>
      </c>
      <c r="F299" s="86">
        <v>31795000</v>
      </c>
      <c r="G299" s="85">
        <v>24000</v>
      </c>
      <c r="H299" s="86">
        <v>31795000</v>
      </c>
      <c r="I299" s="73" t="s">
        <v>883</v>
      </c>
      <c r="J299" s="72">
        <v>32</v>
      </c>
    </row>
    <row r="300" spans="1:10" ht="36">
      <c r="A300" s="91"/>
      <c r="B300" s="74" t="s">
        <v>880</v>
      </c>
      <c r="C300" s="74" t="s">
        <v>1236</v>
      </c>
      <c r="D300" s="74" t="s">
        <v>1239</v>
      </c>
      <c r="E300" s="87">
        <v>20000</v>
      </c>
      <c r="F300" s="86">
        <v>31815000</v>
      </c>
      <c r="G300" s="85">
        <v>20000</v>
      </c>
      <c r="H300" s="86">
        <v>31815000</v>
      </c>
      <c r="I300" s="73" t="s">
        <v>883</v>
      </c>
      <c r="J300" s="72">
        <v>32</v>
      </c>
    </row>
    <row r="301" spans="1:10" ht="36">
      <c r="A301" s="91"/>
      <c r="B301" s="74" t="s">
        <v>880</v>
      </c>
      <c r="C301" s="74" t="s">
        <v>1236</v>
      </c>
      <c r="D301" s="74" t="s">
        <v>1240</v>
      </c>
      <c r="E301" s="87">
        <v>40000</v>
      </c>
      <c r="F301" s="86">
        <v>31855000</v>
      </c>
      <c r="G301" s="85">
        <v>40000</v>
      </c>
      <c r="H301" s="86">
        <v>31855000</v>
      </c>
      <c r="I301" s="73" t="s">
        <v>883</v>
      </c>
      <c r="J301" s="72">
        <v>32</v>
      </c>
    </row>
    <row r="302" spans="1:10" ht="36">
      <c r="A302" s="91"/>
      <c r="B302" s="74" t="s">
        <v>880</v>
      </c>
      <c r="C302" s="74" t="s">
        <v>1236</v>
      </c>
      <c r="D302" s="74" t="s">
        <v>1241</v>
      </c>
      <c r="E302" s="87">
        <v>60000</v>
      </c>
      <c r="F302" s="86">
        <v>31915000</v>
      </c>
      <c r="G302" s="85">
        <v>60000</v>
      </c>
      <c r="H302" s="86">
        <v>31915000</v>
      </c>
      <c r="I302" s="73" t="s">
        <v>883</v>
      </c>
      <c r="J302" s="72">
        <v>32</v>
      </c>
    </row>
    <row r="303" spans="1:10" ht="36">
      <c r="A303" s="91"/>
      <c r="B303" s="74" t="s">
        <v>880</v>
      </c>
      <c r="C303" s="74" t="s">
        <v>1236</v>
      </c>
      <c r="D303" s="88" t="s">
        <v>1242</v>
      </c>
      <c r="E303" s="55">
        <v>40000</v>
      </c>
      <c r="F303" s="86">
        <v>31955000</v>
      </c>
      <c r="G303" s="85">
        <v>40000</v>
      </c>
      <c r="H303" s="86">
        <v>31955000</v>
      </c>
      <c r="I303" s="73" t="s">
        <v>883</v>
      </c>
      <c r="J303" s="72">
        <v>32</v>
      </c>
    </row>
    <row r="304" spans="1:10" ht="36">
      <c r="A304" s="91"/>
      <c r="B304" s="74" t="s">
        <v>880</v>
      </c>
      <c r="C304" s="88" t="s">
        <v>1236</v>
      </c>
      <c r="D304" s="88" t="s">
        <v>5760</v>
      </c>
      <c r="E304" s="55">
        <v>15000</v>
      </c>
      <c r="F304" s="86">
        <v>31970000</v>
      </c>
      <c r="G304" s="85">
        <v>15000</v>
      </c>
      <c r="H304" s="86">
        <v>31970000</v>
      </c>
      <c r="I304" s="73" t="s">
        <v>883</v>
      </c>
      <c r="J304" s="72">
        <v>32</v>
      </c>
    </row>
    <row r="305" spans="1:10" ht="24">
      <c r="A305" s="91"/>
      <c r="B305" s="82" t="s">
        <v>874</v>
      </c>
      <c r="C305" s="82" t="s">
        <v>1214</v>
      </c>
      <c r="D305" s="88" t="s">
        <v>1243</v>
      </c>
      <c r="E305" s="87">
        <v>50000</v>
      </c>
      <c r="F305" s="86">
        <v>32020000</v>
      </c>
      <c r="G305" s="85">
        <v>50000</v>
      </c>
      <c r="H305" s="86">
        <v>32020000</v>
      </c>
      <c r="I305" s="81" t="s">
        <v>887</v>
      </c>
      <c r="J305" s="54" t="s">
        <v>1244</v>
      </c>
    </row>
    <row r="306" spans="1:10" ht="24">
      <c r="A306" s="91"/>
      <c r="B306" s="82" t="s">
        <v>874</v>
      </c>
      <c r="C306" s="82" t="s">
        <v>1214</v>
      </c>
      <c r="D306" s="88" t="s">
        <v>1245</v>
      </c>
      <c r="E306" s="87">
        <v>30000</v>
      </c>
      <c r="F306" s="86">
        <v>32050000</v>
      </c>
      <c r="G306" s="85">
        <v>30000</v>
      </c>
      <c r="H306" s="86">
        <v>32050000</v>
      </c>
      <c r="I306" s="81" t="s">
        <v>887</v>
      </c>
      <c r="J306" s="54" t="s">
        <v>1244</v>
      </c>
    </row>
    <row r="307" spans="1:10" ht="24">
      <c r="A307" s="91"/>
      <c r="B307" s="82" t="s">
        <v>874</v>
      </c>
      <c r="C307" s="82" t="s">
        <v>1214</v>
      </c>
      <c r="D307" s="88" t="s">
        <v>1246</v>
      </c>
      <c r="E307" s="87">
        <v>140000</v>
      </c>
      <c r="F307" s="86">
        <v>32190000</v>
      </c>
      <c r="G307" s="85">
        <v>140000</v>
      </c>
      <c r="H307" s="86">
        <v>32190000</v>
      </c>
      <c r="I307" s="81" t="s">
        <v>887</v>
      </c>
      <c r="J307" s="54" t="s">
        <v>1244</v>
      </c>
    </row>
    <row r="308" spans="1:10" ht="24">
      <c r="A308" s="91"/>
      <c r="B308" s="82" t="s">
        <v>874</v>
      </c>
      <c r="C308" s="82" t="s">
        <v>1247</v>
      </c>
      <c r="D308" s="82" t="s">
        <v>1248</v>
      </c>
      <c r="E308" s="87">
        <v>15000</v>
      </c>
      <c r="F308" s="86">
        <v>32205000</v>
      </c>
      <c r="G308" s="85">
        <v>15000</v>
      </c>
      <c r="H308" s="86">
        <v>32205000</v>
      </c>
      <c r="I308" s="81" t="s">
        <v>887</v>
      </c>
      <c r="J308" s="69">
        <v>8</v>
      </c>
    </row>
    <row r="309" spans="1:10" ht="24">
      <c r="A309" s="91"/>
      <c r="B309" s="82" t="s">
        <v>874</v>
      </c>
      <c r="C309" s="82" t="s">
        <v>1247</v>
      </c>
      <c r="D309" s="82" t="s">
        <v>956</v>
      </c>
      <c r="E309" s="87">
        <v>25000</v>
      </c>
      <c r="F309" s="86">
        <v>32230000</v>
      </c>
      <c r="G309" s="85">
        <v>25000</v>
      </c>
      <c r="H309" s="86">
        <v>32230000</v>
      </c>
      <c r="I309" s="81" t="s">
        <v>887</v>
      </c>
      <c r="J309" s="69">
        <v>8</v>
      </c>
    </row>
    <row r="310" spans="1:10" ht="24">
      <c r="A310" s="91"/>
      <c r="B310" s="82" t="s">
        <v>874</v>
      </c>
      <c r="C310" s="82" t="s">
        <v>1247</v>
      </c>
      <c r="D310" s="82" t="s">
        <v>1249</v>
      </c>
      <c r="E310" s="87">
        <v>25000</v>
      </c>
      <c r="F310" s="86">
        <v>32255000</v>
      </c>
      <c r="G310" s="85">
        <v>25000</v>
      </c>
      <c r="H310" s="86">
        <v>32255000</v>
      </c>
      <c r="I310" s="81" t="s">
        <v>887</v>
      </c>
      <c r="J310" s="69">
        <v>8</v>
      </c>
    </row>
    <row r="311" spans="1:10" ht="24">
      <c r="A311" s="91"/>
      <c r="B311" s="82" t="s">
        <v>874</v>
      </c>
      <c r="C311" s="82" t="s">
        <v>1250</v>
      </c>
      <c r="D311" s="82" t="s">
        <v>1251</v>
      </c>
      <c r="E311" s="87">
        <v>20000</v>
      </c>
      <c r="F311" s="86">
        <v>32275000</v>
      </c>
      <c r="G311" s="85">
        <v>20000</v>
      </c>
      <c r="H311" s="86">
        <v>32275000</v>
      </c>
      <c r="I311" s="81" t="s">
        <v>887</v>
      </c>
      <c r="J311" s="69">
        <v>8</v>
      </c>
    </row>
    <row r="312" spans="1:10" ht="24">
      <c r="A312" s="91"/>
      <c r="B312" s="82" t="s">
        <v>874</v>
      </c>
      <c r="C312" s="82" t="s">
        <v>1250</v>
      </c>
      <c r="D312" s="82" t="s">
        <v>1252</v>
      </c>
      <c r="E312" s="87">
        <v>200000</v>
      </c>
      <c r="F312" s="86">
        <v>32475000</v>
      </c>
      <c r="G312" s="85">
        <v>200000</v>
      </c>
      <c r="H312" s="86">
        <v>32475000</v>
      </c>
      <c r="I312" s="81" t="s">
        <v>887</v>
      </c>
      <c r="J312" s="69">
        <v>8</v>
      </c>
    </row>
    <row r="313" spans="1:10" ht="24">
      <c r="A313" s="91"/>
      <c r="B313" s="82" t="s">
        <v>874</v>
      </c>
      <c r="C313" s="82" t="s">
        <v>1250</v>
      </c>
      <c r="D313" s="82" t="s">
        <v>1253</v>
      </c>
      <c r="E313" s="87">
        <v>10000</v>
      </c>
      <c r="F313" s="86">
        <v>32485000</v>
      </c>
      <c r="G313" s="85">
        <v>10000</v>
      </c>
      <c r="H313" s="86">
        <v>32485000</v>
      </c>
      <c r="I313" s="81" t="s">
        <v>887</v>
      </c>
      <c r="J313" s="69">
        <v>8</v>
      </c>
    </row>
    <row r="314" spans="1:10" ht="24">
      <c r="A314" s="91"/>
      <c r="B314" s="82" t="s">
        <v>874</v>
      </c>
      <c r="C314" s="82" t="s">
        <v>1254</v>
      </c>
      <c r="D314" s="82" t="s">
        <v>1255</v>
      </c>
      <c r="E314" s="87">
        <v>390000</v>
      </c>
      <c r="F314" s="86">
        <v>32875000</v>
      </c>
      <c r="G314" s="85">
        <v>390000</v>
      </c>
      <c r="H314" s="86">
        <v>32875000</v>
      </c>
      <c r="I314" s="81" t="s">
        <v>887</v>
      </c>
      <c r="J314" s="69">
        <v>10</v>
      </c>
    </row>
    <row r="315" spans="1:10" ht="24">
      <c r="A315" s="91"/>
      <c r="B315" s="82" t="s">
        <v>874</v>
      </c>
      <c r="C315" s="82" t="s">
        <v>1254</v>
      </c>
      <c r="D315" s="82" t="s">
        <v>1256</v>
      </c>
      <c r="E315" s="87">
        <v>300000</v>
      </c>
      <c r="F315" s="86">
        <v>33175000</v>
      </c>
      <c r="G315" s="85">
        <v>300000</v>
      </c>
      <c r="H315" s="86">
        <v>33175000</v>
      </c>
      <c r="I315" s="81" t="s">
        <v>887</v>
      </c>
      <c r="J315" s="69">
        <v>10</v>
      </c>
    </row>
    <row r="316" spans="1:10" ht="24">
      <c r="A316" s="91"/>
      <c r="B316" s="82" t="s">
        <v>874</v>
      </c>
      <c r="C316" s="82" t="s">
        <v>1257</v>
      </c>
      <c r="D316" s="82" t="s">
        <v>1258</v>
      </c>
      <c r="E316" s="87">
        <v>150000</v>
      </c>
      <c r="F316" s="86">
        <v>33325000</v>
      </c>
      <c r="G316" s="85">
        <v>150000</v>
      </c>
      <c r="H316" s="86">
        <v>33325000</v>
      </c>
      <c r="I316" s="81" t="s">
        <v>887</v>
      </c>
      <c r="J316" s="69">
        <v>10</v>
      </c>
    </row>
    <row r="317" spans="1:10" ht="24">
      <c r="A317" s="91"/>
      <c r="B317" s="82" t="s">
        <v>874</v>
      </c>
      <c r="C317" s="82" t="s">
        <v>1257</v>
      </c>
      <c r="D317" s="82" t="s">
        <v>1259</v>
      </c>
      <c r="E317" s="87">
        <v>15000</v>
      </c>
      <c r="F317" s="86">
        <v>33340000</v>
      </c>
      <c r="G317" s="85">
        <v>15000</v>
      </c>
      <c r="H317" s="86">
        <v>33340000</v>
      </c>
      <c r="I317" s="81" t="s">
        <v>887</v>
      </c>
      <c r="J317" s="81">
        <v>10</v>
      </c>
    </row>
    <row r="318" spans="1:10" ht="24">
      <c r="A318" s="91"/>
      <c r="B318" s="82" t="s">
        <v>874</v>
      </c>
      <c r="C318" s="82" t="s">
        <v>1257</v>
      </c>
      <c r="D318" s="82" t="s">
        <v>1260</v>
      </c>
      <c r="E318" s="87">
        <v>250000</v>
      </c>
      <c r="F318" s="86">
        <v>33590000</v>
      </c>
      <c r="G318" s="85">
        <v>250000</v>
      </c>
      <c r="H318" s="86">
        <v>33590000</v>
      </c>
      <c r="I318" s="81" t="s">
        <v>1261</v>
      </c>
      <c r="J318" s="69">
        <v>10</v>
      </c>
    </row>
    <row r="319" spans="1:10" ht="24">
      <c r="A319" s="91"/>
      <c r="B319" s="82" t="s">
        <v>874</v>
      </c>
      <c r="C319" s="82" t="s">
        <v>875</v>
      </c>
      <c r="D319" s="82" t="s">
        <v>1262</v>
      </c>
      <c r="E319" s="87">
        <v>20000</v>
      </c>
      <c r="F319" s="86">
        <v>33610000</v>
      </c>
      <c r="G319" s="85">
        <v>20000</v>
      </c>
      <c r="H319" s="86">
        <v>33610000</v>
      </c>
      <c r="I319" s="81" t="s">
        <v>887</v>
      </c>
      <c r="J319" s="69">
        <v>10</v>
      </c>
    </row>
    <row r="320" spans="1:10" ht="24">
      <c r="A320" s="91"/>
      <c r="B320" s="82" t="s">
        <v>874</v>
      </c>
      <c r="C320" s="82" t="s">
        <v>875</v>
      </c>
      <c r="D320" s="82" t="s">
        <v>1263</v>
      </c>
      <c r="E320" s="87">
        <v>25000</v>
      </c>
      <c r="F320" s="86">
        <v>33635000</v>
      </c>
      <c r="G320" s="85">
        <v>25000</v>
      </c>
      <c r="H320" s="86">
        <v>33635000</v>
      </c>
      <c r="I320" s="81" t="s">
        <v>887</v>
      </c>
      <c r="J320" s="69">
        <v>10</v>
      </c>
    </row>
    <row r="321" spans="1:10" ht="24">
      <c r="A321" s="91"/>
      <c r="B321" s="82" t="s">
        <v>874</v>
      </c>
      <c r="C321" s="82" t="s">
        <v>875</v>
      </c>
      <c r="D321" s="82" t="s">
        <v>1264</v>
      </c>
      <c r="E321" s="87">
        <v>350000</v>
      </c>
      <c r="F321" s="86">
        <v>33985000</v>
      </c>
      <c r="G321" s="85">
        <v>350000</v>
      </c>
      <c r="H321" s="86">
        <v>33985000</v>
      </c>
      <c r="I321" s="81" t="s">
        <v>887</v>
      </c>
      <c r="J321" s="69">
        <v>10</v>
      </c>
    </row>
    <row r="322" spans="1:10" ht="24">
      <c r="A322" s="91"/>
      <c r="B322" s="82" t="s">
        <v>874</v>
      </c>
      <c r="C322" s="82" t="s">
        <v>875</v>
      </c>
      <c r="D322" s="82" t="s">
        <v>1265</v>
      </c>
      <c r="E322" s="87">
        <v>20000</v>
      </c>
      <c r="F322" s="86">
        <v>34005000</v>
      </c>
      <c r="G322" s="85">
        <v>20000</v>
      </c>
      <c r="H322" s="86">
        <v>34005000</v>
      </c>
      <c r="I322" s="81" t="s">
        <v>887</v>
      </c>
      <c r="J322" s="69">
        <v>10</v>
      </c>
    </row>
    <row r="323" spans="1:10" ht="24">
      <c r="A323" s="91"/>
      <c r="B323" s="82" t="s">
        <v>874</v>
      </c>
      <c r="C323" s="82" t="s">
        <v>875</v>
      </c>
      <c r="D323" s="82" t="s">
        <v>1266</v>
      </c>
      <c r="E323" s="87">
        <v>40000</v>
      </c>
      <c r="F323" s="86">
        <v>34045000</v>
      </c>
      <c r="G323" s="85">
        <v>40000</v>
      </c>
      <c r="H323" s="86">
        <v>34045000</v>
      </c>
      <c r="I323" s="81" t="s">
        <v>887</v>
      </c>
      <c r="J323" s="69">
        <v>10</v>
      </c>
    </row>
    <row r="324" spans="1:10" ht="24">
      <c r="A324" s="91"/>
      <c r="B324" s="82" t="s">
        <v>874</v>
      </c>
      <c r="C324" s="82" t="s">
        <v>1267</v>
      </c>
      <c r="D324" s="82" t="s">
        <v>1268</v>
      </c>
      <c r="E324" s="87">
        <v>5000</v>
      </c>
      <c r="F324" s="86">
        <v>34050000</v>
      </c>
      <c r="G324" s="85">
        <v>5000</v>
      </c>
      <c r="H324" s="86">
        <v>34050000</v>
      </c>
      <c r="I324" s="81" t="s">
        <v>887</v>
      </c>
      <c r="J324" s="69">
        <v>10</v>
      </c>
    </row>
    <row r="325" spans="1:10" ht="24">
      <c r="A325" s="91"/>
      <c r="B325" s="82" t="s">
        <v>874</v>
      </c>
      <c r="C325" s="82" t="s">
        <v>1269</v>
      </c>
      <c r="D325" s="82" t="s">
        <v>1270</v>
      </c>
      <c r="E325" s="87">
        <v>8000</v>
      </c>
      <c r="F325" s="86">
        <v>34058000</v>
      </c>
      <c r="G325" s="85">
        <v>8000</v>
      </c>
      <c r="H325" s="86">
        <v>34058000</v>
      </c>
      <c r="I325" s="81" t="s">
        <v>887</v>
      </c>
      <c r="J325" s="69">
        <v>10</v>
      </c>
    </row>
    <row r="326" spans="1:10" ht="24">
      <c r="A326" s="91"/>
      <c r="B326" s="82" t="s">
        <v>874</v>
      </c>
      <c r="C326" s="82" t="s">
        <v>1271</v>
      </c>
      <c r="D326" s="82" t="s">
        <v>1272</v>
      </c>
      <c r="E326" s="87">
        <v>100000</v>
      </c>
      <c r="F326" s="86">
        <v>34158000</v>
      </c>
      <c r="G326" s="85">
        <v>100000</v>
      </c>
      <c r="H326" s="86">
        <v>34158000</v>
      </c>
      <c r="I326" s="81" t="s">
        <v>887</v>
      </c>
      <c r="J326" s="69">
        <v>10</v>
      </c>
    </row>
    <row r="327" spans="1:10" ht="24">
      <c r="A327" s="91"/>
      <c r="B327" s="82" t="s">
        <v>874</v>
      </c>
      <c r="C327" s="82" t="s">
        <v>1271</v>
      </c>
      <c r="D327" s="82" t="s">
        <v>1273</v>
      </c>
      <c r="E327" s="87">
        <v>25000</v>
      </c>
      <c r="F327" s="86">
        <v>34183000</v>
      </c>
      <c r="G327" s="85">
        <v>25000</v>
      </c>
      <c r="H327" s="86">
        <v>34183000</v>
      </c>
      <c r="I327" s="81" t="s">
        <v>887</v>
      </c>
      <c r="J327" s="69">
        <v>10</v>
      </c>
    </row>
    <row r="328" spans="1:10" ht="24">
      <c r="A328" s="91"/>
      <c r="B328" s="82" t="s">
        <v>874</v>
      </c>
      <c r="C328" s="82" t="s">
        <v>1271</v>
      </c>
      <c r="D328" s="82" t="s">
        <v>1274</v>
      </c>
      <c r="E328" s="87">
        <v>20000</v>
      </c>
      <c r="F328" s="86">
        <v>34203000</v>
      </c>
      <c r="G328" s="85">
        <v>20000</v>
      </c>
      <c r="H328" s="86">
        <v>34203000</v>
      </c>
      <c r="I328" s="81" t="s">
        <v>887</v>
      </c>
      <c r="J328" s="69">
        <v>10</v>
      </c>
    </row>
    <row r="329" spans="1:10" ht="24">
      <c r="A329" s="91"/>
      <c r="B329" s="82" t="s">
        <v>874</v>
      </c>
      <c r="C329" s="82" t="s">
        <v>1275</v>
      </c>
      <c r="D329" s="82" t="s">
        <v>1273</v>
      </c>
      <c r="E329" s="87">
        <v>25000</v>
      </c>
      <c r="F329" s="86">
        <v>34228000</v>
      </c>
      <c r="G329" s="85">
        <v>25000</v>
      </c>
      <c r="H329" s="86">
        <v>34228000</v>
      </c>
      <c r="I329" s="81" t="s">
        <v>887</v>
      </c>
      <c r="J329" s="69">
        <v>10</v>
      </c>
    </row>
    <row r="330" spans="1:10" ht="24">
      <c r="A330" s="91"/>
      <c r="B330" s="82" t="s">
        <v>874</v>
      </c>
      <c r="C330" s="82" t="s">
        <v>1276</v>
      </c>
      <c r="D330" s="82" t="s">
        <v>1277</v>
      </c>
      <c r="E330" s="87">
        <v>50000</v>
      </c>
      <c r="F330" s="86">
        <v>34278000</v>
      </c>
      <c r="G330" s="85">
        <v>50000</v>
      </c>
      <c r="H330" s="86">
        <v>34278000</v>
      </c>
      <c r="I330" s="81" t="s">
        <v>887</v>
      </c>
      <c r="J330" s="69">
        <v>10</v>
      </c>
    </row>
    <row r="331" spans="1:10" ht="24">
      <c r="A331" s="91"/>
      <c r="B331" s="82" t="s">
        <v>874</v>
      </c>
      <c r="C331" s="82" t="s">
        <v>1276</v>
      </c>
      <c r="D331" s="82" t="s">
        <v>1278</v>
      </c>
      <c r="E331" s="87">
        <v>50000</v>
      </c>
      <c r="F331" s="86">
        <v>34328000</v>
      </c>
      <c r="G331" s="85">
        <v>50000</v>
      </c>
      <c r="H331" s="86">
        <v>34328000</v>
      </c>
      <c r="I331" s="81" t="s">
        <v>887</v>
      </c>
      <c r="J331" s="69">
        <v>10</v>
      </c>
    </row>
    <row r="332" spans="1:10" ht="24">
      <c r="A332" s="91"/>
      <c r="B332" s="82" t="s">
        <v>874</v>
      </c>
      <c r="C332" s="82" t="s">
        <v>1276</v>
      </c>
      <c r="D332" s="82" t="s">
        <v>956</v>
      </c>
      <c r="E332" s="87">
        <v>35000</v>
      </c>
      <c r="F332" s="86">
        <v>34363000</v>
      </c>
      <c r="G332" s="85">
        <v>35000</v>
      </c>
      <c r="H332" s="86">
        <v>34363000</v>
      </c>
      <c r="I332" s="81" t="s">
        <v>887</v>
      </c>
      <c r="J332" s="69">
        <v>10</v>
      </c>
    </row>
    <row r="333" spans="1:10" ht="36">
      <c r="A333" s="91"/>
      <c r="B333" s="82" t="s">
        <v>874</v>
      </c>
      <c r="C333" s="82" t="s">
        <v>1279</v>
      </c>
      <c r="D333" s="82" t="s">
        <v>1280</v>
      </c>
      <c r="E333" s="87">
        <v>20000</v>
      </c>
      <c r="F333" s="86">
        <v>34383000</v>
      </c>
      <c r="G333" s="85">
        <v>20000</v>
      </c>
      <c r="H333" s="86">
        <v>34383000</v>
      </c>
      <c r="I333" s="81" t="s">
        <v>887</v>
      </c>
      <c r="J333" s="69">
        <v>10</v>
      </c>
    </row>
    <row r="334" spans="1:10" ht="24">
      <c r="A334" s="91"/>
      <c r="B334" s="82" t="s">
        <v>874</v>
      </c>
      <c r="C334" s="82" t="s">
        <v>1281</v>
      </c>
      <c r="D334" s="82" t="s">
        <v>1278</v>
      </c>
      <c r="E334" s="87">
        <v>60000</v>
      </c>
      <c r="F334" s="86">
        <v>34443000</v>
      </c>
      <c r="G334" s="85">
        <v>60000</v>
      </c>
      <c r="H334" s="86">
        <v>34443000</v>
      </c>
      <c r="I334" s="81" t="s">
        <v>887</v>
      </c>
      <c r="J334" s="69">
        <v>10</v>
      </c>
    </row>
    <row r="335" spans="1:10" ht="24">
      <c r="A335" s="91"/>
      <c r="B335" s="82" t="s">
        <v>874</v>
      </c>
      <c r="C335" s="82" t="s">
        <v>1281</v>
      </c>
      <c r="D335" s="82" t="s">
        <v>1282</v>
      </c>
      <c r="E335" s="87">
        <v>50000</v>
      </c>
      <c r="F335" s="86">
        <v>34493000</v>
      </c>
      <c r="G335" s="85">
        <v>50000</v>
      </c>
      <c r="H335" s="86">
        <v>34493000</v>
      </c>
      <c r="I335" s="81" t="s">
        <v>887</v>
      </c>
      <c r="J335" s="69">
        <v>10</v>
      </c>
    </row>
    <row r="336" spans="1:10" ht="24">
      <c r="A336" s="91"/>
      <c r="B336" s="82" t="s">
        <v>874</v>
      </c>
      <c r="C336" s="82" t="s">
        <v>1281</v>
      </c>
      <c r="D336" s="82" t="s">
        <v>1283</v>
      </c>
      <c r="E336" s="87">
        <v>100000</v>
      </c>
      <c r="F336" s="86">
        <v>34593000</v>
      </c>
      <c r="G336" s="85">
        <v>100000</v>
      </c>
      <c r="H336" s="86">
        <v>34593000</v>
      </c>
      <c r="I336" s="81" t="s">
        <v>887</v>
      </c>
      <c r="J336" s="69">
        <v>10</v>
      </c>
    </row>
    <row r="337" spans="1:10" ht="24">
      <c r="A337" s="91"/>
      <c r="B337" s="82" t="s">
        <v>874</v>
      </c>
      <c r="C337" s="82" t="s">
        <v>1281</v>
      </c>
      <c r="D337" s="82" t="s">
        <v>1284</v>
      </c>
      <c r="E337" s="87">
        <v>50000</v>
      </c>
      <c r="F337" s="86">
        <v>34643000</v>
      </c>
      <c r="G337" s="85">
        <v>50000</v>
      </c>
      <c r="H337" s="86">
        <v>34643000</v>
      </c>
      <c r="I337" s="81" t="s">
        <v>887</v>
      </c>
      <c r="J337" s="69">
        <v>10</v>
      </c>
    </row>
    <row r="338" spans="1:10" ht="36">
      <c r="A338" s="91"/>
      <c r="B338" s="82" t="s">
        <v>874</v>
      </c>
      <c r="C338" s="82" t="s">
        <v>1279</v>
      </c>
      <c r="D338" s="82" t="s">
        <v>1285</v>
      </c>
      <c r="E338" s="87">
        <v>50000</v>
      </c>
      <c r="F338" s="86">
        <v>34693000</v>
      </c>
      <c r="G338" s="85">
        <v>50000</v>
      </c>
      <c r="H338" s="86">
        <v>34693000</v>
      </c>
      <c r="I338" s="81" t="s">
        <v>887</v>
      </c>
      <c r="J338" s="69">
        <v>10</v>
      </c>
    </row>
    <row r="339" spans="1:10" ht="36">
      <c r="A339" s="91"/>
      <c r="B339" s="82" t="s">
        <v>874</v>
      </c>
      <c r="C339" s="82" t="s">
        <v>1279</v>
      </c>
      <c r="D339" s="82" t="s">
        <v>1286</v>
      </c>
      <c r="E339" s="87">
        <v>55000</v>
      </c>
      <c r="F339" s="86">
        <v>34748000</v>
      </c>
      <c r="G339" s="85">
        <v>55000</v>
      </c>
      <c r="H339" s="86">
        <v>34748000</v>
      </c>
      <c r="I339" s="81" t="s">
        <v>887</v>
      </c>
      <c r="J339" s="69">
        <v>10</v>
      </c>
    </row>
    <row r="340" spans="1:10" ht="36">
      <c r="A340" s="91"/>
      <c r="B340" s="82" t="s">
        <v>874</v>
      </c>
      <c r="C340" s="82" t="s">
        <v>1279</v>
      </c>
      <c r="D340" s="82" t="s">
        <v>1287</v>
      </c>
      <c r="E340" s="87">
        <v>20000</v>
      </c>
      <c r="F340" s="86">
        <v>34768000</v>
      </c>
      <c r="G340" s="85">
        <v>20000</v>
      </c>
      <c r="H340" s="86">
        <v>34768000</v>
      </c>
      <c r="I340" s="81" t="s">
        <v>887</v>
      </c>
      <c r="J340" s="69">
        <v>10</v>
      </c>
    </row>
    <row r="341" spans="1:10" ht="36">
      <c r="A341" s="91"/>
      <c r="B341" s="82" t="s">
        <v>874</v>
      </c>
      <c r="C341" s="82" t="s">
        <v>1279</v>
      </c>
      <c r="D341" s="82" t="s">
        <v>1288</v>
      </c>
      <c r="E341" s="87">
        <v>25000</v>
      </c>
      <c r="F341" s="86">
        <v>34793000</v>
      </c>
      <c r="G341" s="85">
        <v>25000</v>
      </c>
      <c r="H341" s="86">
        <v>34793000</v>
      </c>
      <c r="I341" s="81" t="s">
        <v>887</v>
      </c>
      <c r="J341" s="69">
        <v>10</v>
      </c>
    </row>
    <row r="342" spans="1:10" ht="36">
      <c r="A342" s="91"/>
      <c r="B342" s="82" t="s">
        <v>874</v>
      </c>
      <c r="C342" s="82" t="s">
        <v>1289</v>
      </c>
      <c r="D342" s="82" t="s">
        <v>1290</v>
      </c>
      <c r="E342" s="87">
        <v>60000</v>
      </c>
      <c r="F342" s="86">
        <v>34853000</v>
      </c>
      <c r="G342" s="85">
        <v>60000</v>
      </c>
      <c r="H342" s="86">
        <v>34853000</v>
      </c>
      <c r="I342" s="81" t="s">
        <v>887</v>
      </c>
      <c r="J342" s="69">
        <v>10</v>
      </c>
    </row>
    <row r="343" spans="1:10" ht="36">
      <c r="A343" s="91"/>
      <c r="B343" s="82" t="s">
        <v>874</v>
      </c>
      <c r="C343" s="82" t="s">
        <v>1289</v>
      </c>
      <c r="D343" s="82" t="s">
        <v>1291</v>
      </c>
      <c r="E343" s="87">
        <v>5000</v>
      </c>
      <c r="F343" s="86">
        <v>34858000</v>
      </c>
      <c r="G343" s="85">
        <v>5000</v>
      </c>
      <c r="H343" s="86">
        <v>34858000</v>
      </c>
      <c r="I343" s="81" t="s">
        <v>887</v>
      </c>
      <c r="J343" s="69">
        <v>10</v>
      </c>
    </row>
    <row r="344" spans="1:10" ht="36">
      <c r="A344" s="91"/>
      <c r="B344" s="82" t="s">
        <v>874</v>
      </c>
      <c r="C344" s="82" t="s">
        <v>1289</v>
      </c>
      <c r="D344" s="82" t="s">
        <v>956</v>
      </c>
      <c r="E344" s="87">
        <v>35000</v>
      </c>
      <c r="F344" s="86">
        <v>34893000</v>
      </c>
      <c r="G344" s="85">
        <v>35000</v>
      </c>
      <c r="H344" s="86">
        <v>34893000</v>
      </c>
      <c r="I344" s="81" t="s">
        <v>887</v>
      </c>
      <c r="J344" s="69">
        <v>10</v>
      </c>
    </row>
    <row r="345" spans="1:10" ht="24">
      <c r="A345" s="91"/>
      <c r="B345" s="82" t="s">
        <v>874</v>
      </c>
      <c r="C345" s="82" t="s">
        <v>1292</v>
      </c>
      <c r="D345" s="82" t="s">
        <v>1293</v>
      </c>
      <c r="E345" s="87">
        <v>240000</v>
      </c>
      <c r="F345" s="86">
        <v>35133000</v>
      </c>
      <c r="G345" s="85">
        <v>240000</v>
      </c>
      <c r="H345" s="86">
        <v>35133000</v>
      </c>
      <c r="I345" s="81" t="s">
        <v>887</v>
      </c>
      <c r="J345" s="69">
        <v>10</v>
      </c>
    </row>
    <row r="346" spans="1:10" ht="24">
      <c r="A346" s="91"/>
      <c r="B346" s="82" t="s">
        <v>874</v>
      </c>
      <c r="C346" s="82" t="s">
        <v>1292</v>
      </c>
      <c r="D346" s="82" t="s">
        <v>1030</v>
      </c>
      <c r="E346" s="87">
        <v>20000</v>
      </c>
      <c r="F346" s="86">
        <v>35153000</v>
      </c>
      <c r="G346" s="85">
        <v>20000</v>
      </c>
      <c r="H346" s="86">
        <v>35153000</v>
      </c>
      <c r="I346" s="81" t="s">
        <v>887</v>
      </c>
      <c r="J346" s="69">
        <v>10</v>
      </c>
    </row>
    <row r="347" spans="1:10" ht="24">
      <c r="A347" s="91"/>
      <c r="B347" s="82" t="s">
        <v>874</v>
      </c>
      <c r="C347" s="82" t="s">
        <v>1292</v>
      </c>
      <c r="D347" s="82" t="s">
        <v>1294</v>
      </c>
      <c r="E347" s="87">
        <v>25000</v>
      </c>
      <c r="F347" s="86">
        <v>35178000</v>
      </c>
      <c r="G347" s="85">
        <v>25000</v>
      </c>
      <c r="H347" s="86">
        <v>35178000</v>
      </c>
      <c r="I347" s="81" t="s">
        <v>887</v>
      </c>
      <c r="J347" s="69">
        <v>10</v>
      </c>
    </row>
    <row r="348" spans="1:10" ht="24">
      <c r="A348" s="91"/>
      <c r="B348" s="82" t="s">
        <v>874</v>
      </c>
      <c r="C348" s="82" t="s">
        <v>1292</v>
      </c>
      <c r="D348" s="82" t="s">
        <v>1295</v>
      </c>
      <c r="E348" s="87">
        <v>25000</v>
      </c>
      <c r="F348" s="86">
        <v>35203000</v>
      </c>
      <c r="G348" s="85">
        <v>25000</v>
      </c>
      <c r="H348" s="86">
        <v>35203000</v>
      </c>
      <c r="I348" s="81" t="s">
        <v>887</v>
      </c>
      <c r="J348" s="69">
        <v>10</v>
      </c>
    </row>
    <row r="349" spans="1:10" ht="24">
      <c r="A349" s="91"/>
      <c r="B349" s="82" t="s">
        <v>874</v>
      </c>
      <c r="C349" s="82" t="s">
        <v>1292</v>
      </c>
      <c r="D349" s="82" t="s">
        <v>1296</v>
      </c>
      <c r="E349" s="87">
        <v>30000</v>
      </c>
      <c r="F349" s="86">
        <v>35233000</v>
      </c>
      <c r="G349" s="85">
        <v>30000</v>
      </c>
      <c r="H349" s="86">
        <v>35233000</v>
      </c>
      <c r="I349" s="81" t="s">
        <v>887</v>
      </c>
      <c r="J349" s="69">
        <v>10</v>
      </c>
    </row>
    <row r="350" spans="1:10" ht="24">
      <c r="A350" s="91"/>
      <c r="B350" s="82" t="s">
        <v>874</v>
      </c>
      <c r="C350" s="82" t="s">
        <v>1297</v>
      </c>
      <c r="D350" s="82" t="s">
        <v>1298</v>
      </c>
      <c r="E350" s="87">
        <v>300000</v>
      </c>
      <c r="F350" s="86">
        <v>35533000</v>
      </c>
      <c r="G350" s="85">
        <v>300000</v>
      </c>
      <c r="H350" s="86">
        <v>35533000</v>
      </c>
      <c r="I350" s="81" t="s">
        <v>887</v>
      </c>
      <c r="J350" s="69">
        <v>6</v>
      </c>
    </row>
    <row r="351" spans="1:10" ht="24">
      <c r="A351" s="91"/>
      <c r="B351" s="82" t="s">
        <v>874</v>
      </c>
      <c r="C351" s="82" t="s">
        <v>1297</v>
      </c>
      <c r="D351" s="82" t="s">
        <v>1299</v>
      </c>
      <c r="E351" s="87">
        <v>15000</v>
      </c>
      <c r="F351" s="86">
        <v>35548000</v>
      </c>
      <c r="G351" s="85">
        <v>15000</v>
      </c>
      <c r="H351" s="86">
        <v>35548000</v>
      </c>
      <c r="I351" s="81" t="s">
        <v>887</v>
      </c>
      <c r="J351" s="69">
        <v>6</v>
      </c>
    </row>
    <row r="352" spans="1:10" ht="24">
      <c r="A352" s="91"/>
      <c r="B352" s="82" t="s">
        <v>874</v>
      </c>
      <c r="C352" s="82" t="s">
        <v>1297</v>
      </c>
      <c r="D352" s="82" t="s">
        <v>1300</v>
      </c>
      <c r="E352" s="87">
        <v>20000</v>
      </c>
      <c r="F352" s="86">
        <v>35568000</v>
      </c>
      <c r="G352" s="85">
        <v>20000</v>
      </c>
      <c r="H352" s="86">
        <v>35568000</v>
      </c>
      <c r="I352" s="81" t="s">
        <v>887</v>
      </c>
      <c r="J352" s="69">
        <v>6</v>
      </c>
    </row>
    <row r="353" spans="1:10" ht="24">
      <c r="A353" s="91"/>
      <c r="B353" s="82" t="s">
        <v>874</v>
      </c>
      <c r="C353" s="82" t="s">
        <v>1297</v>
      </c>
      <c r="D353" s="82" t="s">
        <v>1301</v>
      </c>
      <c r="E353" s="87">
        <v>50000</v>
      </c>
      <c r="F353" s="86">
        <v>35618000</v>
      </c>
      <c r="G353" s="85">
        <v>50000</v>
      </c>
      <c r="H353" s="86">
        <v>35618000</v>
      </c>
      <c r="I353" s="81" t="s">
        <v>887</v>
      </c>
      <c r="J353" s="69">
        <v>6</v>
      </c>
    </row>
    <row r="354" spans="1:10" ht="24">
      <c r="A354" s="91"/>
      <c r="B354" s="82" t="s">
        <v>874</v>
      </c>
      <c r="C354" s="82" t="s">
        <v>1302</v>
      </c>
      <c r="D354" s="82" t="s">
        <v>1303</v>
      </c>
      <c r="E354" s="87">
        <v>5000</v>
      </c>
      <c r="F354" s="86">
        <v>35623000</v>
      </c>
      <c r="G354" s="85">
        <v>5000</v>
      </c>
      <c r="H354" s="86">
        <v>35623000</v>
      </c>
      <c r="I354" s="81" t="s">
        <v>887</v>
      </c>
      <c r="J354" s="69">
        <v>7</v>
      </c>
    </row>
    <row r="355" spans="1:10" ht="24">
      <c r="A355" s="91"/>
      <c r="B355" s="82" t="s">
        <v>874</v>
      </c>
      <c r="C355" s="82" t="s">
        <v>1302</v>
      </c>
      <c r="D355" s="82" t="s">
        <v>1304</v>
      </c>
      <c r="E355" s="87">
        <v>150000</v>
      </c>
      <c r="F355" s="86">
        <v>35773000</v>
      </c>
      <c r="G355" s="85">
        <v>150000</v>
      </c>
      <c r="H355" s="86">
        <v>35773000</v>
      </c>
      <c r="I355" s="81" t="s">
        <v>887</v>
      </c>
      <c r="J355" s="69">
        <v>7</v>
      </c>
    </row>
    <row r="356" spans="1:10" ht="24">
      <c r="A356" s="91"/>
      <c r="B356" s="82" t="s">
        <v>874</v>
      </c>
      <c r="C356" s="82" t="s">
        <v>1302</v>
      </c>
      <c r="D356" s="82" t="s">
        <v>5761</v>
      </c>
      <c r="E356" s="87">
        <v>45000</v>
      </c>
      <c r="F356" s="86">
        <v>35818000</v>
      </c>
      <c r="G356" s="85">
        <v>45000</v>
      </c>
      <c r="H356" s="86">
        <v>35818000</v>
      </c>
      <c r="I356" s="81" t="s">
        <v>887</v>
      </c>
      <c r="J356" s="69">
        <v>7</v>
      </c>
    </row>
    <row r="357" spans="1:10" ht="24">
      <c r="A357" s="91"/>
      <c r="B357" s="82" t="s">
        <v>874</v>
      </c>
      <c r="C357" s="82" t="s">
        <v>1302</v>
      </c>
      <c r="D357" s="82" t="s">
        <v>1305</v>
      </c>
      <c r="E357" s="87">
        <v>20000</v>
      </c>
      <c r="F357" s="86">
        <v>35838000</v>
      </c>
      <c r="G357" s="85">
        <v>20000</v>
      </c>
      <c r="H357" s="86">
        <v>35838000</v>
      </c>
      <c r="I357" s="81" t="s">
        <v>887</v>
      </c>
      <c r="J357" s="69">
        <v>7</v>
      </c>
    </row>
    <row r="358" spans="1:10" ht="24">
      <c r="A358" s="91"/>
      <c r="B358" s="82" t="s">
        <v>874</v>
      </c>
      <c r="C358" s="82" t="s">
        <v>1302</v>
      </c>
      <c r="D358" s="82" t="s">
        <v>1306</v>
      </c>
      <c r="E358" s="87">
        <v>150000</v>
      </c>
      <c r="F358" s="86">
        <v>35988000</v>
      </c>
      <c r="G358" s="85">
        <v>150000</v>
      </c>
      <c r="H358" s="86">
        <v>35988000</v>
      </c>
      <c r="I358" s="81" t="s">
        <v>887</v>
      </c>
      <c r="J358" s="69">
        <v>7</v>
      </c>
    </row>
    <row r="359" spans="1:10" ht="24">
      <c r="A359" s="91"/>
      <c r="B359" s="82" t="s">
        <v>874</v>
      </c>
      <c r="C359" s="82" t="s">
        <v>1307</v>
      </c>
      <c r="D359" s="82" t="s">
        <v>1308</v>
      </c>
      <c r="E359" s="87">
        <v>300000</v>
      </c>
      <c r="F359" s="86">
        <v>36288000</v>
      </c>
      <c r="G359" s="85">
        <v>300000</v>
      </c>
      <c r="H359" s="86">
        <v>36288000</v>
      </c>
      <c r="I359" s="81" t="s">
        <v>887</v>
      </c>
      <c r="J359" s="69">
        <v>9</v>
      </c>
    </row>
    <row r="360" spans="1:10" ht="24">
      <c r="A360" s="91"/>
      <c r="B360" s="82" t="s">
        <v>874</v>
      </c>
      <c r="C360" s="82" t="s">
        <v>1309</v>
      </c>
      <c r="D360" s="82" t="s">
        <v>1310</v>
      </c>
      <c r="E360" s="87">
        <v>50000</v>
      </c>
      <c r="F360" s="86">
        <v>36338000</v>
      </c>
      <c r="G360" s="85">
        <v>50000</v>
      </c>
      <c r="H360" s="86">
        <v>36338000</v>
      </c>
      <c r="I360" s="81" t="s">
        <v>887</v>
      </c>
      <c r="J360" s="69">
        <v>9</v>
      </c>
    </row>
    <row r="361" spans="1:10" ht="24">
      <c r="A361" s="91"/>
      <c r="B361" s="82" t="s">
        <v>874</v>
      </c>
      <c r="C361" s="82" t="s">
        <v>1309</v>
      </c>
      <c r="D361" s="82" t="s">
        <v>1311</v>
      </c>
      <c r="E361" s="87">
        <v>150000</v>
      </c>
      <c r="F361" s="86">
        <v>36488000</v>
      </c>
      <c r="G361" s="85">
        <v>150000</v>
      </c>
      <c r="H361" s="86">
        <v>36488000</v>
      </c>
      <c r="I361" s="81" t="s">
        <v>887</v>
      </c>
      <c r="J361" s="69">
        <v>9</v>
      </c>
    </row>
    <row r="362" spans="1:10" ht="24">
      <c r="A362" s="91"/>
      <c r="B362" s="82" t="s">
        <v>874</v>
      </c>
      <c r="C362" s="82" t="s">
        <v>1309</v>
      </c>
      <c r="D362" s="82" t="s">
        <v>956</v>
      </c>
      <c r="E362" s="87">
        <v>30000</v>
      </c>
      <c r="F362" s="86">
        <v>36518000</v>
      </c>
      <c r="G362" s="85">
        <v>30000</v>
      </c>
      <c r="H362" s="86">
        <v>36518000</v>
      </c>
      <c r="I362" s="81" t="s">
        <v>887</v>
      </c>
      <c r="J362" s="69">
        <v>9</v>
      </c>
    </row>
    <row r="363" spans="1:10" ht="24">
      <c r="A363" s="91"/>
      <c r="B363" s="82" t="s">
        <v>874</v>
      </c>
      <c r="C363" s="82" t="s">
        <v>1312</v>
      </c>
      <c r="D363" s="82" t="s">
        <v>1313</v>
      </c>
      <c r="E363" s="87">
        <v>15000</v>
      </c>
      <c r="F363" s="86">
        <v>36533000</v>
      </c>
      <c r="G363" s="85">
        <v>15000</v>
      </c>
      <c r="H363" s="86">
        <v>36533000</v>
      </c>
      <c r="I363" s="81" t="s">
        <v>887</v>
      </c>
      <c r="J363" s="69">
        <v>9</v>
      </c>
    </row>
    <row r="364" spans="1:10" ht="24">
      <c r="A364" s="91"/>
      <c r="B364" s="82" t="s">
        <v>874</v>
      </c>
      <c r="C364" s="82" t="s">
        <v>1314</v>
      </c>
      <c r="D364" s="82" t="s">
        <v>5762</v>
      </c>
      <c r="E364" s="87">
        <v>100000</v>
      </c>
      <c r="F364" s="86">
        <v>36633000</v>
      </c>
      <c r="G364" s="85">
        <v>100000</v>
      </c>
      <c r="H364" s="86">
        <v>36633000</v>
      </c>
      <c r="I364" s="81" t="s">
        <v>887</v>
      </c>
      <c r="J364" s="69">
        <v>9</v>
      </c>
    </row>
    <row r="365" spans="1:10" ht="24">
      <c r="A365" s="91"/>
      <c r="B365" s="82" t="s">
        <v>874</v>
      </c>
      <c r="C365" s="82" t="s">
        <v>1314</v>
      </c>
      <c r="D365" s="82" t="s">
        <v>956</v>
      </c>
      <c r="E365" s="87">
        <v>5000</v>
      </c>
      <c r="F365" s="86">
        <v>36638000</v>
      </c>
      <c r="G365" s="85">
        <v>5000</v>
      </c>
      <c r="H365" s="86">
        <v>36638000</v>
      </c>
      <c r="I365" s="81" t="s">
        <v>887</v>
      </c>
      <c r="J365" s="69">
        <v>9</v>
      </c>
    </row>
    <row r="366" spans="1:10" ht="24">
      <c r="A366" s="91"/>
      <c r="B366" s="82" t="s">
        <v>874</v>
      </c>
      <c r="C366" s="82" t="s">
        <v>1314</v>
      </c>
      <c r="D366" s="82" t="s">
        <v>5763</v>
      </c>
      <c r="E366" s="87">
        <v>20000</v>
      </c>
      <c r="F366" s="86">
        <v>36658000</v>
      </c>
      <c r="G366" s="85">
        <v>20000</v>
      </c>
      <c r="H366" s="86">
        <v>36658000</v>
      </c>
      <c r="I366" s="81" t="s">
        <v>887</v>
      </c>
      <c r="J366" s="69">
        <v>9</v>
      </c>
    </row>
    <row r="367" spans="1:10" ht="24">
      <c r="A367" s="91"/>
      <c r="B367" s="82" t="s">
        <v>874</v>
      </c>
      <c r="C367" s="82" t="s">
        <v>1314</v>
      </c>
      <c r="D367" s="82" t="s">
        <v>5764</v>
      </c>
      <c r="E367" s="87">
        <v>15000</v>
      </c>
      <c r="F367" s="86">
        <v>36673000</v>
      </c>
      <c r="G367" s="85">
        <v>15000</v>
      </c>
      <c r="H367" s="86">
        <v>36673000</v>
      </c>
      <c r="I367" s="81" t="s">
        <v>887</v>
      </c>
      <c r="J367" s="69">
        <v>9</v>
      </c>
    </row>
    <row r="368" spans="1:10" ht="36">
      <c r="A368" s="91"/>
      <c r="B368" s="82" t="s">
        <v>874</v>
      </c>
      <c r="C368" s="82" t="s">
        <v>1315</v>
      </c>
      <c r="D368" s="82" t="s">
        <v>1316</v>
      </c>
      <c r="E368" s="87">
        <v>25000</v>
      </c>
      <c r="F368" s="86">
        <v>36698000</v>
      </c>
      <c r="G368" s="85">
        <v>25000</v>
      </c>
      <c r="H368" s="86">
        <v>36698000</v>
      </c>
      <c r="I368" s="81" t="s">
        <v>887</v>
      </c>
      <c r="J368" s="69">
        <v>9</v>
      </c>
    </row>
    <row r="369" spans="1:10" ht="36">
      <c r="A369" s="91"/>
      <c r="B369" s="82" t="s">
        <v>874</v>
      </c>
      <c r="C369" s="82" t="s">
        <v>1315</v>
      </c>
      <c r="D369" s="82" t="s">
        <v>956</v>
      </c>
      <c r="E369" s="87">
        <v>10000</v>
      </c>
      <c r="F369" s="86">
        <v>36708000</v>
      </c>
      <c r="G369" s="85">
        <v>10000</v>
      </c>
      <c r="H369" s="86">
        <v>36708000</v>
      </c>
      <c r="I369" s="81" t="s">
        <v>887</v>
      </c>
      <c r="J369" s="69">
        <v>9</v>
      </c>
    </row>
    <row r="370" spans="1:10" ht="24">
      <c r="A370" s="91"/>
      <c r="B370" s="82" t="s">
        <v>874</v>
      </c>
      <c r="C370" s="82" t="s">
        <v>1317</v>
      </c>
      <c r="D370" s="82" t="s">
        <v>1278</v>
      </c>
      <c r="E370" s="87">
        <v>25000</v>
      </c>
      <c r="F370" s="86">
        <v>36733000</v>
      </c>
      <c r="G370" s="85">
        <v>25000</v>
      </c>
      <c r="H370" s="86">
        <v>36733000</v>
      </c>
      <c r="I370" s="81" t="s">
        <v>887</v>
      </c>
      <c r="J370" s="69">
        <v>9</v>
      </c>
    </row>
    <row r="371" spans="1:10" ht="24">
      <c r="A371" s="91"/>
      <c r="B371" s="82" t="s">
        <v>874</v>
      </c>
      <c r="C371" s="82" t="s">
        <v>1318</v>
      </c>
      <c r="D371" s="82" t="s">
        <v>1319</v>
      </c>
      <c r="E371" s="87">
        <v>200000</v>
      </c>
      <c r="F371" s="86">
        <v>36933000</v>
      </c>
      <c r="G371" s="85">
        <v>200000</v>
      </c>
      <c r="H371" s="86">
        <v>36933000</v>
      </c>
      <c r="I371" s="81" t="s">
        <v>887</v>
      </c>
      <c r="J371" s="69">
        <v>9</v>
      </c>
    </row>
    <row r="372" spans="1:10" ht="24">
      <c r="A372" s="91"/>
      <c r="B372" s="82" t="s">
        <v>874</v>
      </c>
      <c r="C372" s="82" t="s">
        <v>1320</v>
      </c>
      <c r="D372" s="82" t="s">
        <v>1321</v>
      </c>
      <c r="E372" s="87">
        <v>200000</v>
      </c>
      <c r="F372" s="86">
        <v>37133000</v>
      </c>
      <c r="G372" s="85">
        <v>200000</v>
      </c>
      <c r="H372" s="86">
        <v>37133000</v>
      </c>
      <c r="I372" s="81" t="s">
        <v>887</v>
      </c>
      <c r="J372" s="69">
        <v>9</v>
      </c>
    </row>
    <row r="373" spans="1:10" ht="24">
      <c r="A373" s="91"/>
      <c r="B373" s="82" t="s">
        <v>874</v>
      </c>
      <c r="C373" s="82" t="s">
        <v>1320</v>
      </c>
      <c r="D373" s="82" t="s">
        <v>956</v>
      </c>
      <c r="E373" s="87">
        <v>15000</v>
      </c>
      <c r="F373" s="86">
        <v>37148000</v>
      </c>
      <c r="G373" s="85">
        <v>15000</v>
      </c>
      <c r="H373" s="86">
        <v>37148000</v>
      </c>
      <c r="I373" s="81" t="s">
        <v>887</v>
      </c>
      <c r="J373" s="69">
        <v>9</v>
      </c>
    </row>
    <row r="374" spans="1:10" ht="24">
      <c r="A374" s="91"/>
      <c r="B374" s="82" t="s">
        <v>874</v>
      </c>
      <c r="C374" s="82" t="s">
        <v>1320</v>
      </c>
      <c r="D374" s="82" t="s">
        <v>1322</v>
      </c>
      <c r="E374" s="87">
        <v>175000</v>
      </c>
      <c r="F374" s="86">
        <v>37323000</v>
      </c>
      <c r="G374" s="85">
        <v>175000</v>
      </c>
      <c r="H374" s="86">
        <v>37323000</v>
      </c>
      <c r="I374" s="81" t="s">
        <v>887</v>
      </c>
      <c r="J374" s="69">
        <v>9</v>
      </c>
    </row>
    <row r="375" spans="1:10" ht="24">
      <c r="A375" s="91"/>
      <c r="B375" s="82" t="s">
        <v>874</v>
      </c>
      <c r="C375" s="82" t="s">
        <v>1320</v>
      </c>
      <c r="D375" s="82" t="s">
        <v>1323</v>
      </c>
      <c r="E375" s="87">
        <v>25000</v>
      </c>
      <c r="F375" s="86">
        <v>37348000</v>
      </c>
      <c r="G375" s="85">
        <v>25000</v>
      </c>
      <c r="H375" s="86">
        <v>37348000</v>
      </c>
      <c r="I375" s="81" t="s">
        <v>887</v>
      </c>
      <c r="J375" s="69">
        <v>9</v>
      </c>
    </row>
    <row r="376" spans="1:10" ht="24">
      <c r="A376" s="91"/>
      <c r="B376" s="82" t="s">
        <v>874</v>
      </c>
      <c r="C376" s="82" t="s">
        <v>1320</v>
      </c>
      <c r="D376" s="82" t="s">
        <v>1324</v>
      </c>
      <c r="E376" s="87">
        <v>50000</v>
      </c>
      <c r="F376" s="86">
        <v>37398000</v>
      </c>
      <c r="G376" s="85">
        <v>50000</v>
      </c>
      <c r="H376" s="86">
        <v>37398000</v>
      </c>
      <c r="I376" s="81" t="s">
        <v>887</v>
      </c>
      <c r="J376" s="69">
        <v>9</v>
      </c>
    </row>
    <row r="377" spans="1:10" ht="24">
      <c r="A377" s="91"/>
      <c r="B377" s="82" t="s">
        <v>874</v>
      </c>
      <c r="C377" s="82" t="s">
        <v>885</v>
      </c>
      <c r="D377" s="82" t="s">
        <v>1325</v>
      </c>
      <c r="E377" s="87">
        <v>125000</v>
      </c>
      <c r="F377" s="86">
        <v>37523000</v>
      </c>
      <c r="G377" s="85">
        <v>125000</v>
      </c>
      <c r="H377" s="86">
        <v>37523000</v>
      </c>
      <c r="I377" s="81" t="s">
        <v>887</v>
      </c>
      <c r="J377" s="69">
        <v>9</v>
      </c>
    </row>
    <row r="378" spans="1:10" ht="24">
      <c r="A378" s="91"/>
      <c r="B378" s="82" t="s">
        <v>874</v>
      </c>
      <c r="C378" s="82" t="s">
        <v>885</v>
      </c>
      <c r="D378" s="82" t="s">
        <v>1326</v>
      </c>
      <c r="E378" s="87">
        <v>350000</v>
      </c>
      <c r="F378" s="86">
        <v>37873000</v>
      </c>
      <c r="G378" s="85">
        <v>350000</v>
      </c>
      <c r="H378" s="86">
        <v>37873000</v>
      </c>
      <c r="I378" s="81" t="s">
        <v>887</v>
      </c>
      <c r="J378" s="69">
        <v>9</v>
      </c>
    </row>
    <row r="379" spans="1:10" ht="24">
      <c r="A379" s="91"/>
      <c r="B379" s="82" t="s">
        <v>874</v>
      </c>
      <c r="C379" s="82" t="s">
        <v>885</v>
      </c>
      <c r="D379" s="82" t="s">
        <v>1327</v>
      </c>
      <c r="E379" s="87">
        <v>300000</v>
      </c>
      <c r="F379" s="86">
        <v>38173000</v>
      </c>
      <c r="G379" s="85">
        <v>300000</v>
      </c>
      <c r="H379" s="86">
        <v>38173000</v>
      </c>
      <c r="I379" s="81" t="s">
        <v>887</v>
      </c>
      <c r="J379" s="69">
        <v>9</v>
      </c>
    </row>
    <row r="380" spans="1:10" ht="24">
      <c r="A380" s="91"/>
      <c r="B380" s="82" t="s">
        <v>874</v>
      </c>
      <c r="C380" s="82" t="s">
        <v>885</v>
      </c>
      <c r="D380" s="82" t="s">
        <v>1328</v>
      </c>
      <c r="E380" s="87">
        <v>50000</v>
      </c>
      <c r="F380" s="86">
        <v>38223000</v>
      </c>
      <c r="G380" s="85">
        <v>50000</v>
      </c>
      <c r="H380" s="86">
        <v>38223000</v>
      </c>
      <c r="I380" s="81" t="s">
        <v>887</v>
      </c>
      <c r="J380" s="69">
        <v>9</v>
      </c>
    </row>
    <row r="381" spans="1:10" ht="24">
      <c r="A381" s="91"/>
      <c r="B381" s="82" t="s">
        <v>874</v>
      </c>
      <c r="C381" s="82" t="s">
        <v>885</v>
      </c>
      <c r="D381" s="82" t="s">
        <v>1329</v>
      </c>
      <c r="E381" s="87">
        <v>60000</v>
      </c>
      <c r="F381" s="86">
        <v>38283000</v>
      </c>
      <c r="G381" s="85">
        <v>60000</v>
      </c>
      <c r="H381" s="86">
        <v>38283000</v>
      </c>
      <c r="I381" s="81" t="s">
        <v>887</v>
      </c>
      <c r="J381" s="69">
        <v>9</v>
      </c>
    </row>
    <row r="382" spans="1:10" ht="24">
      <c r="A382" s="91"/>
      <c r="B382" s="82" t="s">
        <v>874</v>
      </c>
      <c r="C382" s="82" t="s">
        <v>885</v>
      </c>
      <c r="D382" s="82" t="s">
        <v>1330</v>
      </c>
      <c r="E382" s="87">
        <v>60000</v>
      </c>
      <c r="F382" s="86">
        <v>38343000</v>
      </c>
      <c r="G382" s="85">
        <v>60000</v>
      </c>
      <c r="H382" s="86">
        <v>38343000</v>
      </c>
      <c r="I382" s="81" t="s">
        <v>887</v>
      </c>
      <c r="J382" s="69">
        <v>9</v>
      </c>
    </row>
    <row r="383" spans="1:10" ht="24">
      <c r="A383" s="91"/>
      <c r="B383" s="82" t="s">
        <v>874</v>
      </c>
      <c r="C383" s="82" t="s">
        <v>885</v>
      </c>
      <c r="D383" s="82" t="s">
        <v>1331</v>
      </c>
      <c r="E383" s="87">
        <v>25000</v>
      </c>
      <c r="F383" s="86">
        <v>38368000</v>
      </c>
      <c r="G383" s="85">
        <v>25000</v>
      </c>
      <c r="H383" s="86">
        <v>38368000</v>
      </c>
      <c r="I383" s="81" t="s">
        <v>887</v>
      </c>
      <c r="J383" s="69">
        <v>9</v>
      </c>
    </row>
    <row r="384" spans="1:10" ht="24">
      <c r="A384" s="91"/>
      <c r="B384" s="82" t="s">
        <v>874</v>
      </c>
      <c r="C384" s="82" t="s">
        <v>885</v>
      </c>
      <c r="D384" s="82" t="s">
        <v>1332</v>
      </c>
      <c r="E384" s="87">
        <v>60000</v>
      </c>
      <c r="F384" s="86">
        <v>38428000</v>
      </c>
      <c r="G384" s="85">
        <v>60000</v>
      </c>
      <c r="H384" s="86">
        <v>38428000</v>
      </c>
      <c r="I384" s="81" t="s">
        <v>887</v>
      </c>
      <c r="J384" s="69">
        <v>9</v>
      </c>
    </row>
    <row r="385" spans="1:10" ht="24">
      <c r="A385" s="91"/>
      <c r="B385" s="82" t="s">
        <v>874</v>
      </c>
      <c r="C385" s="82" t="s">
        <v>885</v>
      </c>
      <c r="D385" s="82" t="s">
        <v>1333</v>
      </c>
      <c r="E385" s="87">
        <v>300000</v>
      </c>
      <c r="F385" s="86">
        <v>38728000</v>
      </c>
      <c r="G385" s="85">
        <v>300000</v>
      </c>
      <c r="H385" s="86">
        <v>38728000</v>
      </c>
      <c r="I385" s="81" t="s">
        <v>887</v>
      </c>
      <c r="J385" s="69">
        <v>9</v>
      </c>
    </row>
    <row r="386" spans="1:10" ht="24">
      <c r="A386" s="91"/>
      <c r="B386" s="82" t="s">
        <v>874</v>
      </c>
      <c r="C386" s="82" t="s">
        <v>885</v>
      </c>
      <c r="D386" s="82" t="s">
        <v>1334</v>
      </c>
      <c r="E386" s="87">
        <v>750000</v>
      </c>
      <c r="F386" s="86">
        <v>39478000</v>
      </c>
      <c r="G386" s="85">
        <v>750000</v>
      </c>
      <c r="H386" s="86">
        <v>39478000</v>
      </c>
      <c r="I386" s="81" t="s">
        <v>887</v>
      </c>
      <c r="J386" s="69">
        <v>9</v>
      </c>
    </row>
    <row r="387" spans="1:10" ht="24">
      <c r="A387" s="91"/>
      <c r="B387" s="82" t="s">
        <v>874</v>
      </c>
      <c r="C387" s="82" t="s">
        <v>885</v>
      </c>
      <c r="D387" s="82" t="s">
        <v>1335</v>
      </c>
      <c r="E387" s="87">
        <v>750000</v>
      </c>
      <c r="F387" s="86">
        <v>40228000</v>
      </c>
      <c r="G387" s="85">
        <v>750000</v>
      </c>
      <c r="H387" s="86">
        <v>40228000</v>
      </c>
      <c r="I387" s="81" t="s">
        <v>887</v>
      </c>
      <c r="J387" s="69">
        <v>9</v>
      </c>
    </row>
    <row r="388" spans="1:10" ht="24">
      <c r="A388" s="91"/>
      <c r="B388" s="82" t="s">
        <v>874</v>
      </c>
      <c r="C388" s="82" t="s">
        <v>885</v>
      </c>
      <c r="D388" s="82" t="s">
        <v>1336</v>
      </c>
      <c r="E388" s="87">
        <v>350000</v>
      </c>
      <c r="F388" s="86">
        <v>40578000</v>
      </c>
      <c r="G388" s="85">
        <v>350000</v>
      </c>
      <c r="H388" s="86">
        <v>40578000</v>
      </c>
      <c r="I388" s="81" t="s">
        <v>887</v>
      </c>
      <c r="J388" s="69">
        <v>9</v>
      </c>
    </row>
    <row r="389" spans="1:10" ht="24">
      <c r="A389" s="91"/>
      <c r="B389" s="82" t="s">
        <v>874</v>
      </c>
      <c r="C389" s="82" t="s">
        <v>885</v>
      </c>
      <c r="D389" s="82" t="s">
        <v>1337</v>
      </c>
      <c r="E389" s="87">
        <v>60000</v>
      </c>
      <c r="F389" s="86">
        <v>40638000</v>
      </c>
      <c r="G389" s="85">
        <v>60000</v>
      </c>
      <c r="H389" s="86">
        <v>40638000</v>
      </c>
      <c r="I389" s="81" t="s">
        <v>887</v>
      </c>
      <c r="J389" s="69">
        <v>9</v>
      </c>
    </row>
    <row r="390" spans="1:10" ht="24">
      <c r="A390" s="91"/>
      <c r="B390" s="82" t="s">
        <v>874</v>
      </c>
      <c r="C390" s="82" t="s">
        <v>885</v>
      </c>
      <c r="D390" s="82" t="s">
        <v>1151</v>
      </c>
      <c r="E390" s="87">
        <v>75000</v>
      </c>
      <c r="F390" s="86">
        <v>40713000</v>
      </c>
      <c r="G390" s="85">
        <v>75000</v>
      </c>
      <c r="H390" s="86">
        <v>40713000</v>
      </c>
      <c r="I390" s="81" t="s">
        <v>887</v>
      </c>
      <c r="J390" s="69">
        <v>9</v>
      </c>
    </row>
    <row r="391" spans="1:10" ht="24">
      <c r="A391" s="91"/>
      <c r="B391" s="82" t="s">
        <v>874</v>
      </c>
      <c r="C391" s="82" t="s">
        <v>885</v>
      </c>
      <c r="D391" s="82" t="s">
        <v>1338</v>
      </c>
      <c r="E391" s="87">
        <v>150000</v>
      </c>
      <c r="F391" s="86">
        <v>40863000</v>
      </c>
      <c r="G391" s="85">
        <v>150000</v>
      </c>
      <c r="H391" s="86">
        <v>40863000</v>
      </c>
      <c r="I391" s="81" t="s">
        <v>887</v>
      </c>
      <c r="J391" s="69">
        <v>9</v>
      </c>
    </row>
    <row r="392" spans="1:10" ht="24">
      <c r="A392" s="91"/>
      <c r="B392" s="82" t="s">
        <v>874</v>
      </c>
      <c r="C392" s="82" t="s">
        <v>885</v>
      </c>
      <c r="D392" s="82" t="s">
        <v>1339</v>
      </c>
      <c r="E392" s="87">
        <v>25000</v>
      </c>
      <c r="F392" s="86">
        <v>40888000</v>
      </c>
      <c r="G392" s="85">
        <v>25000</v>
      </c>
      <c r="H392" s="86">
        <v>40888000</v>
      </c>
      <c r="I392" s="81" t="s">
        <v>887</v>
      </c>
      <c r="J392" s="69">
        <v>9</v>
      </c>
    </row>
    <row r="393" spans="1:10" ht="24">
      <c r="A393" s="91"/>
      <c r="B393" s="82" t="s">
        <v>874</v>
      </c>
      <c r="C393" s="82" t="s">
        <v>885</v>
      </c>
      <c r="D393" s="82" t="s">
        <v>1340</v>
      </c>
      <c r="E393" s="87">
        <v>2200000</v>
      </c>
      <c r="F393" s="86">
        <v>43088000</v>
      </c>
      <c r="G393" s="85">
        <v>2200000</v>
      </c>
      <c r="H393" s="86">
        <v>43088000</v>
      </c>
      <c r="I393" s="81" t="s">
        <v>887</v>
      </c>
      <c r="J393" s="69">
        <v>9</v>
      </c>
    </row>
    <row r="394" spans="1:10" ht="24">
      <c r="A394" s="91"/>
      <c r="B394" s="82" t="s">
        <v>874</v>
      </c>
      <c r="C394" s="82" t="s">
        <v>1341</v>
      </c>
      <c r="D394" s="82" t="s">
        <v>1342</v>
      </c>
      <c r="E394" s="87">
        <v>100000</v>
      </c>
      <c r="F394" s="86">
        <v>43188000</v>
      </c>
      <c r="G394" s="85">
        <v>100000</v>
      </c>
      <c r="H394" s="86">
        <v>43188000</v>
      </c>
      <c r="I394" s="81" t="s">
        <v>887</v>
      </c>
      <c r="J394" s="69">
        <v>9</v>
      </c>
    </row>
    <row r="395" spans="1:10" ht="24">
      <c r="A395" s="91"/>
      <c r="B395" s="82" t="s">
        <v>874</v>
      </c>
      <c r="C395" s="82" t="s">
        <v>1341</v>
      </c>
      <c r="D395" s="82" t="s">
        <v>1343</v>
      </c>
      <c r="E395" s="87">
        <v>25000</v>
      </c>
      <c r="F395" s="86">
        <v>43213000</v>
      </c>
      <c r="G395" s="85">
        <v>25000</v>
      </c>
      <c r="H395" s="86">
        <v>43213000</v>
      </c>
      <c r="I395" s="81" t="s">
        <v>887</v>
      </c>
      <c r="J395" s="69">
        <v>9</v>
      </c>
    </row>
    <row r="396" spans="1:10" ht="24">
      <c r="A396" s="91"/>
      <c r="B396" s="82" t="s">
        <v>874</v>
      </c>
      <c r="C396" s="82" t="s">
        <v>1341</v>
      </c>
      <c r="D396" s="82" t="s">
        <v>1344</v>
      </c>
      <c r="E396" s="87">
        <v>35000</v>
      </c>
      <c r="F396" s="86">
        <v>43248000</v>
      </c>
      <c r="G396" s="85">
        <v>35000</v>
      </c>
      <c r="H396" s="86">
        <v>43248000</v>
      </c>
      <c r="I396" s="81" t="s">
        <v>887</v>
      </c>
      <c r="J396" s="69">
        <v>9</v>
      </c>
    </row>
    <row r="397" spans="1:10" ht="24">
      <c r="A397" s="91"/>
      <c r="B397" s="82" t="s">
        <v>874</v>
      </c>
      <c r="C397" s="82" t="s">
        <v>1341</v>
      </c>
      <c r="D397" s="82" t="s">
        <v>956</v>
      </c>
      <c r="E397" s="87">
        <v>30000</v>
      </c>
      <c r="F397" s="86">
        <v>43278000</v>
      </c>
      <c r="G397" s="85">
        <v>30000</v>
      </c>
      <c r="H397" s="86">
        <v>43278000</v>
      </c>
      <c r="I397" s="81" t="s">
        <v>887</v>
      </c>
      <c r="J397" s="69">
        <v>9</v>
      </c>
    </row>
    <row r="398" spans="1:10" ht="24">
      <c r="A398" s="91"/>
      <c r="B398" s="82" t="s">
        <v>874</v>
      </c>
      <c r="C398" s="82" t="s">
        <v>1341</v>
      </c>
      <c r="D398" s="82" t="s">
        <v>1265</v>
      </c>
      <c r="E398" s="87">
        <v>15000</v>
      </c>
      <c r="F398" s="86">
        <v>43293000</v>
      </c>
      <c r="G398" s="85">
        <v>15000</v>
      </c>
      <c r="H398" s="86">
        <v>43293000</v>
      </c>
      <c r="I398" s="81" t="s">
        <v>887</v>
      </c>
      <c r="J398" s="69">
        <v>9</v>
      </c>
    </row>
    <row r="399" spans="1:10" ht="24">
      <c r="A399" s="91"/>
      <c r="B399" s="82" t="s">
        <v>874</v>
      </c>
      <c r="C399" s="82" t="s">
        <v>1341</v>
      </c>
      <c r="D399" s="82" t="s">
        <v>1345</v>
      </c>
      <c r="E399" s="87">
        <v>50000</v>
      </c>
      <c r="F399" s="86">
        <v>43343000</v>
      </c>
      <c r="G399" s="85">
        <v>50000</v>
      </c>
      <c r="H399" s="86">
        <v>43343000</v>
      </c>
      <c r="I399" s="81" t="s">
        <v>887</v>
      </c>
      <c r="J399" s="69">
        <v>9</v>
      </c>
    </row>
    <row r="400" spans="1:10" ht="24">
      <c r="A400" s="91"/>
      <c r="B400" s="82" t="s">
        <v>874</v>
      </c>
      <c r="C400" s="82" t="s">
        <v>1341</v>
      </c>
      <c r="D400" s="82" t="s">
        <v>1346</v>
      </c>
      <c r="E400" s="87">
        <v>160000</v>
      </c>
      <c r="F400" s="86">
        <v>43503000</v>
      </c>
      <c r="G400" s="85">
        <v>160000</v>
      </c>
      <c r="H400" s="86">
        <v>43503000</v>
      </c>
      <c r="I400" s="81" t="s">
        <v>887</v>
      </c>
      <c r="J400" s="69">
        <v>9</v>
      </c>
    </row>
    <row r="401" spans="1:10" ht="24">
      <c r="A401" s="91"/>
      <c r="B401" s="82" t="s">
        <v>874</v>
      </c>
      <c r="C401" s="82" t="s">
        <v>1347</v>
      </c>
      <c r="D401" s="82" t="s">
        <v>1348</v>
      </c>
      <c r="E401" s="87">
        <v>350000</v>
      </c>
      <c r="F401" s="86">
        <v>43853000</v>
      </c>
      <c r="G401" s="85">
        <v>350000</v>
      </c>
      <c r="H401" s="86">
        <v>43853000</v>
      </c>
      <c r="I401" s="81" t="s">
        <v>887</v>
      </c>
      <c r="J401" s="69">
        <v>9</v>
      </c>
    </row>
    <row r="402" spans="1:10" ht="24">
      <c r="A402" s="91"/>
      <c r="B402" s="82" t="s">
        <v>874</v>
      </c>
      <c r="C402" s="82" t="s">
        <v>1347</v>
      </c>
      <c r="D402" s="82" t="s">
        <v>1349</v>
      </c>
      <c r="E402" s="87">
        <v>50000</v>
      </c>
      <c r="F402" s="86">
        <v>43903000</v>
      </c>
      <c r="G402" s="85">
        <v>50000</v>
      </c>
      <c r="H402" s="86">
        <v>43903000</v>
      </c>
      <c r="I402" s="81" t="s">
        <v>887</v>
      </c>
      <c r="J402" s="69">
        <v>9</v>
      </c>
    </row>
    <row r="403" spans="1:10" ht="24">
      <c r="A403" s="91"/>
      <c r="B403" s="82" t="s">
        <v>874</v>
      </c>
      <c r="C403" s="82" t="s">
        <v>1347</v>
      </c>
      <c r="D403" s="82" t="s">
        <v>1350</v>
      </c>
      <c r="E403" s="87">
        <v>15000</v>
      </c>
      <c r="F403" s="86">
        <v>43918000</v>
      </c>
      <c r="G403" s="85">
        <v>15000</v>
      </c>
      <c r="H403" s="86">
        <v>43918000</v>
      </c>
      <c r="I403" s="81" t="s">
        <v>887</v>
      </c>
      <c r="J403" s="69">
        <v>9</v>
      </c>
    </row>
    <row r="404" spans="1:10" ht="24">
      <c r="A404" s="91"/>
      <c r="B404" s="82" t="s">
        <v>874</v>
      </c>
      <c r="C404" s="82" t="s">
        <v>1347</v>
      </c>
      <c r="D404" s="82" t="s">
        <v>1351</v>
      </c>
      <c r="E404" s="87">
        <v>100000</v>
      </c>
      <c r="F404" s="86">
        <v>44018000</v>
      </c>
      <c r="G404" s="85">
        <v>100000</v>
      </c>
      <c r="H404" s="86">
        <v>44018000</v>
      </c>
      <c r="I404" s="81" t="s">
        <v>887</v>
      </c>
      <c r="J404" s="69">
        <v>9</v>
      </c>
    </row>
    <row r="405" spans="1:10" ht="24">
      <c r="A405" s="91"/>
      <c r="B405" s="82" t="s">
        <v>874</v>
      </c>
      <c r="C405" s="82" t="s">
        <v>1347</v>
      </c>
      <c r="D405" s="82" t="s">
        <v>956</v>
      </c>
      <c r="E405" s="87">
        <v>30000</v>
      </c>
      <c r="F405" s="86">
        <v>44048000</v>
      </c>
      <c r="G405" s="85">
        <v>30000</v>
      </c>
      <c r="H405" s="86">
        <v>44048000</v>
      </c>
      <c r="I405" s="81" t="s">
        <v>887</v>
      </c>
      <c r="J405" s="69">
        <v>9</v>
      </c>
    </row>
    <row r="406" spans="1:10" ht="24">
      <c r="A406" s="91"/>
      <c r="B406" s="82" t="s">
        <v>874</v>
      </c>
      <c r="C406" s="82" t="s">
        <v>1352</v>
      </c>
      <c r="D406" s="82" t="s">
        <v>1353</v>
      </c>
      <c r="E406" s="87">
        <v>60000</v>
      </c>
      <c r="F406" s="86">
        <v>44108000</v>
      </c>
      <c r="G406" s="85">
        <v>60000</v>
      </c>
      <c r="H406" s="86">
        <v>44108000</v>
      </c>
      <c r="I406" s="81" t="s">
        <v>887</v>
      </c>
      <c r="J406" s="69">
        <v>6</v>
      </c>
    </row>
    <row r="407" spans="1:10" ht="24">
      <c r="A407" s="91"/>
      <c r="B407" s="82" t="s">
        <v>874</v>
      </c>
      <c r="C407" s="82" t="s">
        <v>1352</v>
      </c>
      <c r="D407" s="82" t="s">
        <v>956</v>
      </c>
      <c r="E407" s="87">
        <v>30000</v>
      </c>
      <c r="F407" s="86">
        <v>44138000</v>
      </c>
      <c r="G407" s="85">
        <v>30000</v>
      </c>
      <c r="H407" s="86">
        <v>44138000</v>
      </c>
      <c r="I407" s="81" t="s">
        <v>887</v>
      </c>
      <c r="J407" s="69">
        <v>6</v>
      </c>
    </row>
    <row r="408" spans="1:10" ht="24">
      <c r="A408" s="91"/>
      <c r="B408" s="82" t="s">
        <v>874</v>
      </c>
      <c r="C408" s="82" t="s">
        <v>1352</v>
      </c>
      <c r="D408" s="82" t="s">
        <v>1354</v>
      </c>
      <c r="E408" s="87">
        <v>30000</v>
      </c>
      <c r="F408" s="86">
        <v>44168000</v>
      </c>
      <c r="G408" s="85">
        <v>30000</v>
      </c>
      <c r="H408" s="86">
        <v>44168000</v>
      </c>
      <c r="I408" s="81" t="s">
        <v>887</v>
      </c>
      <c r="J408" s="69">
        <v>6</v>
      </c>
    </row>
    <row r="409" spans="1:10" ht="24">
      <c r="A409" s="91"/>
      <c r="B409" s="82" t="s">
        <v>874</v>
      </c>
      <c r="C409" s="82" t="s">
        <v>1355</v>
      </c>
      <c r="D409" s="82" t="s">
        <v>1356</v>
      </c>
      <c r="E409" s="87">
        <v>250000</v>
      </c>
      <c r="F409" s="86">
        <v>44418000</v>
      </c>
      <c r="G409" s="85">
        <v>250000</v>
      </c>
      <c r="H409" s="86">
        <v>44418000</v>
      </c>
      <c r="I409" s="81" t="s">
        <v>887</v>
      </c>
      <c r="J409" s="69">
        <v>9</v>
      </c>
    </row>
    <row r="410" spans="1:10" ht="24">
      <c r="A410" s="91"/>
      <c r="B410" s="82" t="s">
        <v>874</v>
      </c>
      <c r="C410" s="82" t="s">
        <v>1355</v>
      </c>
      <c r="D410" s="82" t="s">
        <v>1357</v>
      </c>
      <c r="E410" s="87">
        <v>200000</v>
      </c>
      <c r="F410" s="86">
        <v>44618000</v>
      </c>
      <c r="G410" s="85">
        <v>200000</v>
      </c>
      <c r="H410" s="86">
        <v>44618000</v>
      </c>
      <c r="I410" s="81" t="s">
        <v>887</v>
      </c>
      <c r="J410" s="69">
        <v>9</v>
      </c>
    </row>
    <row r="411" spans="1:10" ht="24">
      <c r="A411" s="91"/>
      <c r="B411" s="82" t="s">
        <v>874</v>
      </c>
      <c r="C411" s="82" t="s">
        <v>1355</v>
      </c>
      <c r="D411" s="82" t="s">
        <v>1358</v>
      </c>
      <c r="E411" s="87">
        <v>10000</v>
      </c>
      <c r="F411" s="86">
        <v>44628000</v>
      </c>
      <c r="G411" s="85">
        <v>10000</v>
      </c>
      <c r="H411" s="86">
        <v>44628000</v>
      </c>
      <c r="I411" s="81" t="s">
        <v>887</v>
      </c>
      <c r="J411" s="69">
        <v>9</v>
      </c>
    </row>
    <row r="412" spans="1:10" ht="24">
      <c r="A412" s="91"/>
      <c r="B412" s="82" t="s">
        <v>874</v>
      </c>
      <c r="C412" s="82" t="s">
        <v>1355</v>
      </c>
      <c r="D412" s="82" t="s">
        <v>1359</v>
      </c>
      <c r="E412" s="87">
        <v>30000</v>
      </c>
      <c r="F412" s="86">
        <v>44658000</v>
      </c>
      <c r="G412" s="85">
        <v>30000</v>
      </c>
      <c r="H412" s="86">
        <v>44658000</v>
      </c>
      <c r="I412" s="81" t="s">
        <v>887</v>
      </c>
      <c r="J412" s="69">
        <v>9</v>
      </c>
    </row>
    <row r="413" spans="1:10" ht="24">
      <c r="A413" s="91"/>
      <c r="B413" s="82" t="s">
        <v>874</v>
      </c>
      <c r="C413" s="82" t="s">
        <v>1360</v>
      </c>
      <c r="D413" s="82" t="s">
        <v>1361</v>
      </c>
      <c r="E413" s="87">
        <v>350000</v>
      </c>
      <c r="F413" s="86">
        <v>45008000</v>
      </c>
      <c r="G413" s="85">
        <v>350000</v>
      </c>
      <c r="H413" s="86">
        <v>45008000</v>
      </c>
      <c r="I413" s="81" t="s">
        <v>887</v>
      </c>
      <c r="J413" s="69">
        <v>11</v>
      </c>
    </row>
    <row r="414" spans="1:10" ht="36">
      <c r="A414" s="91"/>
      <c r="B414" s="82" t="s">
        <v>874</v>
      </c>
      <c r="C414" s="82" t="s">
        <v>1360</v>
      </c>
      <c r="D414" s="82" t="s">
        <v>1362</v>
      </c>
      <c r="E414" s="87">
        <v>225000</v>
      </c>
      <c r="F414" s="86">
        <v>45233000</v>
      </c>
      <c r="G414" s="85">
        <v>225000</v>
      </c>
      <c r="H414" s="86">
        <v>45233000</v>
      </c>
      <c r="I414" s="81" t="s">
        <v>887</v>
      </c>
      <c r="J414" s="69">
        <v>11</v>
      </c>
    </row>
    <row r="415" spans="1:10" ht="24">
      <c r="A415" s="91"/>
      <c r="B415" s="82" t="s">
        <v>874</v>
      </c>
      <c r="C415" s="82" t="s">
        <v>1360</v>
      </c>
      <c r="D415" s="82" t="s">
        <v>956</v>
      </c>
      <c r="E415" s="87">
        <v>30000</v>
      </c>
      <c r="F415" s="86">
        <v>45263000</v>
      </c>
      <c r="G415" s="85">
        <v>30000</v>
      </c>
      <c r="H415" s="86">
        <v>45263000</v>
      </c>
      <c r="I415" s="81" t="s">
        <v>887</v>
      </c>
      <c r="J415" s="69">
        <v>11</v>
      </c>
    </row>
    <row r="416" spans="1:10" ht="24">
      <c r="A416" s="91"/>
      <c r="B416" s="82" t="s">
        <v>874</v>
      </c>
      <c r="C416" s="82" t="s">
        <v>1360</v>
      </c>
      <c r="D416" s="82" t="s">
        <v>1363</v>
      </c>
      <c r="E416" s="87">
        <v>15000</v>
      </c>
      <c r="F416" s="86">
        <v>45278000</v>
      </c>
      <c r="G416" s="85">
        <v>15000</v>
      </c>
      <c r="H416" s="86">
        <v>45278000</v>
      </c>
      <c r="I416" s="81" t="s">
        <v>887</v>
      </c>
      <c r="J416" s="69">
        <v>11</v>
      </c>
    </row>
    <row r="417" spans="1:10" ht="36">
      <c r="A417" s="91"/>
      <c r="B417" s="82" t="s">
        <v>874</v>
      </c>
      <c r="C417" s="82" t="s">
        <v>1360</v>
      </c>
      <c r="D417" s="82" t="s">
        <v>1364</v>
      </c>
      <c r="E417" s="87">
        <v>35000</v>
      </c>
      <c r="F417" s="86">
        <v>45313000</v>
      </c>
      <c r="G417" s="85">
        <v>35000</v>
      </c>
      <c r="H417" s="86">
        <v>45313000</v>
      </c>
      <c r="I417" s="81" t="s">
        <v>887</v>
      </c>
      <c r="J417" s="69">
        <v>11</v>
      </c>
    </row>
    <row r="418" spans="1:10" ht="24">
      <c r="A418" s="91"/>
      <c r="B418" s="82" t="s">
        <v>874</v>
      </c>
      <c r="C418" s="82" t="s">
        <v>1365</v>
      </c>
      <c r="D418" s="82" t="s">
        <v>1366</v>
      </c>
      <c r="E418" s="87">
        <v>100000</v>
      </c>
      <c r="F418" s="86">
        <v>45413000</v>
      </c>
      <c r="G418" s="85">
        <v>100000</v>
      </c>
      <c r="H418" s="86">
        <v>45413000</v>
      </c>
      <c r="I418" s="81" t="s">
        <v>887</v>
      </c>
      <c r="J418" s="69">
        <v>10</v>
      </c>
    </row>
    <row r="419" spans="1:10" ht="24">
      <c r="A419" s="91"/>
      <c r="B419" s="82" t="s">
        <v>874</v>
      </c>
      <c r="C419" s="82" t="s">
        <v>1365</v>
      </c>
      <c r="D419" s="82" t="s">
        <v>1367</v>
      </c>
      <c r="E419" s="87">
        <v>30000</v>
      </c>
      <c r="F419" s="86">
        <v>45443000</v>
      </c>
      <c r="G419" s="85">
        <v>30000</v>
      </c>
      <c r="H419" s="86">
        <v>45443000</v>
      </c>
      <c r="I419" s="81" t="s">
        <v>887</v>
      </c>
      <c r="J419" s="69">
        <v>10</v>
      </c>
    </row>
    <row r="420" spans="1:10" ht="24">
      <c r="A420" s="91"/>
      <c r="B420" s="82" t="s">
        <v>874</v>
      </c>
      <c r="C420" s="82" t="s">
        <v>1365</v>
      </c>
      <c r="D420" s="82" t="s">
        <v>1368</v>
      </c>
      <c r="E420" s="87">
        <v>30000</v>
      </c>
      <c r="F420" s="86">
        <v>45473000</v>
      </c>
      <c r="G420" s="85">
        <v>30000</v>
      </c>
      <c r="H420" s="86">
        <v>45473000</v>
      </c>
      <c r="I420" s="81" t="s">
        <v>887</v>
      </c>
      <c r="J420" s="69">
        <v>10</v>
      </c>
    </row>
    <row r="421" spans="1:10" ht="24">
      <c r="A421" s="91"/>
      <c r="B421" s="82" t="s">
        <v>874</v>
      </c>
      <c r="C421" s="82" t="s">
        <v>1365</v>
      </c>
      <c r="D421" s="82" t="s">
        <v>1151</v>
      </c>
      <c r="E421" s="87">
        <v>30000</v>
      </c>
      <c r="F421" s="86">
        <v>45503000</v>
      </c>
      <c r="G421" s="85">
        <v>30000</v>
      </c>
      <c r="H421" s="86">
        <v>45503000</v>
      </c>
      <c r="I421" s="81" t="s">
        <v>887</v>
      </c>
      <c r="J421" s="69">
        <v>10</v>
      </c>
    </row>
    <row r="422" spans="1:10" ht="24">
      <c r="A422" s="91"/>
      <c r="B422" s="82" t="s">
        <v>874</v>
      </c>
      <c r="C422" s="82" t="s">
        <v>1365</v>
      </c>
      <c r="D422" s="82" t="s">
        <v>970</v>
      </c>
      <c r="E422" s="87">
        <v>15000</v>
      </c>
      <c r="F422" s="86">
        <v>45518000</v>
      </c>
      <c r="G422" s="85">
        <v>15000</v>
      </c>
      <c r="H422" s="86">
        <v>45518000</v>
      </c>
      <c r="I422" s="81" t="s">
        <v>887</v>
      </c>
      <c r="J422" s="69">
        <v>10</v>
      </c>
    </row>
    <row r="423" spans="1:10" ht="24">
      <c r="A423" s="91"/>
      <c r="B423" s="82" t="s">
        <v>874</v>
      </c>
      <c r="C423" s="82" t="s">
        <v>1369</v>
      </c>
      <c r="D423" s="82" t="s">
        <v>1370</v>
      </c>
      <c r="E423" s="87">
        <v>10000</v>
      </c>
      <c r="F423" s="86">
        <v>45528000</v>
      </c>
      <c r="G423" s="85">
        <v>10000</v>
      </c>
      <c r="H423" s="86">
        <v>45528000</v>
      </c>
      <c r="I423" s="81" t="s">
        <v>887</v>
      </c>
      <c r="J423" s="69">
        <v>10</v>
      </c>
    </row>
    <row r="424" spans="1:10" ht="24">
      <c r="A424" s="91"/>
      <c r="B424" s="82" t="s">
        <v>874</v>
      </c>
      <c r="C424" s="82" t="s">
        <v>1371</v>
      </c>
      <c r="D424" s="82" t="s">
        <v>1126</v>
      </c>
      <c r="E424" s="87">
        <v>150000</v>
      </c>
      <c r="F424" s="86">
        <v>45678000</v>
      </c>
      <c r="G424" s="85">
        <v>150000</v>
      </c>
      <c r="H424" s="86">
        <v>45678000</v>
      </c>
      <c r="I424" s="81" t="s">
        <v>887</v>
      </c>
      <c r="J424" s="69">
        <v>10</v>
      </c>
    </row>
    <row r="425" spans="1:10" ht="24">
      <c r="A425" s="91"/>
      <c r="B425" s="82" t="s">
        <v>874</v>
      </c>
      <c r="C425" s="82" t="s">
        <v>897</v>
      </c>
      <c r="D425" s="82" t="s">
        <v>1255</v>
      </c>
      <c r="E425" s="87">
        <v>310000</v>
      </c>
      <c r="F425" s="86">
        <v>45988000</v>
      </c>
      <c r="G425" s="85">
        <v>310000</v>
      </c>
      <c r="H425" s="86">
        <v>45988000</v>
      </c>
      <c r="I425" s="81" t="s">
        <v>887</v>
      </c>
      <c r="J425" s="69">
        <v>10</v>
      </c>
    </row>
    <row r="426" spans="1:10" ht="24">
      <c r="A426" s="91"/>
      <c r="B426" s="82" t="s">
        <v>874</v>
      </c>
      <c r="C426" s="82" t="s">
        <v>897</v>
      </c>
      <c r="D426" s="82" t="s">
        <v>1372</v>
      </c>
      <c r="E426" s="87">
        <v>300000</v>
      </c>
      <c r="F426" s="86">
        <v>46288000</v>
      </c>
      <c r="G426" s="85">
        <v>300000</v>
      </c>
      <c r="H426" s="86">
        <v>46288000</v>
      </c>
      <c r="I426" s="81" t="s">
        <v>887</v>
      </c>
      <c r="J426" s="69">
        <v>10</v>
      </c>
    </row>
    <row r="427" spans="1:10" ht="24">
      <c r="A427" s="91"/>
      <c r="B427" s="82" t="s">
        <v>874</v>
      </c>
      <c r="C427" s="82" t="s">
        <v>897</v>
      </c>
      <c r="D427" s="82" t="s">
        <v>1373</v>
      </c>
      <c r="E427" s="87">
        <v>25000</v>
      </c>
      <c r="F427" s="86">
        <v>46313000</v>
      </c>
      <c r="G427" s="85">
        <v>25000</v>
      </c>
      <c r="H427" s="86">
        <v>46313000</v>
      </c>
      <c r="I427" s="81" t="s">
        <v>887</v>
      </c>
      <c r="J427" s="69">
        <v>10</v>
      </c>
    </row>
    <row r="428" spans="1:10" ht="36">
      <c r="A428" s="91"/>
      <c r="B428" s="82" t="s">
        <v>874</v>
      </c>
      <c r="C428" s="82" t="s">
        <v>897</v>
      </c>
      <c r="D428" s="82" t="s">
        <v>1374</v>
      </c>
      <c r="E428" s="87">
        <v>25000</v>
      </c>
      <c r="F428" s="86">
        <v>46338000</v>
      </c>
      <c r="G428" s="85">
        <v>25000</v>
      </c>
      <c r="H428" s="86">
        <v>46338000</v>
      </c>
      <c r="I428" s="81" t="s">
        <v>887</v>
      </c>
      <c r="J428" s="69">
        <v>10</v>
      </c>
    </row>
    <row r="429" spans="1:10" ht="48">
      <c r="A429" s="91"/>
      <c r="B429" s="82" t="s">
        <v>874</v>
      </c>
      <c r="C429" s="82" t="s">
        <v>897</v>
      </c>
      <c r="D429" s="82" t="s">
        <v>1375</v>
      </c>
      <c r="E429" s="87">
        <v>75000</v>
      </c>
      <c r="F429" s="86">
        <v>46413000</v>
      </c>
      <c r="G429" s="85">
        <v>75000</v>
      </c>
      <c r="H429" s="86">
        <v>46413000</v>
      </c>
      <c r="I429" s="81" t="s">
        <v>887</v>
      </c>
      <c r="J429" s="69">
        <v>10</v>
      </c>
    </row>
    <row r="430" spans="1:10" ht="24">
      <c r="A430" s="91"/>
      <c r="B430" s="82" t="s">
        <v>874</v>
      </c>
      <c r="C430" s="82" t="s">
        <v>897</v>
      </c>
      <c r="D430" s="82" t="s">
        <v>1376</v>
      </c>
      <c r="E430" s="87">
        <v>20000</v>
      </c>
      <c r="F430" s="86">
        <v>46433000</v>
      </c>
      <c r="G430" s="85">
        <v>20000</v>
      </c>
      <c r="H430" s="86">
        <v>46433000</v>
      </c>
      <c r="I430" s="81" t="s">
        <v>887</v>
      </c>
      <c r="J430" s="69">
        <v>10</v>
      </c>
    </row>
    <row r="431" spans="1:10" ht="24">
      <c r="A431" s="91"/>
      <c r="B431" s="82" t="s">
        <v>874</v>
      </c>
      <c r="C431" s="82" t="s">
        <v>897</v>
      </c>
      <c r="D431" s="82" t="s">
        <v>1377</v>
      </c>
      <c r="E431" s="87">
        <v>85000</v>
      </c>
      <c r="F431" s="86">
        <v>46518000</v>
      </c>
      <c r="G431" s="85">
        <v>85000</v>
      </c>
      <c r="H431" s="86">
        <v>46518000</v>
      </c>
      <c r="I431" s="81" t="s">
        <v>887</v>
      </c>
      <c r="J431" s="69">
        <v>10</v>
      </c>
    </row>
    <row r="432" spans="1:10" ht="24">
      <c r="A432" s="91"/>
      <c r="B432" s="82" t="s">
        <v>874</v>
      </c>
      <c r="C432" s="82" t="s">
        <v>897</v>
      </c>
      <c r="D432" s="82" t="s">
        <v>1378</v>
      </c>
      <c r="E432" s="87">
        <v>70000</v>
      </c>
      <c r="F432" s="86">
        <v>46588000</v>
      </c>
      <c r="G432" s="85">
        <v>70000</v>
      </c>
      <c r="H432" s="86">
        <v>46588000</v>
      </c>
      <c r="I432" s="81" t="s">
        <v>887</v>
      </c>
      <c r="J432" s="69">
        <v>10</v>
      </c>
    </row>
    <row r="433" spans="1:10" ht="24">
      <c r="A433" s="91"/>
      <c r="B433" s="82" t="s">
        <v>874</v>
      </c>
      <c r="C433" s="82" t="s">
        <v>897</v>
      </c>
      <c r="D433" s="82" t="s">
        <v>1379</v>
      </c>
      <c r="E433" s="87">
        <v>70000</v>
      </c>
      <c r="F433" s="86">
        <v>46658000</v>
      </c>
      <c r="G433" s="85">
        <v>70000</v>
      </c>
      <c r="H433" s="86">
        <v>46658000</v>
      </c>
      <c r="I433" s="81" t="s">
        <v>887</v>
      </c>
      <c r="J433" s="69">
        <v>10</v>
      </c>
    </row>
    <row r="434" spans="1:10" ht="24">
      <c r="A434" s="91"/>
      <c r="B434" s="82" t="s">
        <v>874</v>
      </c>
      <c r="C434" s="82" t="s">
        <v>897</v>
      </c>
      <c r="D434" s="82" t="s">
        <v>956</v>
      </c>
      <c r="E434" s="87">
        <v>30000</v>
      </c>
      <c r="F434" s="86">
        <v>46688000</v>
      </c>
      <c r="G434" s="85">
        <v>30000</v>
      </c>
      <c r="H434" s="86">
        <v>46688000</v>
      </c>
      <c r="I434" s="81" t="s">
        <v>887</v>
      </c>
      <c r="J434" s="69">
        <v>10</v>
      </c>
    </row>
    <row r="435" spans="1:10" ht="24">
      <c r="A435" s="91"/>
      <c r="B435" s="82" t="s">
        <v>874</v>
      </c>
      <c r="C435" s="82" t="s">
        <v>897</v>
      </c>
      <c r="D435" s="82" t="s">
        <v>1380</v>
      </c>
      <c r="E435" s="87">
        <v>60000</v>
      </c>
      <c r="F435" s="86">
        <v>46748000</v>
      </c>
      <c r="G435" s="85">
        <v>60000</v>
      </c>
      <c r="H435" s="86">
        <v>46748000</v>
      </c>
      <c r="I435" s="81" t="s">
        <v>887</v>
      </c>
      <c r="J435" s="69">
        <v>10</v>
      </c>
    </row>
    <row r="436" spans="1:10" ht="24">
      <c r="A436" s="91"/>
      <c r="B436" s="82" t="s">
        <v>874</v>
      </c>
      <c r="C436" s="82" t="s">
        <v>897</v>
      </c>
      <c r="D436" s="82" t="s">
        <v>1381</v>
      </c>
      <c r="E436" s="87">
        <v>60000</v>
      </c>
      <c r="F436" s="86">
        <v>46808000</v>
      </c>
      <c r="G436" s="85">
        <v>60000</v>
      </c>
      <c r="H436" s="86">
        <v>46808000</v>
      </c>
      <c r="I436" s="81" t="s">
        <v>887</v>
      </c>
      <c r="J436" s="69">
        <v>10</v>
      </c>
    </row>
    <row r="437" spans="1:10" ht="24">
      <c r="A437" s="91"/>
      <c r="B437" s="82" t="s">
        <v>874</v>
      </c>
      <c r="C437" s="82" t="s">
        <v>897</v>
      </c>
      <c r="D437" s="82" t="s">
        <v>1382</v>
      </c>
      <c r="E437" s="87">
        <v>60000</v>
      </c>
      <c r="F437" s="86">
        <v>46868000</v>
      </c>
      <c r="G437" s="85">
        <v>60000</v>
      </c>
      <c r="H437" s="86">
        <v>46868000</v>
      </c>
      <c r="I437" s="81" t="s">
        <v>887</v>
      </c>
      <c r="J437" s="69">
        <v>10</v>
      </c>
    </row>
    <row r="438" spans="1:10" ht="24">
      <c r="A438" s="91"/>
      <c r="B438" s="82" t="s">
        <v>874</v>
      </c>
      <c r="C438" s="82" t="s">
        <v>897</v>
      </c>
      <c r="D438" s="82" t="s">
        <v>1383</v>
      </c>
      <c r="E438" s="87">
        <v>60000</v>
      </c>
      <c r="F438" s="86">
        <v>46928000</v>
      </c>
      <c r="G438" s="85">
        <v>60000</v>
      </c>
      <c r="H438" s="86">
        <v>46928000</v>
      </c>
      <c r="I438" s="81" t="s">
        <v>887</v>
      </c>
      <c r="J438" s="69">
        <v>10</v>
      </c>
    </row>
    <row r="439" spans="1:10" ht="24">
      <c r="A439" s="91"/>
      <c r="B439" s="82" t="s">
        <v>874</v>
      </c>
      <c r="C439" s="82" t="s">
        <v>897</v>
      </c>
      <c r="D439" s="82" t="s">
        <v>1384</v>
      </c>
      <c r="E439" s="87">
        <v>60000</v>
      </c>
      <c r="F439" s="86">
        <v>46988000</v>
      </c>
      <c r="G439" s="85">
        <v>60000</v>
      </c>
      <c r="H439" s="86">
        <v>46988000</v>
      </c>
      <c r="I439" s="81" t="s">
        <v>887</v>
      </c>
      <c r="J439" s="69">
        <v>10</v>
      </c>
    </row>
    <row r="440" spans="1:10" ht="24">
      <c r="A440" s="91"/>
      <c r="B440" s="82" t="s">
        <v>874</v>
      </c>
      <c r="C440" s="82" t="s">
        <v>897</v>
      </c>
      <c r="D440" s="82" t="s">
        <v>1385</v>
      </c>
      <c r="E440" s="87">
        <v>15000</v>
      </c>
      <c r="F440" s="86">
        <v>47003000</v>
      </c>
      <c r="G440" s="85">
        <v>15000</v>
      </c>
      <c r="H440" s="86">
        <v>47003000</v>
      </c>
      <c r="I440" s="81" t="s">
        <v>887</v>
      </c>
      <c r="J440" s="69">
        <v>10</v>
      </c>
    </row>
    <row r="441" spans="1:10" ht="24">
      <c r="A441" s="91"/>
      <c r="B441" s="82" t="s">
        <v>874</v>
      </c>
      <c r="C441" s="82" t="s">
        <v>897</v>
      </c>
      <c r="D441" s="82" t="s">
        <v>1386</v>
      </c>
      <c r="E441" s="87">
        <v>150000</v>
      </c>
      <c r="F441" s="86">
        <v>47153000</v>
      </c>
      <c r="G441" s="85">
        <v>150000</v>
      </c>
      <c r="H441" s="86">
        <v>47153000</v>
      </c>
      <c r="I441" s="81" t="s">
        <v>887</v>
      </c>
      <c r="J441" s="69">
        <v>10</v>
      </c>
    </row>
    <row r="442" spans="1:10" ht="24">
      <c r="A442" s="91"/>
      <c r="B442" s="82" t="s">
        <v>874</v>
      </c>
      <c r="C442" s="82" t="s">
        <v>897</v>
      </c>
      <c r="D442" s="82" t="s">
        <v>1387</v>
      </c>
      <c r="E442" s="87">
        <v>35000</v>
      </c>
      <c r="F442" s="86">
        <v>47188000</v>
      </c>
      <c r="G442" s="85">
        <v>35000</v>
      </c>
      <c r="H442" s="86">
        <v>47188000</v>
      </c>
      <c r="I442" s="81" t="s">
        <v>887</v>
      </c>
      <c r="J442" s="69">
        <v>10</v>
      </c>
    </row>
    <row r="443" spans="1:10" ht="24">
      <c r="A443" s="91"/>
      <c r="B443" s="82" t="s">
        <v>874</v>
      </c>
      <c r="C443" s="82" t="s">
        <v>897</v>
      </c>
      <c r="D443" s="82" t="s">
        <v>1388</v>
      </c>
      <c r="E443" s="87">
        <v>75000</v>
      </c>
      <c r="F443" s="86">
        <v>47263000</v>
      </c>
      <c r="G443" s="85">
        <v>75000</v>
      </c>
      <c r="H443" s="86">
        <v>47263000</v>
      </c>
      <c r="I443" s="81" t="s">
        <v>887</v>
      </c>
      <c r="J443" s="69">
        <v>10</v>
      </c>
    </row>
    <row r="444" spans="1:10" ht="24">
      <c r="A444" s="91"/>
      <c r="B444" s="82" t="s">
        <v>874</v>
      </c>
      <c r="C444" s="82" t="s">
        <v>897</v>
      </c>
      <c r="D444" s="82" t="s">
        <v>1389</v>
      </c>
      <c r="E444" s="87">
        <v>100000</v>
      </c>
      <c r="F444" s="86">
        <v>47363000</v>
      </c>
      <c r="G444" s="85">
        <v>100000</v>
      </c>
      <c r="H444" s="86">
        <v>47363000</v>
      </c>
      <c r="I444" s="81" t="s">
        <v>887</v>
      </c>
      <c r="J444" s="69">
        <v>10</v>
      </c>
    </row>
    <row r="445" spans="1:10" ht="24">
      <c r="A445" s="91"/>
      <c r="B445" s="82" t="s">
        <v>874</v>
      </c>
      <c r="C445" s="82" t="s">
        <v>1390</v>
      </c>
      <c r="D445" s="82" t="s">
        <v>1391</v>
      </c>
      <c r="E445" s="87">
        <v>35000</v>
      </c>
      <c r="F445" s="86">
        <v>47398000</v>
      </c>
      <c r="G445" s="85">
        <v>35000</v>
      </c>
      <c r="H445" s="86">
        <v>47398000</v>
      </c>
      <c r="I445" s="81" t="s">
        <v>887</v>
      </c>
      <c r="J445" s="69">
        <v>10</v>
      </c>
    </row>
    <row r="446" spans="1:10" ht="24">
      <c r="A446" s="91"/>
      <c r="B446" s="82" t="s">
        <v>874</v>
      </c>
      <c r="C446" s="82" t="s">
        <v>1390</v>
      </c>
      <c r="D446" s="82" t="s">
        <v>1392</v>
      </c>
      <c r="E446" s="87">
        <v>200000</v>
      </c>
      <c r="F446" s="86">
        <v>47598000</v>
      </c>
      <c r="G446" s="85">
        <v>200000</v>
      </c>
      <c r="H446" s="86">
        <v>47598000</v>
      </c>
      <c r="I446" s="81" t="s">
        <v>887</v>
      </c>
      <c r="J446" s="69">
        <v>10</v>
      </c>
    </row>
    <row r="447" spans="1:10" ht="24">
      <c r="A447" s="91"/>
      <c r="B447" s="82" t="s">
        <v>874</v>
      </c>
      <c r="C447" s="82" t="s">
        <v>1393</v>
      </c>
      <c r="D447" s="82" t="s">
        <v>1394</v>
      </c>
      <c r="E447" s="87">
        <v>220000</v>
      </c>
      <c r="F447" s="86">
        <v>47818000</v>
      </c>
      <c r="G447" s="85">
        <v>220000</v>
      </c>
      <c r="H447" s="86">
        <v>47818000</v>
      </c>
      <c r="I447" s="81" t="s">
        <v>887</v>
      </c>
      <c r="J447" s="69">
        <v>6</v>
      </c>
    </row>
    <row r="448" spans="1:10" ht="24">
      <c r="A448" s="91"/>
      <c r="B448" s="82" t="s">
        <v>874</v>
      </c>
      <c r="C448" s="82" t="s">
        <v>1393</v>
      </c>
      <c r="D448" s="82" t="s">
        <v>1395</v>
      </c>
      <c r="E448" s="87">
        <v>20000</v>
      </c>
      <c r="F448" s="86">
        <v>47838000</v>
      </c>
      <c r="G448" s="85">
        <v>20000</v>
      </c>
      <c r="H448" s="86">
        <v>47838000</v>
      </c>
      <c r="I448" s="81" t="s">
        <v>887</v>
      </c>
      <c r="J448" s="69">
        <v>6</v>
      </c>
    </row>
    <row r="449" spans="1:10" ht="24">
      <c r="A449" s="91"/>
      <c r="B449" s="82" t="s">
        <v>874</v>
      </c>
      <c r="C449" s="82" t="s">
        <v>1393</v>
      </c>
      <c r="D449" s="82" t="s">
        <v>956</v>
      </c>
      <c r="E449" s="87">
        <v>30000</v>
      </c>
      <c r="F449" s="86">
        <v>47868000</v>
      </c>
      <c r="G449" s="85">
        <v>30000</v>
      </c>
      <c r="H449" s="86">
        <v>47868000</v>
      </c>
      <c r="I449" s="81" t="s">
        <v>887</v>
      </c>
      <c r="J449" s="69">
        <v>6</v>
      </c>
    </row>
    <row r="450" spans="1:10" ht="24">
      <c r="A450" s="91"/>
      <c r="B450" s="82" t="s">
        <v>874</v>
      </c>
      <c r="C450" s="82" t="s">
        <v>1396</v>
      </c>
      <c r="D450" s="82" t="s">
        <v>1397</v>
      </c>
      <c r="E450" s="87">
        <v>65000</v>
      </c>
      <c r="F450" s="86">
        <v>47933000</v>
      </c>
      <c r="G450" s="85">
        <v>65000</v>
      </c>
      <c r="H450" s="86">
        <v>47933000</v>
      </c>
      <c r="I450" s="81" t="s">
        <v>887</v>
      </c>
      <c r="J450" s="69">
        <v>8</v>
      </c>
    </row>
    <row r="451" spans="1:10" ht="24">
      <c r="A451" s="91"/>
      <c r="B451" s="82" t="s">
        <v>874</v>
      </c>
      <c r="C451" s="82" t="s">
        <v>1396</v>
      </c>
      <c r="D451" s="82" t="s">
        <v>1198</v>
      </c>
      <c r="E451" s="87">
        <v>10000</v>
      </c>
      <c r="F451" s="86">
        <v>47943000</v>
      </c>
      <c r="G451" s="85">
        <v>10000</v>
      </c>
      <c r="H451" s="86">
        <v>47943000</v>
      </c>
      <c r="I451" s="81" t="s">
        <v>887</v>
      </c>
      <c r="J451" s="69">
        <v>8</v>
      </c>
    </row>
    <row r="452" spans="1:10" ht="24">
      <c r="A452" s="91"/>
      <c r="B452" s="82" t="s">
        <v>874</v>
      </c>
      <c r="C452" s="82" t="s">
        <v>1396</v>
      </c>
      <c r="D452" s="82" t="s">
        <v>956</v>
      </c>
      <c r="E452" s="87">
        <v>30000</v>
      </c>
      <c r="F452" s="86">
        <v>47973000</v>
      </c>
      <c r="G452" s="85">
        <v>30000</v>
      </c>
      <c r="H452" s="86">
        <v>47973000</v>
      </c>
      <c r="I452" s="81" t="s">
        <v>887</v>
      </c>
      <c r="J452" s="69">
        <v>8</v>
      </c>
    </row>
    <row r="453" spans="1:10" ht="24">
      <c r="A453" s="91"/>
      <c r="B453" s="82" t="s">
        <v>874</v>
      </c>
      <c r="C453" s="82" t="s">
        <v>1398</v>
      </c>
      <c r="D453" s="82" t="s">
        <v>1399</v>
      </c>
      <c r="E453" s="87">
        <v>90000</v>
      </c>
      <c r="F453" s="86">
        <v>48063000</v>
      </c>
      <c r="G453" s="85">
        <v>90000</v>
      </c>
      <c r="H453" s="86">
        <v>48063000</v>
      </c>
      <c r="I453" s="81" t="s">
        <v>887</v>
      </c>
      <c r="J453" s="69">
        <v>6</v>
      </c>
    </row>
    <row r="454" spans="1:10" ht="24">
      <c r="A454" s="91"/>
      <c r="B454" s="82" t="s">
        <v>874</v>
      </c>
      <c r="C454" s="82" t="s">
        <v>1398</v>
      </c>
      <c r="D454" s="82" t="s">
        <v>956</v>
      </c>
      <c r="E454" s="87">
        <v>30000</v>
      </c>
      <c r="F454" s="86">
        <v>48093000</v>
      </c>
      <c r="G454" s="85">
        <v>30000</v>
      </c>
      <c r="H454" s="86">
        <v>48093000</v>
      </c>
      <c r="I454" s="81" t="s">
        <v>887</v>
      </c>
      <c r="J454" s="69">
        <v>6</v>
      </c>
    </row>
    <row r="455" spans="1:10" ht="24">
      <c r="A455" s="91"/>
      <c r="B455" s="82" t="s">
        <v>874</v>
      </c>
      <c r="C455" s="82" t="s">
        <v>1398</v>
      </c>
      <c r="D455" s="82" t="s">
        <v>1400</v>
      </c>
      <c r="E455" s="87">
        <v>50000</v>
      </c>
      <c r="F455" s="86">
        <v>48143000</v>
      </c>
      <c r="G455" s="85">
        <v>50000</v>
      </c>
      <c r="H455" s="86">
        <v>48143000</v>
      </c>
      <c r="I455" s="81" t="s">
        <v>887</v>
      </c>
      <c r="J455" s="69">
        <v>6</v>
      </c>
    </row>
    <row r="456" spans="1:10" ht="24">
      <c r="A456" s="91"/>
      <c r="B456" s="82" t="s">
        <v>874</v>
      </c>
      <c r="C456" s="82" t="s">
        <v>1401</v>
      </c>
      <c r="D456" s="82" t="s">
        <v>1402</v>
      </c>
      <c r="E456" s="87">
        <v>35000</v>
      </c>
      <c r="F456" s="86">
        <v>48178000</v>
      </c>
      <c r="G456" s="85">
        <v>35000</v>
      </c>
      <c r="H456" s="86">
        <v>48178000</v>
      </c>
      <c r="I456" s="81" t="s">
        <v>887</v>
      </c>
      <c r="J456" s="69">
        <v>9</v>
      </c>
    </row>
    <row r="457" spans="1:10" ht="24">
      <c r="A457" s="91"/>
      <c r="B457" s="82" t="s">
        <v>874</v>
      </c>
      <c r="C457" s="82" t="s">
        <v>1401</v>
      </c>
      <c r="D457" s="82" t="s">
        <v>1403</v>
      </c>
      <c r="E457" s="87">
        <v>50000</v>
      </c>
      <c r="F457" s="86">
        <v>48228000</v>
      </c>
      <c r="G457" s="85">
        <v>50000</v>
      </c>
      <c r="H457" s="86">
        <v>48228000</v>
      </c>
      <c r="I457" s="81" t="s">
        <v>887</v>
      </c>
      <c r="J457" s="69">
        <v>9</v>
      </c>
    </row>
    <row r="458" spans="1:10" ht="24">
      <c r="A458" s="91"/>
      <c r="B458" s="82" t="s">
        <v>874</v>
      </c>
      <c r="C458" s="82" t="s">
        <v>1401</v>
      </c>
      <c r="D458" s="82" t="s">
        <v>956</v>
      </c>
      <c r="E458" s="87">
        <v>5000</v>
      </c>
      <c r="F458" s="86">
        <v>48233000</v>
      </c>
      <c r="G458" s="85">
        <v>5000</v>
      </c>
      <c r="H458" s="86">
        <v>48233000</v>
      </c>
      <c r="I458" s="81" t="s">
        <v>887</v>
      </c>
      <c r="J458" s="69">
        <v>9</v>
      </c>
    </row>
    <row r="459" spans="1:10" ht="24">
      <c r="A459" s="91"/>
      <c r="B459" s="82" t="s">
        <v>874</v>
      </c>
      <c r="C459" s="82" t="s">
        <v>1404</v>
      </c>
      <c r="D459" s="82" t="s">
        <v>1405</v>
      </c>
      <c r="E459" s="87">
        <v>50000</v>
      </c>
      <c r="F459" s="86">
        <v>48283000</v>
      </c>
      <c r="G459" s="85">
        <v>50000</v>
      </c>
      <c r="H459" s="86">
        <v>48283000</v>
      </c>
      <c r="I459" s="81" t="s">
        <v>887</v>
      </c>
      <c r="J459" s="69">
        <v>10</v>
      </c>
    </row>
    <row r="460" spans="1:10" ht="24">
      <c r="A460" s="91"/>
      <c r="B460" s="82" t="s">
        <v>874</v>
      </c>
      <c r="C460" s="82" t="s">
        <v>1404</v>
      </c>
      <c r="D460" s="82" t="s">
        <v>1406</v>
      </c>
      <c r="E460" s="87">
        <v>450000</v>
      </c>
      <c r="F460" s="86">
        <v>48733000</v>
      </c>
      <c r="G460" s="85">
        <v>450000</v>
      </c>
      <c r="H460" s="86">
        <v>48733000</v>
      </c>
      <c r="I460" s="81" t="s">
        <v>887</v>
      </c>
      <c r="J460" s="69">
        <v>10</v>
      </c>
    </row>
    <row r="461" spans="1:10" ht="24">
      <c r="A461" s="91"/>
      <c r="B461" s="82" t="s">
        <v>874</v>
      </c>
      <c r="C461" s="82" t="s">
        <v>1404</v>
      </c>
      <c r="D461" s="88" t="s">
        <v>1407</v>
      </c>
      <c r="E461" s="55">
        <v>400000</v>
      </c>
      <c r="F461" s="86">
        <v>49133000</v>
      </c>
      <c r="G461" s="85">
        <v>400000</v>
      </c>
      <c r="H461" s="86">
        <v>49133000</v>
      </c>
      <c r="I461" s="81" t="s">
        <v>887</v>
      </c>
      <c r="J461" s="69">
        <v>10</v>
      </c>
    </row>
    <row r="462" spans="1:10" ht="24">
      <c r="A462" s="91"/>
      <c r="B462" s="82" t="s">
        <v>874</v>
      </c>
      <c r="C462" s="82" t="s">
        <v>1404</v>
      </c>
      <c r="D462" s="88" t="s">
        <v>1408</v>
      </c>
      <c r="E462" s="55">
        <v>60000</v>
      </c>
      <c r="F462" s="86">
        <v>49193000</v>
      </c>
      <c r="G462" s="85">
        <v>60000</v>
      </c>
      <c r="H462" s="86">
        <v>49193000</v>
      </c>
      <c r="I462" s="81" t="s">
        <v>887</v>
      </c>
      <c r="J462" s="69">
        <v>10</v>
      </c>
    </row>
    <row r="463" spans="1:10" ht="24">
      <c r="A463" s="91"/>
      <c r="B463" s="82" t="s">
        <v>874</v>
      </c>
      <c r="C463" s="82" t="s">
        <v>1404</v>
      </c>
      <c r="D463" s="88" t="s">
        <v>956</v>
      </c>
      <c r="E463" s="55">
        <v>25000</v>
      </c>
      <c r="F463" s="86">
        <v>49218000</v>
      </c>
      <c r="G463" s="85">
        <v>25000</v>
      </c>
      <c r="H463" s="86">
        <v>49218000</v>
      </c>
      <c r="I463" s="81" t="s">
        <v>887</v>
      </c>
      <c r="J463" s="69">
        <v>10</v>
      </c>
    </row>
    <row r="464" spans="1:10" ht="24">
      <c r="A464" s="91"/>
      <c r="B464" s="82" t="s">
        <v>874</v>
      </c>
      <c r="C464" s="82" t="s">
        <v>1404</v>
      </c>
      <c r="D464" s="88" t="s">
        <v>1409</v>
      </c>
      <c r="E464" s="55">
        <v>10000</v>
      </c>
      <c r="F464" s="86">
        <v>49228000</v>
      </c>
      <c r="G464" s="85">
        <v>10000</v>
      </c>
      <c r="H464" s="86">
        <v>49228000</v>
      </c>
      <c r="I464" s="81" t="s">
        <v>877</v>
      </c>
      <c r="J464" s="69">
        <v>10</v>
      </c>
    </row>
    <row r="465" spans="1:10" ht="24">
      <c r="A465" s="91"/>
      <c r="B465" s="82" t="s">
        <v>874</v>
      </c>
      <c r="C465" s="82" t="s">
        <v>1404</v>
      </c>
      <c r="D465" s="90" t="s">
        <v>1410</v>
      </c>
      <c r="E465" s="55">
        <v>390000</v>
      </c>
      <c r="F465" s="86">
        <v>49618000</v>
      </c>
      <c r="G465" s="85">
        <v>390000</v>
      </c>
      <c r="H465" s="86">
        <v>49618000</v>
      </c>
      <c r="I465" s="81" t="s">
        <v>887</v>
      </c>
      <c r="J465" s="69">
        <v>10</v>
      </c>
    </row>
    <row r="466" spans="1:10" ht="36">
      <c r="A466" s="91"/>
      <c r="B466" s="77" t="s">
        <v>894</v>
      </c>
      <c r="C466" s="77" t="s">
        <v>1411</v>
      </c>
      <c r="D466" s="77" t="s">
        <v>1412</v>
      </c>
      <c r="E466" s="87">
        <v>50000</v>
      </c>
      <c r="F466" s="86">
        <v>49668000</v>
      </c>
      <c r="G466" s="85">
        <v>50000</v>
      </c>
      <c r="H466" s="86">
        <v>49668000</v>
      </c>
      <c r="I466" s="102" t="s">
        <v>864</v>
      </c>
      <c r="J466" s="53">
        <v>9</v>
      </c>
    </row>
    <row r="467" spans="1:10" ht="36">
      <c r="A467" s="91"/>
      <c r="B467" s="77" t="s">
        <v>894</v>
      </c>
      <c r="C467" s="77" t="s">
        <v>1411</v>
      </c>
      <c r="D467" s="77" t="s">
        <v>1413</v>
      </c>
      <c r="E467" s="87">
        <v>500000</v>
      </c>
      <c r="F467" s="86">
        <v>50168000</v>
      </c>
      <c r="G467" s="85">
        <v>500000</v>
      </c>
      <c r="H467" s="86">
        <v>50168000</v>
      </c>
      <c r="I467" s="102" t="s">
        <v>864</v>
      </c>
      <c r="J467" s="53">
        <v>9</v>
      </c>
    </row>
    <row r="468" spans="1:10" ht="36">
      <c r="A468" s="91"/>
      <c r="B468" s="77" t="s">
        <v>894</v>
      </c>
      <c r="C468" s="77" t="s">
        <v>1411</v>
      </c>
      <c r="D468" s="77" t="s">
        <v>1414</v>
      </c>
      <c r="E468" s="87">
        <v>50000</v>
      </c>
      <c r="F468" s="86">
        <v>50218000</v>
      </c>
      <c r="G468" s="85">
        <v>50000</v>
      </c>
      <c r="H468" s="86">
        <v>50218000</v>
      </c>
      <c r="I468" s="102" t="s">
        <v>864</v>
      </c>
      <c r="J468" s="53">
        <v>9</v>
      </c>
    </row>
    <row r="469" spans="1:10" ht="36">
      <c r="A469" s="91"/>
      <c r="B469" s="77" t="s">
        <v>894</v>
      </c>
      <c r="C469" s="77" t="s">
        <v>1411</v>
      </c>
      <c r="D469" s="77" t="s">
        <v>1415</v>
      </c>
      <c r="E469" s="87">
        <v>35000</v>
      </c>
      <c r="F469" s="86">
        <v>50253000</v>
      </c>
      <c r="G469" s="85">
        <v>35000</v>
      </c>
      <c r="H469" s="86">
        <v>50253000</v>
      </c>
      <c r="I469" s="102" t="s">
        <v>864</v>
      </c>
      <c r="J469" s="53">
        <v>9</v>
      </c>
    </row>
    <row r="470" spans="1:10" ht="36">
      <c r="A470" s="91"/>
      <c r="B470" s="77" t="s">
        <v>894</v>
      </c>
      <c r="C470" s="77" t="s">
        <v>1411</v>
      </c>
      <c r="D470" s="77" t="s">
        <v>1416</v>
      </c>
      <c r="E470" s="87">
        <v>300000</v>
      </c>
      <c r="F470" s="86">
        <v>50553000</v>
      </c>
      <c r="G470" s="85">
        <v>300000</v>
      </c>
      <c r="H470" s="86">
        <v>50553000</v>
      </c>
      <c r="I470" s="102" t="s">
        <v>864</v>
      </c>
      <c r="J470" s="53">
        <v>9</v>
      </c>
    </row>
    <row r="471" spans="1:10" ht="36">
      <c r="A471" s="91"/>
      <c r="B471" s="77" t="s">
        <v>894</v>
      </c>
      <c r="C471" s="77" t="s">
        <v>1411</v>
      </c>
      <c r="D471" s="77" t="s">
        <v>1417</v>
      </c>
      <c r="E471" s="87">
        <v>25000</v>
      </c>
      <c r="F471" s="86">
        <v>50578000</v>
      </c>
      <c r="G471" s="85">
        <v>25000</v>
      </c>
      <c r="H471" s="86">
        <v>50578000</v>
      </c>
      <c r="I471" s="102" t="s">
        <v>864</v>
      </c>
      <c r="J471" s="53">
        <v>9</v>
      </c>
    </row>
    <row r="472" spans="1:10" ht="36">
      <c r="A472" s="91"/>
      <c r="B472" s="77" t="s">
        <v>894</v>
      </c>
      <c r="C472" s="77" t="s">
        <v>1411</v>
      </c>
      <c r="D472" s="77" t="s">
        <v>1418</v>
      </c>
      <c r="E472" s="87">
        <v>75000</v>
      </c>
      <c r="F472" s="86">
        <v>50653000</v>
      </c>
      <c r="G472" s="85">
        <v>75000</v>
      </c>
      <c r="H472" s="86">
        <v>50653000</v>
      </c>
      <c r="I472" s="102" t="s">
        <v>864</v>
      </c>
      <c r="J472" s="53">
        <v>9</v>
      </c>
    </row>
    <row r="473" spans="1:10" ht="36">
      <c r="A473" s="91"/>
      <c r="B473" s="77" t="s">
        <v>894</v>
      </c>
      <c r="C473" s="77" t="s">
        <v>1411</v>
      </c>
      <c r="D473" s="77" t="s">
        <v>1419</v>
      </c>
      <c r="E473" s="87">
        <v>100000</v>
      </c>
      <c r="F473" s="86">
        <v>50753000</v>
      </c>
      <c r="G473" s="85">
        <v>100000</v>
      </c>
      <c r="H473" s="86">
        <v>50753000</v>
      </c>
      <c r="I473" s="102" t="s">
        <v>864</v>
      </c>
      <c r="J473" s="53">
        <v>9</v>
      </c>
    </row>
    <row r="474" spans="1:10" ht="36">
      <c r="A474" s="91"/>
      <c r="B474" s="77" t="s">
        <v>894</v>
      </c>
      <c r="C474" s="77" t="s">
        <v>1411</v>
      </c>
      <c r="D474" s="77" t="s">
        <v>1135</v>
      </c>
      <c r="E474" s="87">
        <v>80000</v>
      </c>
      <c r="F474" s="86">
        <v>50833000</v>
      </c>
      <c r="G474" s="85">
        <v>80000</v>
      </c>
      <c r="H474" s="86">
        <v>50833000</v>
      </c>
      <c r="I474" s="102" t="s">
        <v>864</v>
      </c>
      <c r="J474" s="53">
        <v>9</v>
      </c>
    </row>
    <row r="475" spans="1:10" ht="36">
      <c r="A475" s="91"/>
      <c r="B475" s="77" t="s">
        <v>894</v>
      </c>
      <c r="C475" s="77" t="s">
        <v>1411</v>
      </c>
      <c r="D475" s="77" t="s">
        <v>1420</v>
      </c>
      <c r="E475" s="87">
        <v>5000</v>
      </c>
      <c r="F475" s="86">
        <v>50838000</v>
      </c>
      <c r="G475" s="85">
        <v>5000</v>
      </c>
      <c r="H475" s="86">
        <v>50838000</v>
      </c>
      <c r="I475" s="102" t="s">
        <v>864</v>
      </c>
      <c r="J475" s="53">
        <v>9</v>
      </c>
    </row>
    <row r="476" spans="1:10" ht="36">
      <c r="A476" s="91"/>
      <c r="B476" s="77" t="s">
        <v>894</v>
      </c>
      <c r="C476" s="77" t="s">
        <v>1411</v>
      </c>
      <c r="D476" s="77" t="s">
        <v>1421</v>
      </c>
      <c r="E476" s="87">
        <v>35000</v>
      </c>
      <c r="F476" s="86">
        <v>50873000</v>
      </c>
      <c r="G476" s="85">
        <v>35000</v>
      </c>
      <c r="H476" s="86">
        <v>50873000</v>
      </c>
      <c r="I476" s="102" t="s">
        <v>864</v>
      </c>
      <c r="J476" s="53">
        <v>9</v>
      </c>
    </row>
    <row r="477" spans="1:10" ht="36">
      <c r="A477" s="91"/>
      <c r="B477" s="77" t="s">
        <v>894</v>
      </c>
      <c r="C477" s="77" t="s">
        <v>1411</v>
      </c>
      <c r="D477" s="77" t="s">
        <v>1422</v>
      </c>
      <c r="E477" s="87">
        <v>800000</v>
      </c>
      <c r="F477" s="86">
        <v>51673000</v>
      </c>
      <c r="G477" s="85">
        <v>800000</v>
      </c>
      <c r="H477" s="86">
        <v>51673000</v>
      </c>
      <c r="I477" s="102" t="s">
        <v>864</v>
      </c>
      <c r="J477" s="53">
        <v>9</v>
      </c>
    </row>
    <row r="478" spans="1:10" ht="48">
      <c r="A478" s="91"/>
      <c r="B478" s="77" t="s">
        <v>894</v>
      </c>
      <c r="C478" s="77" t="s">
        <v>1411</v>
      </c>
      <c r="D478" s="77" t="s">
        <v>1423</v>
      </c>
      <c r="E478" s="87">
        <v>40000</v>
      </c>
      <c r="F478" s="86">
        <v>51713000</v>
      </c>
      <c r="G478" s="85">
        <v>40000</v>
      </c>
      <c r="H478" s="86">
        <v>51713000</v>
      </c>
      <c r="I478" s="102" t="s">
        <v>864</v>
      </c>
      <c r="J478" s="53">
        <v>9</v>
      </c>
    </row>
    <row r="479" spans="1:10" ht="36">
      <c r="A479" s="91"/>
      <c r="B479" s="77" t="s">
        <v>894</v>
      </c>
      <c r="C479" s="77" t="s">
        <v>1411</v>
      </c>
      <c r="D479" s="77" t="s">
        <v>1424</v>
      </c>
      <c r="E479" s="87">
        <v>75000</v>
      </c>
      <c r="F479" s="86">
        <v>51788000</v>
      </c>
      <c r="G479" s="85">
        <v>75000</v>
      </c>
      <c r="H479" s="86">
        <v>51788000</v>
      </c>
      <c r="I479" s="102" t="s">
        <v>864</v>
      </c>
      <c r="J479" s="53">
        <v>9</v>
      </c>
    </row>
    <row r="480" spans="1:10" ht="36">
      <c r="A480" s="91"/>
      <c r="B480" s="77" t="s">
        <v>894</v>
      </c>
      <c r="C480" s="77" t="s">
        <v>1411</v>
      </c>
      <c r="D480" s="77" t="s">
        <v>1425</v>
      </c>
      <c r="E480" s="87">
        <v>200000</v>
      </c>
      <c r="F480" s="86">
        <v>51988000</v>
      </c>
      <c r="G480" s="85">
        <v>200000</v>
      </c>
      <c r="H480" s="86">
        <v>51988000</v>
      </c>
      <c r="I480" s="102" t="s">
        <v>864</v>
      </c>
      <c r="J480" s="53">
        <v>9</v>
      </c>
    </row>
    <row r="481" spans="1:10" ht="36">
      <c r="A481" s="91"/>
      <c r="B481" s="77" t="s">
        <v>894</v>
      </c>
      <c r="C481" s="77" t="s">
        <v>1426</v>
      </c>
      <c r="D481" s="77" t="s">
        <v>1427</v>
      </c>
      <c r="E481" s="87">
        <v>75000</v>
      </c>
      <c r="F481" s="86">
        <v>52063000</v>
      </c>
      <c r="G481" s="85">
        <v>75000</v>
      </c>
      <c r="H481" s="86">
        <v>52063000</v>
      </c>
      <c r="I481" s="102" t="s">
        <v>864</v>
      </c>
      <c r="J481" s="53">
        <v>6</v>
      </c>
    </row>
    <row r="482" spans="1:10" ht="36">
      <c r="A482" s="91"/>
      <c r="B482" s="77" t="s">
        <v>894</v>
      </c>
      <c r="C482" s="77" t="s">
        <v>1426</v>
      </c>
      <c r="D482" s="77" t="s">
        <v>1428</v>
      </c>
      <c r="E482" s="87">
        <v>10000</v>
      </c>
      <c r="F482" s="86">
        <v>52073000</v>
      </c>
      <c r="G482" s="85">
        <v>10000</v>
      </c>
      <c r="H482" s="86">
        <v>52073000</v>
      </c>
      <c r="I482" s="102" t="s">
        <v>864</v>
      </c>
      <c r="J482" s="53">
        <v>6</v>
      </c>
    </row>
    <row r="483" spans="1:10" ht="36">
      <c r="A483" s="91"/>
      <c r="B483" s="77" t="s">
        <v>894</v>
      </c>
      <c r="C483" s="77" t="s">
        <v>1426</v>
      </c>
      <c r="D483" s="77" t="s">
        <v>1429</v>
      </c>
      <c r="E483" s="87">
        <v>30000</v>
      </c>
      <c r="F483" s="86">
        <v>52103000</v>
      </c>
      <c r="G483" s="85">
        <v>30000</v>
      </c>
      <c r="H483" s="86">
        <v>52103000</v>
      </c>
      <c r="I483" s="102" t="s">
        <v>864</v>
      </c>
      <c r="J483" s="53">
        <v>6</v>
      </c>
    </row>
    <row r="484" spans="1:10" ht="36">
      <c r="A484" s="91"/>
      <c r="B484" s="77" t="s">
        <v>894</v>
      </c>
      <c r="C484" s="77" t="s">
        <v>1430</v>
      </c>
      <c r="D484" s="77" t="s">
        <v>1431</v>
      </c>
      <c r="E484" s="87">
        <v>150000</v>
      </c>
      <c r="F484" s="86">
        <v>52253000</v>
      </c>
      <c r="G484" s="85">
        <v>150000</v>
      </c>
      <c r="H484" s="86">
        <v>52253000</v>
      </c>
      <c r="I484" s="102" t="s">
        <v>864</v>
      </c>
      <c r="J484" s="53">
        <v>5</v>
      </c>
    </row>
    <row r="485" spans="1:10" ht="36">
      <c r="A485" s="91"/>
      <c r="B485" s="77" t="s">
        <v>894</v>
      </c>
      <c r="C485" s="77" t="s">
        <v>1432</v>
      </c>
      <c r="D485" s="77" t="s">
        <v>1433</v>
      </c>
      <c r="E485" s="87">
        <v>30000</v>
      </c>
      <c r="F485" s="86">
        <v>52283000</v>
      </c>
      <c r="G485" s="85">
        <v>30000</v>
      </c>
      <c r="H485" s="86">
        <v>52283000</v>
      </c>
      <c r="I485" s="102" t="s">
        <v>864</v>
      </c>
      <c r="J485" s="53">
        <v>5</v>
      </c>
    </row>
    <row r="486" spans="1:10" ht="36">
      <c r="A486" s="91"/>
      <c r="B486" s="77" t="s">
        <v>894</v>
      </c>
      <c r="C486" s="77" t="s">
        <v>1430</v>
      </c>
      <c r="D486" s="77" t="s">
        <v>1213</v>
      </c>
      <c r="E486" s="87">
        <v>30000</v>
      </c>
      <c r="F486" s="86">
        <v>52313000</v>
      </c>
      <c r="G486" s="85">
        <v>30000</v>
      </c>
      <c r="H486" s="86">
        <v>52313000</v>
      </c>
      <c r="I486" s="102" t="s">
        <v>864</v>
      </c>
      <c r="J486" s="53">
        <v>5</v>
      </c>
    </row>
    <row r="487" spans="1:10" ht="36">
      <c r="A487" s="91"/>
      <c r="B487" s="77" t="s">
        <v>894</v>
      </c>
      <c r="C487" s="77" t="s">
        <v>1434</v>
      </c>
      <c r="D487" s="77" t="s">
        <v>1435</v>
      </c>
      <c r="E487" s="87">
        <v>80000</v>
      </c>
      <c r="F487" s="86">
        <v>52393000</v>
      </c>
      <c r="G487" s="85">
        <v>80000</v>
      </c>
      <c r="H487" s="86">
        <v>52393000</v>
      </c>
      <c r="I487" s="102" t="s">
        <v>864</v>
      </c>
      <c r="J487" s="53">
        <v>5</v>
      </c>
    </row>
    <row r="488" spans="1:10" ht="36">
      <c r="A488" s="91"/>
      <c r="B488" s="77" t="s">
        <v>894</v>
      </c>
      <c r="C488" s="77" t="s">
        <v>1430</v>
      </c>
      <c r="D488" s="77" t="s">
        <v>1436</v>
      </c>
      <c r="E488" s="87">
        <v>25000</v>
      </c>
      <c r="F488" s="86">
        <v>52418000</v>
      </c>
      <c r="G488" s="85">
        <v>25000</v>
      </c>
      <c r="H488" s="86">
        <v>52418000</v>
      </c>
      <c r="I488" s="102" t="s">
        <v>864</v>
      </c>
      <c r="J488" s="53">
        <v>5</v>
      </c>
    </row>
    <row r="489" spans="1:10" ht="36">
      <c r="A489" s="91"/>
      <c r="B489" s="77" t="s">
        <v>894</v>
      </c>
      <c r="C489" s="77" t="s">
        <v>1432</v>
      </c>
      <c r="D489" s="77" t="s">
        <v>1437</v>
      </c>
      <c r="E489" s="87">
        <v>25000</v>
      </c>
      <c r="F489" s="86">
        <v>52443000</v>
      </c>
      <c r="G489" s="85">
        <v>25000</v>
      </c>
      <c r="H489" s="86">
        <v>52443000</v>
      </c>
      <c r="I489" s="102" t="s">
        <v>864</v>
      </c>
      <c r="J489" s="53">
        <v>5</v>
      </c>
    </row>
    <row r="490" spans="1:10" ht="24">
      <c r="A490" s="91"/>
      <c r="B490" s="77" t="s">
        <v>862</v>
      </c>
      <c r="C490" s="77" t="s">
        <v>1430</v>
      </c>
      <c r="D490" s="77" t="s">
        <v>1438</v>
      </c>
      <c r="E490" s="87">
        <v>100000</v>
      </c>
      <c r="F490" s="86">
        <v>52543000</v>
      </c>
      <c r="G490" s="85">
        <v>100000</v>
      </c>
      <c r="H490" s="86">
        <v>52543000</v>
      </c>
      <c r="I490" s="102" t="s">
        <v>864</v>
      </c>
      <c r="J490" s="53">
        <v>5</v>
      </c>
    </row>
    <row r="491" spans="1:10" ht="36">
      <c r="A491" s="91"/>
      <c r="B491" s="77" t="s">
        <v>894</v>
      </c>
      <c r="C491" s="77" t="s">
        <v>1439</v>
      </c>
      <c r="D491" s="77" t="s">
        <v>1440</v>
      </c>
      <c r="E491" s="87">
        <v>350000</v>
      </c>
      <c r="F491" s="86">
        <v>52893000</v>
      </c>
      <c r="G491" s="85">
        <v>350000</v>
      </c>
      <c r="H491" s="86">
        <v>52893000</v>
      </c>
      <c r="I491" s="102" t="s">
        <v>864</v>
      </c>
      <c r="J491" s="53">
        <v>6</v>
      </c>
    </row>
    <row r="492" spans="1:10" ht="36">
      <c r="A492" s="91"/>
      <c r="B492" s="77" t="s">
        <v>894</v>
      </c>
      <c r="C492" s="77" t="s">
        <v>1439</v>
      </c>
      <c r="D492" s="77" t="s">
        <v>1441</v>
      </c>
      <c r="E492" s="87">
        <v>50000</v>
      </c>
      <c r="F492" s="86">
        <v>52943000</v>
      </c>
      <c r="G492" s="85">
        <v>50000</v>
      </c>
      <c r="H492" s="86">
        <v>52943000</v>
      </c>
      <c r="I492" s="102" t="s">
        <v>864</v>
      </c>
      <c r="J492" s="53">
        <v>6</v>
      </c>
    </row>
    <row r="493" spans="1:10" ht="36">
      <c r="A493" s="91"/>
      <c r="B493" s="77" t="s">
        <v>894</v>
      </c>
      <c r="C493" s="77" t="s">
        <v>1439</v>
      </c>
      <c r="D493" s="77" t="s">
        <v>1442</v>
      </c>
      <c r="E493" s="87">
        <v>22500</v>
      </c>
      <c r="F493" s="86">
        <v>52965500</v>
      </c>
      <c r="G493" s="85">
        <v>22500</v>
      </c>
      <c r="H493" s="86">
        <v>52965500</v>
      </c>
      <c r="I493" s="102" t="s">
        <v>864</v>
      </c>
      <c r="J493" s="53">
        <v>6</v>
      </c>
    </row>
    <row r="494" spans="1:10" ht="36">
      <c r="A494" s="91"/>
      <c r="B494" s="77" t="s">
        <v>894</v>
      </c>
      <c r="C494" s="77" t="s">
        <v>1439</v>
      </c>
      <c r="D494" s="77" t="s">
        <v>1443</v>
      </c>
      <c r="E494" s="87">
        <v>300000</v>
      </c>
      <c r="F494" s="86">
        <v>53265500</v>
      </c>
      <c r="G494" s="85">
        <v>300000</v>
      </c>
      <c r="H494" s="86">
        <v>53265500</v>
      </c>
      <c r="I494" s="102" t="s">
        <v>864</v>
      </c>
      <c r="J494" s="53">
        <v>6</v>
      </c>
    </row>
    <row r="495" spans="1:10" ht="36">
      <c r="A495" s="91"/>
      <c r="B495" s="77" t="s">
        <v>894</v>
      </c>
      <c r="C495" s="77" t="s">
        <v>1439</v>
      </c>
      <c r="D495" s="77" t="s">
        <v>1444</v>
      </c>
      <c r="E495" s="87">
        <v>20000</v>
      </c>
      <c r="F495" s="86">
        <v>53285500</v>
      </c>
      <c r="G495" s="85">
        <v>20000</v>
      </c>
      <c r="H495" s="86">
        <v>53285500</v>
      </c>
      <c r="I495" s="102" t="s">
        <v>864</v>
      </c>
      <c r="J495" s="53">
        <v>6</v>
      </c>
    </row>
    <row r="496" spans="1:10" ht="36">
      <c r="A496" s="91"/>
      <c r="B496" s="77" t="s">
        <v>894</v>
      </c>
      <c r="C496" s="77" t="s">
        <v>1445</v>
      </c>
      <c r="D496" s="77" t="s">
        <v>1446</v>
      </c>
      <c r="E496" s="87">
        <v>10000</v>
      </c>
      <c r="F496" s="86">
        <v>53295500</v>
      </c>
      <c r="G496" s="85">
        <v>10000</v>
      </c>
      <c r="H496" s="86">
        <v>53295500</v>
      </c>
      <c r="I496" s="102" t="s">
        <v>864</v>
      </c>
      <c r="J496" s="53">
        <v>6</v>
      </c>
    </row>
    <row r="497" spans="1:10" ht="36">
      <c r="A497" s="91"/>
      <c r="B497" s="77" t="s">
        <v>894</v>
      </c>
      <c r="C497" s="77" t="s">
        <v>1445</v>
      </c>
      <c r="D497" s="77" t="s">
        <v>1447</v>
      </c>
      <c r="E497" s="87">
        <v>125000</v>
      </c>
      <c r="F497" s="86">
        <v>53420500</v>
      </c>
      <c r="G497" s="85">
        <v>125000</v>
      </c>
      <c r="H497" s="86">
        <v>53420500</v>
      </c>
      <c r="I497" s="102" t="s">
        <v>864</v>
      </c>
      <c r="J497" s="53">
        <v>6</v>
      </c>
    </row>
    <row r="498" spans="1:10" ht="36">
      <c r="A498" s="91"/>
      <c r="B498" s="77" t="s">
        <v>894</v>
      </c>
      <c r="C498" s="77" t="s">
        <v>1448</v>
      </c>
      <c r="D498" s="77" t="s">
        <v>1449</v>
      </c>
      <c r="E498" s="87">
        <v>50000</v>
      </c>
      <c r="F498" s="86">
        <v>53470500</v>
      </c>
      <c r="G498" s="85">
        <v>50000</v>
      </c>
      <c r="H498" s="86">
        <v>53470500</v>
      </c>
      <c r="I498" s="102" t="s">
        <v>864</v>
      </c>
      <c r="J498" s="53">
        <v>6</v>
      </c>
    </row>
    <row r="499" spans="1:10" ht="36">
      <c r="A499" s="91"/>
      <c r="B499" s="77" t="s">
        <v>894</v>
      </c>
      <c r="C499" s="77" t="s">
        <v>1448</v>
      </c>
      <c r="D499" s="77" t="s">
        <v>1116</v>
      </c>
      <c r="E499" s="87">
        <v>10000</v>
      </c>
      <c r="F499" s="86">
        <v>53480500</v>
      </c>
      <c r="G499" s="85">
        <v>10000</v>
      </c>
      <c r="H499" s="86">
        <v>53480500</v>
      </c>
      <c r="I499" s="102" t="s">
        <v>864</v>
      </c>
      <c r="J499" s="53">
        <v>6</v>
      </c>
    </row>
    <row r="500" spans="1:10" ht="36">
      <c r="A500" s="91"/>
      <c r="B500" s="77" t="s">
        <v>894</v>
      </c>
      <c r="C500" s="77" t="s">
        <v>1448</v>
      </c>
      <c r="D500" s="77" t="s">
        <v>1450</v>
      </c>
      <c r="E500" s="87">
        <v>20000</v>
      </c>
      <c r="F500" s="86">
        <v>53500500</v>
      </c>
      <c r="G500" s="85">
        <v>20000</v>
      </c>
      <c r="H500" s="86">
        <v>53500500</v>
      </c>
      <c r="I500" s="102" t="s">
        <v>864</v>
      </c>
      <c r="J500" s="53">
        <v>6</v>
      </c>
    </row>
    <row r="501" spans="1:10" ht="36">
      <c r="A501" s="91"/>
      <c r="B501" s="77" t="s">
        <v>894</v>
      </c>
      <c r="C501" s="77" t="s">
        <v>1448</v>
      </c>
      <c r="D501" s="77" t="s">
        <v>1446</v>
      </c>
      <c r="E501" s="87">
        <v>22000</v>
      </c>
      <c r="F501" s="86">
        <v>53522500</v>
      </c>
      <c r="G501" s="85">
        <v>22000</v>
      </c>
      <c r="H501" s="86">
        <v>53522500</v>
      </c>
      <c r="I501" s="102" t="s">
        <v>864</v>
      </c>
      <c r="J501" s="53">
        <v>6</v>
      </c>
    </row>
    <row r="502" spans="1:10" ht="36">
      <c r="A502" s="91"/>
      <c r="B502" s="77" t="s">
        <v>894</v>
      </c>
      <c r="C502" s="77" t="s">
        <v>1451</v>
      </c>
      <c r="D502" s="77" t="s">
        <v>1452</v>
      </c>
      <c r="E502" s="87">
        <v>125000</v>
      </c>
      <c r="F502" s="86">
        <v>53647500</v>
      </c>
      <c r="G502" s="85">
        <v>125000</v>
      </c>
      <c r="H502" s="86">
        <v>53647500</v>
      </c>
      <c r="I502" s="102" t="s">
        <v>864</v>
      </c>
      <c r="J502" s="53">
        <v>6</v>
      </c>
    </row>
    <row r="503" spans="1:10" ht="36">
      <c r="A503" s="91"/>
      <c r="B503" s="77" t="s">
        <v>894</v>
      </c>
      <c r="C503" s="77" t="s">
        <v>1453</v>
      </c>
      <c r="D503" s="77" t="s">
        <v>1454</v>
      </c>
      <c r="E503" s="87">
        <v>25000</v>
      </c>
      <c r="F503" s="86">
        <v>53672500</v>
      </c>
      <c r="G503" s="85">
        <v>25000</v>
      </c>
      <c r="H503" s="86">
        <v>53672500</v>
      </c>
      <c r="I503" s="102" t="s">
        <v>864</v>
      </c>
      <c r="J503" s="53">
        <v>6</v>
      </c>
    </row>
    <row r="504" spans="1:10" ht="36">
      <c r="A504" s="91"/>
      <c r="B504" s="77" t="s">
        <v>894</v>
      </c>
      <c r="C504" s="77" t="s">
        <v>1453</v>
      </c>
      <c r="D504" s="77" t="s">
        <v>1455</v>
      </c>
      <c r="E504" s="87">
        <v>6000</v>
      </c>
      <c r="F504" s="86">
        <v>53678500</v>
      </c>
      <c r="G504" s="85">
        <v>6000</v>
      </c>
      <c r="H504" s="86">
        <v>53678500</v>
      </c>
      <c r="I504" s="102" t="s">
        <v>864</v>
      </c>
      <c r="J504" s="53">
        <v>6</v>
      </c>
    </row>
    <row r="505" spans="1:10" ht="36">
      <c r="A505" s="91"/>
      <c r="B505" s="77" t="s">
        <v>894</v>
      </c>
      <c r="C505" s="77" t="s">
        <v>1456</v>
      </c>
      <c r="D505" s="77" t="s">
        <v>1457</v>
      </c>
      <c r="E505" s="87">
        <v>15000</v>
      </c>
      <c r="F505" s="86">
        <v>53693500</v>
      </c>
      <c r="G505" s="85">
        <v>15000</v>
      </c>
      <c r="H505" s="86">
        <v>53693500</v>
      </c>
      <c r="I505" s="102" t="s">
        <v>864</v>
      </c>
      <c r="J505" s="53">
        <v>6</v>
      </c>
    </row>
    <row r="506" spans="1:10" ht="36">
      <c r="A506" s="91"/>
      <c r="B506" s="77" t="s">
        <v>894</v>
      </c>
      <c r="C506" s="77" t="s">
        <v>1458</v>
      </c>
      <c r="D506" s="77" t="s">
        <v>1459</v>
      </c>
      <c r="E506" s="87">
        <v>40000</v>
      </c>
      <c r="F506" s="86">
        <v>53733500</v>
      </c>
      <c r="G506" s="85">
        <v>40000</v>
      </c>
      <c r="H506" s="86">
        <v>53733500</v>
      </c>
      <c r="I506" s="102" t="s">
        <v>864</v>
      </c>
      <c r="J506" s="53">
        <v>6</v>
      </c>
    </row>
    <row r="507" spans="1:10" ht="36">
      <c r="A507" s="91"/>
      <c r="B507" s="77" t="s">
        <v>894</v>
      </c>
      <c r="C507" s="77" t="s">
        <v>1460</v>
      </c>
      <c r="D507" s="77" t="s">
        <v>1461</v>
      </c>
      <c r="E507" s="87">
        <v>60000</v>
      </c>
      <c r="F507" s="86">
        <v>53793500</v>
      </c>
      <c r="G507" s="85">
        <v>60000</v>
      </c>
      <c r="H507" s="86">
        <v>53793500</v>
      </c>
      <c r="I507" s="102" t="s">
        <v>864</v>
      </c>
      <c r="J507" s="53">
        <v>6</v>
      </c>
    </row>
    <row r="508" spans="1:10" ht="36">
      <c r="A508" s="91"/>
      <c r="B508" s="77" t="s">
        <v>894</v>
      </c>
      <c r="C508" s="77" t="s">
        <v>1462</v>
      </c>
      <c r="D508" s="77" t="s">
        <v>1463</v>
      </c>
      <c r="E508" s="87">
        <v>50000</v>
      </c>
      <c r="F508" s="86">
        <v>53843500</v>
      </c>
      <c r="G508" s="85">
        <v>50000</v>
      </c>
      <c r="H508" s="86">
        <v>53843500</v>
      </c>
      <c r="I508" s="102" t="s">
        <v>864</v>
      </c>
      <c r="J508" s="53">
        <v>6</v>
      </c>
    </row>
    <row r="509" spans="1:10" ht="36">
      <c r="A509" s="91"/>
      <c r="B509" s="77" t="s">
        <v>894</v>
      </c>
      <c r="C509" s="77" t="s">
        <v>1464</v>
      </c>
      <c r="D509" s="77" t="s">
        <v>1465</v>
      </c>
      <c r="E509" s="87">
        <v>10000</v>
      </c>
      <c r="F509" s="86">
        <v>53853500</v>
      </c>
      <c r="G509" s="85">
        <v>10000</v>
      </c>
      <c r="H509" s="86">
        <v>53853500</v>
      </c>
      <c r="I509" s="102" t="s">
        <v>864</v>
      </c>
      <c r="J509" s="53">
        <v>6</v>
      </c>
    </row>
    <row r="510" spans="1:10" ht="36">
      <c r="A510" s="91"/>
      <c r="B510" s="77" t="s">
        <v>894</v>
      </c>
      <c r="C510" s="77" t="s">
        <v>1466</v>
      </c>
      <c r="D510" s="77" t="s">
        <v>1467</v>
      </c>
      <c r="E510" s="87">
        <v>15000</v>
      </c>
      <c r="F510" s="86">
        <v>53868500</v>
      </c>
      <c r="G510" s="85">
        <v>15000</v>
      </c>
      <c r="H510" s="86">
        <v>53868500</v>
      </c>
      <c r="I510" s="102" t="s">
        <v>864</v>
      </c>
      <c r="J510" s="53">
        <v>6</v>
      </c>
    </row>
    <row r="511" spans="1:10" ht="36">
      <c r="A511" s="91"/>
      <c r="B511" s="77" t="s">
        <v>894</v>
      </c>
      <c r="C511" s="77" t="s">
        <v>1466</v>
      </c>
      <c r="D511" s="77" t="s">
        <v>5765</v>
      </c>
      <c r="E511" s="87">
        <v>55000</v>
      </c>
      <c r="F511" s="86">
        <v>53923500</v>
      </c>
      <c r="G511" s="85">
        <v>55000</v>
      </c>
      <c r="H511" s="86">
        <v>53923500</v>
      </c>
      <c r="I511" s="102" t="s">
        <v>864</v>
      </c>
      <c r="J511" s="53">
        <v>6</v>
      </c>
    </row>
    <row r="512" spans="1:10" ht="36">
      <c r="A512" s="91"/>
      <c r="B512" s="77" t="s">
        <v>894</v>
      </c>
      <c r="C512" s="77" t="s">
        <v>1466</v>
      </c>
      <c r="D512" s="77" t="s">
        <v>1468</v>
      </c>
      <c r="E512" s="87">
        <v>50000</v>
      </c>
      <c r="F512" s="86">
        <v>53973500</v>
      </c>
      <c r="G512" s="85">
        <v>50000</v>
      </c>
      <c r="H512" s="86">
        <v>53973500</v>
      </c>
      <c r="I512" s="102" t="s">
        <v>864</v>
      </c>
      <c r="J512" s="53">
        <v>6</v>
      </c>
    </row>
    <row r="513" spans="1:10" ht="36">
      <c r="A513" s="91"/>
      <c r="B513" s="77" t="s">
        <v>894</v>
      </c>
      <c r="C513" s="77" t="s">
        <v>1469</v>
      </c>
      <c r="D513" s="77" t="s">
        <v>1470</v>
      </c>
      <c r="E513" s="87">
        <v>300000</v>
      </c>
      <c r="F513" s="86">
        <v>54273500</v>
      </c>
      <c r="G513" s="85">
        <v>300000</v>
      </c>
      <c r="H513" s="86">
        <v>54273500</v>
      </c>
      <c r="I513" s="102" t="s">
        <v>864</v>
      </c>
      <c r="J513" s="53">
        <v>6</v>
      </c>
    </row>
    <row r="514" spans="1:10" ht="24">
      <c r="A514" s="91"/>
      <c r="B514" s="77" t="s">
        <v>862</v>
      </c>
      <c r="C514" s="77" t="s">
        <v>1471</v>
      </c>
      <c r="D514" s="77" t="s">
        <v>1472</v>
      </c>
      <c r="E514" s="87">
        <v>200000</v>
      </c>
      <c r="F514" s="86">
        <v>54473500</v>
      </c>
      <c r="G514" s="85">
        <v>200000</v>
      </c>
      <c r="H514" s="86">
        <v>54473500</v>
      </c>
      <c r="I514" s="102" t="s">
        <v>864</v>
      </c>
      <c r="J514" s="53">
        <v>6</v>
      </c>
    </row>
    <row r="515" spans="1:10" ht="36">
      <c r="A515" s="91"/>
      <c r="B515" s="77" t="s">
        <v>894</v>
      </c>
      <c r="C515" s="77" t="s">
        <v>1473</v>
      </c>
      <c r="D515" s="77" t="s">
        <v>1454</v>
      </c>
      <c r="E515" s="87">
        <v>20000</v>
      </c>
      <c r="F515" s="86">
        <v>54493500</v>
      </c>
      <c r="G515" s="85">
        <v>20000</v>
      </c>
      <c r="H515" s="86">
        <v>54493500</v>
      </c>
      <c r="I515" s="102" t="s">
        <v>864</v>
      </c>
      <c r="J515" s="53">
        <v>6</v>
      </c>
    </row>
    <row r="516" spans="1:10" ht="36">
      <c r="A516" s="91"/>
      <c r="B516" s="77" t="s">
        <v>894</v>
      </c>
      <c r="C516" s="77" t="s">
        <v>1473</v>
      </c>
      <c r="D516" s="77" t="s">
        <v>1474</v>
      </c>
      <c r="E516" s="87">
        <v>175000</v>
      </c>
      <c r="F516" s="86">
        <v>54668500</v>
      </c>
      <c r="G516" s="85">
        <v>175000</v>
      </c>
      <c r="H516" s="86">
        <v>54668500</v>
      </c>
      <c r="I516" s="102" t="s">
        <v>864</v>
      </c>
      <c r="J516" s="53">
        <v>6</v>
      </c>
    </row>
    <row r="517" spans="1:10" ht="36">
      <c r="A517" s="91"/>
      <c r="B517" s="77" t="s">
        <v>894</v>
      </c>
      <c r="C517" s="77" t="s">
        <v>1473</v>
      </c>
      <c r="D517" s="77" t="s">
        <v>1475</v>
      </c>
      <c r="E517" s="87">
        <v>10000</v>
      </c>
      <c r="F517" s="86">
        <v>54678500</v>
      </c>
      <c r="G517" s="85">
        <v>10000</v>
      </c>
      <c r="H517" s="86">
        <v>54678500</v>
      </c>
      <c r="I517" s="102" t="s">
        <v>864</v>
      </c>
      <c r="J517" s="53">
        <v>6</v>
      </c>
    </row>
    <row r="518" spans="1:10" ht="36">
      <c r="A518" s="91"/>
      <c r="B518" s="77" t="s">
        <v>894</v>
      </c>
      <c r="C518" s="77" t="s">
        <v>1473</v>
      </c>
      <c r="D518" s="77" t="s">
        <v>956</v>
      </c>
      <c r="E518" s="87">
        <v>40000</v>
      </c>
      <c r="F518" s="86">
        <v>54718500</v>
      </c>
      <c r="G518" s="85">
        <v>40000</v>
      </c>
      <c r="H518" s="86">
        <v>54718500</v>
      </c>
      <c r="I518" s="102" t="s">
        <v>864</v>
      </c>
      <c r="J518" s="53">
        <v>6</v>
      </c>
    </row>
    <row r="519" spans="1:10" ht="36">
      <c r="A519" s="91"/>
      <c r="B519" s="77" t="s">
        <v>894</v>
      </c>
      <c r="C519" s="77" t="s">
        <v>1476</v>
      </c>
      <c r="D519" s="77" t="s">
        <v>1477</v>
      </c>
      <c r="E519" s="87">
        <v>76000</v>
      </c>
      <c r="F519" s="86">
        <v>54794500</v>
      </c>
      <c r="G519" s="85">
        <v>76000</v>
      </c>
      <c r="H519" s="86">
        <v>54794500</v>
      </c>
      <c r="I519" s="102" t="s">
        <v>864</v>
      </c>
      <c r="J519" s="53">
        <v>6</v>
      </c>
    </row>
    <row r="520" spans="1:10" ht="36">
      <c r="A520" s="91"/>
      <c r="B520" s="77" t="s">
        <v>894</v>
      </c>
      <c r="C520" s="77" t="s">
        <v>1476</v>
      </c>
      <c r="D520" s="77" t="s">
        <v>1478</v>
      </c>
      <c r="E520" s="87">
        <v>75000</v>
      </c>
      <c r="F520" s="86">
        <v>54869500</v>
      </c>
      <c r="G520" s="85">
        <v>75000</v>
      </c>
      <c r="H520" s="86">
        <v>54869500</v>
      </c>
      <c r="I520" s="102" t="s">
        <v>864</v>
      </c>
      <c r="J520" s="53">
        <v>6</v>
      </c>
    </row>
    <row r="521" spans="1:10" ht="36">
      <c r="A521" s="91"/>
      <c r="B521" s="77" t="s">
        <v>894</v>
      </c>
      <c r="C521" s="77" t="s">
        <v>1476</v>
      </c>
      <c r="D521" s="77" t="s">
        <v>1479</v>
      </c>
      <c r="E521" s="87">
        <v>20000</v>
      </c>
      <c r="F521" s="86">
        <v>54889500</v>
      </c>
      <c r="G521" s="85">
        <v>20000</v>
      </c>
      <c r="H521" s="86">
        <v>54889500</v>
      </c>
      <c r="I521" s="102" t="s">
        <v>864</v>
      </c>
      <c r="J521" s="53">
        <v>6</v>
      </c>
    </row>
    <row r="522" spans="1:10" ht="24">
      <c r="A522" s="91"/>
      <c r="B522" s="52" t="s">
        <v>1480</v>
      </c>
      <c r="C522" s="88" t="s">
        <v>1481</v>
      </c>
      <c r="D522" s="51" t="s">
        <v>1482</v>
      </c>
      <c r="E522" s="87">
        <v>20000</v>
      </c>
      <c r="F522" s="86">
        <v>54909500</v>
      </c>
      <c r="G522" s="85">
        <v>20000</v>
      </c>
      <c r="H522" s="86">
        <v>54909500</v>
      </c>
      <c r="I522" s="91" t="s">
        <v>864</v>
      </c>
      <c r="J522" s="91">
        <v>6</v>
      </c>
    </row>
    <row r="523" spans="1:10" ht="24">
      <c r="A523" s="91"/>
      <c r="B523" s="52" t="s">
        <v>1480</v>
      </c>
      <c r="C523" s="88" t="s">
        <v>1481</v>
      </c>
      <c r="D523" s="51" t="s">
        <v>1483</v>
      </c>
      <c r="E523" s="87">
        <v>40000</v>
      </c>
      <c r="F523" s="86">
        <v>54949500</v>
      </c>
      <c r="G523" s="85">
        <v>40000</v>
      </c>
      <c r="H523" s="86">
        <v>54949500</v>
      </c>
      <c r="I523" s="91" t="s">
        <v>864</v>
      </c>
      <c r="J523" s="91">
        <v>6</v>
      </c>
    </row>
    <row r="524" spans="1:10" ht="24">
      <c r="A524" s="91"/>
      <c r="B524" s="52" t="s">
        <v>1480</v>
      </c>
      <c r="C524" s="88" t="s">
        <v>1481</v>
      </c>
      <c r="D524" s="51" t="s">
        <v>1484</v>
      </c>
      <c r="E524" s="87">
        <v>30000</v>
      </c>
      <c r="F524" s="86">
        <v>54979500</v>
      </c>
      <c r="G524" s="85">
        <v>30000</v>
      </c>
      <c r="H524" s="86">
        <v>54979500</v>
      </c>
      <c r="I524" s="91" t="s">
        <v>864</v>
      </c>
      <c r="J524" s="91">
        <v>6</v>
      </c>
    </row>
    <row r="525" spans="1:10" ht="24">
      <c r="A525" s="91"/>
      <c r="B525" s="52" t="s">
        <v>1480</v>
      </c>
      <c r="C525" s="88" t="s">
        <v>1481</v>
      </c>
      <c r="D525" s="51" t="s">
        <v>1485</v>
      </c>
      <c r="E525" s="87">
        <v>10000</v>
      </c>
      <c r="F525" s="86">
        <v>54989500</v>
      </c>
      <c r="G525" s="85">
        <v>10000</v>
      </c>
      <c r="H525" s="86">
        <v>54989500</v>
      </c>
      <c r="I525" s="91" t="s">
        <v>864</v>
      </c>
      <c r="J525" s="91">
        <v>6</v>
      </c>
    </row>
    <row r="526" spans="1:10" ht="24">
      <c r="A526" s="91"/>
      <c r="B526" s="52" t="s">
        <v>1480</v>
      </c>
      <c r="C526" s="88" t="s">
        <v>1481</v>
      </c>
      <c r="D526" s="51" t="s">
        <v>1486</v>
      </c>
      <c r="E526" s="87">
        <v>10000</v>
      </c>
      <c r="F526" s="86">
        <v>54999500</v>
      </c>
      <c r="G526" s="85">
        <v>10000</v>
      </c>
      <c r="H526" s="86">
        <v>54999500</v>
      </c>
      <c r="I526" s="91" t="s">
        <v>864</v>
      </c>
      <c r="J526" s="91">
        <v>6</v>
      </c>
    </row>
    <row r="527" spans="1:10" ht="36">
      <c r="A527" s="91"/>
      <c r="B527" s="77" t="s">
        <v>894</v>
      </c>
      <c r="C527" s="77" t="s">
        <v>1487</v>
      </c>
      <c r="D527" s="77" t="s">
        <v>1488</v>
      </c>
      <c r="E527" s="87">
        <v>60000</v>
      </c>
      <c r="F527" s="86">
        <v>55059500</v>
      </c>
      <c r="G527" s="85">
        <v>60000</v>
      </c>
      <c r="H527" s="86">
        <v>55059500</v>
      </c>
      <c r="I527" s="102" t="s">
        <v>864</v>
      </c>
      <c r="J527" s="53">
        <v>6</v>
      </c>
    </row>
    <row r="528" spans="1:10" ht="36">
      <c r="A528" s="91"/>
      <c r="B528" s="77" t="s">
        <v>894</v>
      </c>
      <c r="C528" s="77" t="s">
        <v>1489</v>
      </c>
      <c r="D528" s="77" t="s">
        <v>5766</v>
      </c>
      <c r="E528" s="87">
        <v>45000</v>
      </c>
      <c r="F528" s="86">
        <v>55104500</v>
      </c>
      <c r="G528" s="85">
        <v>45000</v>
      </c>
      <c r="H528" s="86">
        <v>55104500</v>
      </c>
      <c r="I528" s="102" t="s">
        <v>864</v>
      </c>
      <c r="J528" s="53">
        <v>1</v>
      </c>
    </row>
    <row r="529" spans="1:10" ht="36">
      <c r="A529" s="91"/>
      <c r="B529" s="77" t="s">
        <v>894</v>
      </c>
      <c r="C529" s="77" t="s">
        <v>1489</v>
      </c>
      <c r="D529" s="77" t="s">
        <v>1490</v>
      </c>
      <c r="E529" s="87">
        <v>160000</v>
      </c>
      <c r="F529" s="86">
        <v>55264500</v>
      </c>
      <c r="G529" s="85">
        <v>160000</v>
      </c>
      <c r="H529" s="86">
        <v>55264500</v>
      </c>
      <c r="I529" s="102" t="s">
        <v>864</v>
      </c>
      <c r="J529" s="53">
        <v>1</v>
      </c>
    </row>
    <row r="530" spans="1:10" ht="36">
      <c r="A530" s="91"/>
      <c r="B530" s="77" t="s">
        <v>894</v>
      </c>
      <c r="C530" s="77" t="s">
        <v>1489</v>
      </c>
      <c r="D530" s="77" t="s">
        <v>1491</v>
      </c>
      <c r="E530" s="87">
        <v>200000</v>
      </c>
      <c r="F530" s="86">
        <v>55464500</v>
      </c>
      <c r="G530" s="85">
        <v>200000</v>
      </c>
      <c r="H530" s="86">
        <v>55464500</v>
      </c>
      <c r="I530" s="102" t="s">
        <v>864</v>
      </c>
      <c r="J530" s="53">
        <v>1</v>
      </c>
    </row>
    <row r="531" spans="1:10" ht="36">
      <c r="A531" s="91"/>
      <c r="B531" s="77" t="s">
        <v>894</v>
      </c>
      <c r="C531" s="77" t="s">
        <v>1489</v>
      </c>
      <c r="D531" s="77" t="s">
        <v>1492</v>
      </c>
      <c r="E531" s="87">
        <v>215000</v>
      </c>
      <c r="F531" s="86">
        <v>55679500</v>
      </c>
      <c r="G531" s="85">
        <v>215000</v>
      </c>
      <c r="H531" s="86">
        <v>55679500</v>
      </c>
      <c r="I531" s="102" t="s">
        <v>864</v>
      </c>
      <c r="J531" s="53">
        <v>1</v>
      </c>
    </row>
    <row r="532" spans="1:10" ht="36">
      <c r="A532" s="91"/>
      <c r="B532" s="77" t="s">
        <v>894</v>
      </c>
      <c r="C532" s="77" t="s">
        <v>1489</v>
      </c>
      <c r="D532" s="77" t="s">
        <v>1493</v>
      </c>
      <c r="E532" s="87">
        <v>250000</v>
      </c>
      <c r="F532" s="86">
        <v>55929500</v>
      </c>
      <c r="G532" s="85">
        <v>250000</v>
      </c>
      <c r="H532" s="86">
        <v>55929500</v>
      </c>
      <c r="I532" s="102" t="s">
        <v>864</v>
      </c>
      <c r="J532" s="53">
        <v>1</v>
      </c>
    </row>
    <row r="533" spans="1:10" ht="36">
      <c r="A533" s="91"/>
      <c r="B533" s="77" t="s">
        <v>894</v>
      </c>
      <c r="C533" s="77" t="s">
        <v>1489</v>
      </c>
      <c r="D533" s="77" t="s">
        <v>956</v>
      </c>
      <c r="E533" s="87">
        <v>20000</v>
      </c>
      <c r="F533" s="86">
        <v>55949500</v>
      </c>
      <c r="G533" s="85">
        <v>20000</v>
      </c>
      <c r="H533" s="86">
        <v>55949500</v>
      </c>
      <c r="I533" s="102" t="s">
        <v>864</v>
      </c>
      <c r="J533" s="53">
        <v>1</v>
      </c>
    </row>
    <row r="534" spans="1:10" ht="36">
      <c r="A534" s="91"/>
      <c r="B534" s="77" t="s">
        <v>894</v>
      </c>
      <c r="C534" s="77" t="s">
        <v>1489</v>
      </c>
      <c r="D534" s="77" t="s">
        <v>1494</v>
      </c>
      <c r="E534" s="87">
        <v>25000</v>
      </c>
      <c r="F534" s="86">
        <v>55974500</v>
      </c>
      <c r="G534" s="85">
        <v>25000</v>
      </c>
      <c r="H534" s="86">
        <v>55974500</v>
      </c>
      <c r="I534" s="102" t="s">
        <v>864</v>
      </c>
      <c r="J534" s="53">
        <v>1</v>
      </c>
    </row>
    <row r="535" spans="1:10" ht="36">
      <c r="A535" s="91"/>
      <c r="B535" s="77" t="s">
        <v>894</v>
      </c>
      <c r="C535" s="77" t="s">
        <v>1489</v>
      </c>
      <c r="D535" s="77" t="s">
        <v>1495</v>
      </c>
      <c r="E535" s="87">
        <v>100000</v>
      </c>
      <c r="F535" s="86">
        <v>56074500</v>
      </c>
      <c r="G535" s="85">
        <v>100000</v>
      </c>
      <c r="H535" s="86">
        <v>56074500</v>
      </c>
      <c r="I535" s="102" t="s">
        <v>864</v>
      </c>
      <c r="J535" s="53">
        <v>1</v>
      </c>
    </row>
    <row r="536" spans="1:10" ht="36">
      <c r="A536" s="91"/>
      <c r="B536" s="77" t="s">
        <v>894</v>
      </c>
      <c r="C536" s="77" t="s">
        <v>1496</v>
      </c>
      <c r="D536" s="77" t="s">
        <v>1497</v>
      </c>
      <c r="E536" s="87">
        <v>160000</v>
      </c>
      <c r="F536" s="86">
        <v>56234500</v>
      </c>
      <c r="G536" s="85">
        <v>160000</v>
      </c>
      <c r="H536" s="86">
        <v>56234500</v>
      </c>
      <c r="I536" s="102" t="s">
        <v>864</v>
      </c>
      <c r="J536" s="53">
        <v>9</v>
      </c>
    </row>
    <row r="537" spans="1:10" ht="36">
      <c r="A537" s="91"/>
      <c r="B537" s="77" t="s">
        <v>894</v>
      </c>
      <c r="C537" s="77" t="s">
        <v>1496</v>
      </c>
      <c r="D537" s="77" t="s">
        <v>1498</v>
      </c>
      <c r="E537" s="87">
        <v>30000</v>
      </c>
      <c r="F537" s="86">
        <v>56264500</v>
      </c>
      <c r="G537" s="85">
        <v>30000</v>
      </c>
      <c r="H537" s="86">
        <v>56264500</v>
      </c>
      <c r="I537" s="102" t="s">
        <v>864</v>
      </c>
      <c r="J537" s="53">
        <v>9</v>
      </c>
    </row>
    <row r="538" spans="1:10" ht="24">
      <c r="A538" s="91"/>
      <c r="B538" s="77" t="s">
        <v>862</v>
      </c>
      <c r="C538" s="77" t="s">
        <v>1496</v>
      </c>
      <c r="D538" s="77" t="s">
        <v>1499</v>
      </c>
      <c r="E538" s="87">
        <v>100000</v>
      </c>
      <c r="F538" s="86">
        <v>56364500</v>
      </c>
      <c r="G538" s="85">
        <v>100000</v>
      </c>
      <c r="H538" s="86">
        <v>56364500</v>
      </c>
      <c r="I538" s="102" t="s">
        <v>864</v>
      </c>
      <c r="J538" s="53">
        <v>9</v>
      </c>
    </row>
    <row r="539" spans="1:10" ht="36">
      <c r="A539" s="91"/>
      <c r="B539" s="77" t="s">
        <v>894</v>
      </c>
      <c r="C539" s="77" t="s">
        <v>1496</v>
      </c>
      <c r="D539" s="77" t="s">
        <v>1500</v>
      </c>
      <c r="E539" s="87">
        <v>200000</v>
      </c>
      <c r="F539" s="86">
        <v>56564500</v>
      </c>
      <c r="G539" s="85">
        <v>200000</v>
      </c>
      <c r="H539" s="86">
        <v>56564500</v>
      </c>
      <c r="I539" s="102" t="s">
        <v>864</v>
      </c>
      <c r="J539" s="53">
        <v>9</v>
      </c>
    </row>
    <row r="540" spans="1:10" ht="36">
      <c r="A540" s="91"/>
      <c r="B540" s="77" t="s">
        <v>894</v>
      </c>
      <c r="C540" s="77" t="s">
        <v>1496</v>
      </c>
      <c r="D540" s="77" t="s">
        <v>1501</v>
      </c>
      <c r="E540" s="87">
        <v>75000</v>
      </c>
      <c r="F540" s="86">
        <v>56639500</v>
      </c>
      <c r="G540" s="85">
        <v>75000</v>
      </c>
      <c r="H540" s="86">
        <v>56639500</v>
      </c>
      <c r="I540" s="102" t="s">
        <v>864</v>
      </c>
      <c r="J540" s="53">
        <v>9</v>
      </c>
    </row>
    <row r="541" spans="1:10" ht="36">
      <c r="A541" s="91"/>
      <c r="B541" s="77" t="s">
        <v>894</v>
      </c>
      <c r="C541" s="77" t="s">
        <v>1496</v>
      </c>
      <c r="D541" s="77" t="s">
        <v>1502</v>
      </c>
      <c r="E541" s="87">
        <v>10000</v>
      </c>
      <c r="F541" s="86">
        <v>56649500</v>
      </c>
      <c r="G541" s="85">
        <v>10000</v>
      </c>
      <c r="H541" s="86">
        <v>56649500</v>
      </c>
      <c r="I541" s="102" t="s">
        <v>864</v>
      </c>
      <c r="J541" s="53">
        <v>9</v>
      </c>
    </row>
    <row r="542" spans="1:10" ht="36">
      <c r="A542" s="91"/>
      <c r="B542" s="77" t="s">
        <v>894</v>
      </c>
      <c r="C542" s="77" t="s">
        <v>1496</v>
      </c>
      <c r="D542" s="77" t="s">
        <v>956</v>
      </c>
      <c r="E542" s="87">
        <v>20000</v>
      </c>
      <c r="F542" s="86">
        <v>56669500</v>
      </c>
      <c r="G542" s="85">
        <v>20000</v>
      </c>
      <c r="H542" s="86">
        <v>56669500</v>
      </c>
      <c r="I542" s="102" t="s">
        <v>864</v>
      </c>
      <c r="J542" s="53">
        <v>9</v>
      </c>
    </row>
    <row r="543" spans="1:10" ht="36">
      <c r="A543" s="91"/>
      <c r="B543" s="77" t="s">
        <v>894</v>
      </c>
      <c r="C543" s="77" t="s">
        <v>1503</v>
      </c>
      <c r="D543" s="77" t="s">
        <v>1504</v>
      </c>
      <c r="E543" s="87">
        <v>225000</v>
      </c>
      <c r="F543" s="86">
        <v>56894500</v>
      </c>
      <c r="G543" s="85">
        <v>225000</v>
      </c>
      <c r="H543" s="86">
        <v>56894500</v>
      </c>
      <c r="I543" s="102" t="s">
        <v>864</v>
      </c>
      <c r="J543" s="53">
        <v>9</v>
      </c>
    </row>
    <row r="544" spans="1:10" ht="36">
      <c r="A544" s="91"/>
      <c r="B544" s="77" t="s">
        <v>894</v>
      </c>
      <c r="C544" s="77" t="s">
        <v>1503</v>
      </c>
      <c r="D544" s="77" t="s">
        <v>956</v>
      </c>
      <c r="E544" s="87">
        <v>40000</v>
      </c>
      <c r="F544" s="86">
        <v>56934500</v>
      </c>
      <c r="G544" s="85">
        <v>40000</v>
      </c>
      <c r="H544" s="86">
        <v>56934500</v>
      </c>
      <c r="I544" s="102" t="s">
        <v>864</v>
      </c>
      <c r="J544" s="53">
        <v>9</v>
      </c>
    </row>
    <row r="545" spans="1:10" ht="36">
      <c r="A545" s="91"/>
      <c r="B545" s="77" t="s">
        <v>894</v>
      </c>
      <c r="C545" s="77" t="s">
        <v>1503</v>
      </c>
      <c r="D545" s="77" t="s">
        <v>5767</v>
      </c>
      <c r="E545" s="87">
        <v>150000</v>
      </c>
      <c r="F545" s="86">
        <v>57084500</v>
      </c>
      <c r="G545" s="85">
        <v>150000</v>
      </c>
      <c r="H545" s="86">
        <v>57084500</v>
      </c>
      <c r="I545" s="102" t="s">
        <v>864</v>
      </c>
      <c r="J545" s="53">
        <v>9</v>
      </c>
    </row>
    <row r="546" spans="1:10" ht="36">
      <c r="A546" s="91"/>
      <c r="B546" s="77" t="s">
        <v>894</v>
      </c>
      <c r="C546" s="77" t="s">
        <v>1503</v>
      </c>
      <c r="D546" s="77" t="s">
        <v>1505</v>
      </c>
      <c r="E546" s="87">
        <v>35000</v>
      </c>
      <c r="F546" s="86">
        <v>57119500</v>
      </c>
      <c r="G546" s="85">
        <v>35000</v>
      </c>
      <c r="H546" s="86">
        <v>57119500</v>
      </c>
      <c r="I546" s="102" t="s">
        <v>864</v>
      </c>
      <c r="J546" s="53">
        <v>9</v>
      </c>
    </row>
    <row r="547" spans="1:10" ht="36">
      <c r="A547" s="91"/>
      <c r="B547" s="77" t="s">
        <v>894</v>
      </c>
      <c r="C547" s="77" t="s">
        <v>1506</v>
      </c>
      <c r="D547" s="77" t="s">
        <v>1507</v>
      </c>
      <c r="E547" s="87">
        <v>45000</v>
      </c>
      <c r="F547" s="86">
        <v>57164500</v>
      </c>
      <c r="G547" s="85">
        <v>45000</v>
      </c>
      <c r="H547" s="86">
        <v>57164500</v>
      </c>
      <c r="I547" s="102" t="s">
        <v>864</v>
      </c>
      <c r="J547" s="53">
        <v>6</v>
      </c>
    </row>
    <row r="548" spans="1:10" ht="36">
      <c r="A548" s="91"/>
      <c r="B548" s="77" t="s">
        <v>894</v>
      </c>
      <c r="C548" s="77" t="s">
        <v>1506</v>
      </c>
      <c r="D548" s="77" t="s">
        <v>1508</v>
      </c>
      <c r="E548" s="87">
        <v>350000</v>
      </c>
      <c r="F548" s="86">
        <v>57514500</v>
      </c>
      <c r="G548" s="85">
        <v>350000</v>
      </c>
      <c r="H548" s="86">
        <v>57514500</v>
      </c>
      <c r="I548" s="102" t="s">
        <v>864</v>
      </c>
      <c r="J548" s="53">
        <v>6</v>
      </c>
    </row>
    <row r="549" spans="1:10" ht="36">
      <c r="A549" s="91"/>
      <c r="B549" s="77" t="s">
        <v>894</v>
      </c>
      <c r="C549" s="77" t="s">
        <v>1506</v>
      </c>
      <c r="D549" s="77" t="s">
        <v>952</v>
      </c>
      <c r="E549" s="87">
        <v>50000</v>
      </c>
      <c r="F549" s="86">
        <v>57564500</v>
      </c>
      <c r="G549" s="85">
        <v>50000</v>
      </c>
      <c r="H549" s="86">
        <v>57564500</v>
      </c>
      <c r="I549" s="102" t="s">
        <v>864</v>
      </c>
      <c r="J549" s="53">
        <v>6</v>
      </c>
    </row>
    <row r="550" spans="1:10" ht="36">
      <c r="A550" s="91"/>
      <c r="B550" s="77" t="s">
        <v>894</v>
      </c>
      <c r="C550" s="77" t="s">
        <v>1506</v>
      </c>
      <c r="D550" s="77" t="s">
        <v>1454</v>
      </c>
      <c r="E550" s="87">
        <v>30000</v>
      </c>
      <c r="F550" s="86">
        <v>57594500</v>
      </c>
      <c r="G550" s="85">
        <v>30000</v>
      </c>
      <c r="H550" s="86">
        <v>57594500</v>
      </c>
      <c r="I550" s="102" t="s">
        <v>864</v>
      </c>
      <c r="J550" s="53">
        <v>6</v>
      </c>
    </row>
    <row r="551" spans="1:10" ht="36">
      <c r="A551" s="91"/>
      <c r="B551" s="77" t="s">
        <v>894</v>
      </c>
      <c r="C551" s="77" t="s">
        <v>1506</v>
      </c>
      <c r="D551" s="77" t="s">
        <v>1509</v>
      </c>
      <c r="E551" s="87">
        <v>30000</v>
      </c>
      <c r="F551" s="86">
        <v>57624500</v>
      </c>
      <c r="G551" s="85">
        <v>30000</v>
      </c>
      <c r="H551" s="86">
        <v>57624500</v>
      </c>
      <c r="I551" s="102" t="s">
        <v>864</v>
      </c>
      <c r="J551" s="53">
        <v>6</v>
      </c>
    </row>
    <row r="552" spans="1:10" ht="36">
      <c r="A552" s="91"/>
      <c r="B552" s="77" t="s">
        <v>894</v>
      </c>
      <c r="C552" s="77" t="s">
        <v>1506</v>
      </c>
      <c r="D552" s="77" t="s">
        <v>1510</v>
      </c>
      <c r="E552" s="87">
        <v>75000</v>
      </c>
      <c r="F552" s="86">
        <v>57699500</v>
      </c>
      <c r="G552" s="85">
        <v>75000</v>
      </c>
      <c r="H552" s="86">
        <v>57699500</v>
      </c>
      <c r="I552" s="102" t="s">
        <v>864</v>
      </c>
      <c r="J552" s="53">
        <v>6</v>
      </c>
    </row>
    <row r="553" spans="1:10" ht="36">
      <c r="A553" s="91"/>
      <c r="B553" s="77" t="s">
        <v>894</v>
      </c>
      <c r="C553" s="77" t="s">
        <v>1506</v>
      </c>
      <c r="D553" s="77" t="s">
        <v>1511</v>
      </c>
      <c r="E553" s="87">
        <v>25000</v>
      </c>
      <c r="F553" s="86">
        <v>57724500</v>
      </c>
      <c r="G553" s="85">
        <v>25000</v>
      </c>
      <c r="H553" s="86">
        <v>57724500</v>
      </c>
      <c r="I553" s="102" t="s">
        <v>864</v>
      </c>
      <c r="J553" s="53">
        <v>6</v>
      </c>
    </row>
    <row r="554" spans="1:10" ht="36">
      <c r="A554" s="91"/>
      <c r="B554" s="77" t="s">
        <v>894</v>
      </c>
      <c r="C554" s="77" t="s">
        <v>1512</v>
      </c>
      <c r="D554" s="77" t="s">
        <v>1030</v>
      </c>
      <c r="E554" s="87">
        <v>30000</v>
      </c>
      <c r="F554" s="86">
        <v>57754500</v>
      </c>
      <c r="G554" s="85">
        <v>30000</v>
      </c>
      <c r="H554" s="86">
        <v>57754500</v>
      </c>
      <c r="I554" s="102" t="s">
        <v>864</v>
      </c>
      <c r="J554" s="53">
        <v>9</v>
      </c>
    </row>
    <row r="555" spans="1:10" ht="36">
      <c r="A555" s="91"/>
      <c r="B555" s="77" t="s">
        <v>894</v>
      </c>
      <c r="C555" s="77" t="s">
        <v>1512</v>
      </c>
      <c r="D555" s="77" t="s">
        <v>1513</v>
      </c>
      <c r="E555" s="87">
        <v>300000</v>
      </c>
      <c r="F555" s="86">
        <v>58054500</v>
      </c>
      <c r="G555" s="85">
        <v>300000</v>
      </c>
      <c r="H555" s="86">
        <v>58054500</v>
      </c>
      <c r="I555" s="102" t="s">
        <v>864</v>
      </c>
      <c r="J555" s="53">
        <v>9</v>
      </c>
    </row>
    <row r="556" spans="1:10" ht="36">
      <c r="A556" s="91"/>
      <c r="B556" s="77" t="s">
        <v>894</v>
      </c>
      <c r="C556" s="77" t="s">
        <v>1512</v>
      </c>
      <c r="D556" s="77" t="s">
        <v>1514</v>
      </c>
      <c r="E556" s="87">
        <v>80000</v>
      </c>
      <c r="F556" s="86">
        <v>58134500</v>
      </c>
      <c r="G556" s="85">
        <v>80000</v>
      </c>
      <c r="H556" s="86">
        <v>58134500</v>
      </c>
      <c r="I556" s="102" t="s">
        <v>864</v>
      </c>
      <c r="J556" s="53">
        <v>9</v>
      </c>
    </row>
    <row r="557" spans="1:10" ht="36">
      <c r="A557" s="91"/>
      <c r="B557" s="77" t="s">
        <v>894</v>
      </c>
      <c r="C557" s="77" t="s">
        <v>1512</v>
      </c>
      <c r="D557" s="77" t="s">
        <v>1515</v>
      </c>
      <c r="E557" s="87">
        <v>20000</v>
      </c>
      <c r="F557" s="86">
        <v>58154500</v>
      </c>
      <c r="G557" s="85">
        <v>20000</v>
      </c>
      <c r="H557" s="86">
        <v>58154500</v>
      </c>
      <c r="I557" s="102" t="s">
        <v>864</v>
      </c>
      <c r="J557" s="53">
        <v>9</v>
      </c>
    </row>
    <row r="558" spans="1:10" ht="36">
      <c r="A558" s="91"/>
      <c r="B558" s="77" t="s">
        <v>894</v>
      </c>
      <c r="C558" s="77" t="s">
        <v>1516</v>
      </c>
      <c r="D558" s="77" t="s">
        <v>1030</v>
      </c>
      <c r="E558" s="87">
        <v>30000</v>
      </c>
      <c r="F558" s="86">
        <v>58184500</v>
      </c>
      <c r="G558" s="85">
        <v>30000</v>
      </c>
      <c r="H558" s="86">
        <v>58184500</v>
      </c>
      <c r="I558" s="102" t="s">
        <v>864</v>
      </c>
      <c r="J558" s="102">
        <v>6</v>
      </c>
    </row>
    <row r="559" spans="1:10" ht="36">
      <c r="A559" s="91"/>
      <c r="B559" s="77" t="s">
        <v>894</v>
      </c>
      <c r="C559" s="77" t="s">
        <v>1516</v>
      </c>
      <c r="D559" s="77" t="s">
        <v>1517</v>
      </c>
      <c r="E559" s="87">
        <v>75000</v>
      </c>
      <c r="F559" s="86">
        <v>58259500</v>
      </c>
      <c r="G559" s="85">
        <v>75000</v>
      </c>
      <c r="H559" s="86">
        <v>58259500</v>
      </c>
      <c r="I559" s="102" t="s">
        <v>864</v>
      </c>
      <c r="J559" s="53">
        <v>6</v>
      </c>
    </row>
    <row r="560" spans="1:10" ht="36">
      <c r="A560" s="91"/>
      <c r="B560" s="77" t="s">
        <v>894</v>
      </c>
      <c r="C560" s="77" t="s">
        <v>1516</v>
      </c>
      <c r="D560" s="77" t="s">
        <v>1518</v>
      </c>
      <c r="E560" s="87">
        <v>35000</v>
      </c>
      <c r="F560" s="86">
        <v>58294500</v>
      </c>
      <c r="G560" s="85">
        <v>35000</v>
      </c>
      <c r="H560" s="86">
        <v>58294500</v>
      </c>
      <c r="I560" s="102" t="s">
        <v>864</v>
      </c>
      <c r="J560" s="53">
        <v>6</v>
      </c>
    </row>
    <row r="561" spans="1:10" ht="36">
      <c r="A561" s="91"/>
      <c r="B561" s="77" t="s">
        <v>894</v>
      </c>
      <c r="C561" s="77" t="s">
        <v>1516</v>
      </c>
      <c r="D561" s="77" t="s">
        <v>1519</v>
      </c>
      <c r="E561" s="87">
        <v>80000</v>
      </c>
      <c r="F561" s="86">
        <v>58374500</v>
      </c>
      <c r="G561" s="85">
        <v>80000</v>
      </c>
      <c r="H561" s="86">
        <v>58374500</v>
      </c>
      <c r="I561" s="102" t="s">
        <v>864</v>
      </c>
      <c r="J561" s="53">
        <v>6</v>
      </c>
    </row>
    <row r="562" spans="1:10" ht="36">
      <c r="A562" s="91"/>
      <c r="B562" s="77" t="s">
        <v>894</v>
      </c>
      <c r="C562" s="77" t="s">
        <v>1516</v>
      </c>
      <c r="D562" s="77" t="s">
        <v>1151</v>
      </c>
      <c r="E562" s="87">
        <v>85000</v>
      </c>
      <c r="F562" s="86">
        <v>58459500</v>
      </c>
      <c r="G562" s="85">
        <v>85000</v>
      </c>
      <c r="H562" s="86">
        <v>58459500</v>
      </c>
      <c r="I562" s="102" t="s">
        <v>864</v>
      </c>
      <c r="J562" s="53">
        <v>6</v>
      </c>
    </row>
    <row r="563" spans="1:10" ht="36">
      <c r="A563" s="91"/>
      <c r="B563" s="77" t="s">
        <v>894</v>
      </c>
      <c r="C563" s="77" t="s">
        <v>1516</v>
      </c>
      <c r="D563" s="77" t="s">
        <v>1520</v>
      </c>
      <c r="E563" s="87">
        <v>50000</v>
      </c>
      <c r="F563" s="86">
        <v>58509500</v>
      </c>
      <c r="G563" s="85">
        <v>50000</v>
      </c>
      <c r="H563" s="86">
        <v>58509500</v>
      </c>
      <c r="I563" s="102" t="s">
        <v>864</v>
      </c>
      <c r="J563" s="53">
        <v>6</v>
      </c>
    </row>
    <row r="564" spans="1:10" ht="36">
      <c r="A564" s="91"/>
      <c r="B564" s="77" t="s">
        <v>894</v>
      </c>
      <c r="C564" s="77" t="s">
        <v>1516</v>
      </c>
      <c r="D564" s="77" t="s">
        <v>1521</v>
      </c>
      <c r="E564" s="87">
        <v>30000</v>
      </c>
      <c r="F564" s="86">
        <v>58539500</v>
      </c>
      <c r="G564" s="85">
        <v>30000</v>
      </c>
      <c r="H564" s="86">
        <v>58539500</v>
      </c>
      <c r="I564" s="102" t="s">
        <v>864</v>
      </c>
      <c r="J564" s="53">
        <v>6</v>
      </c>
    </row>
    <row r="565" spans="1:10" ht="36">
      <c r="A565" s="91"/>
      <c r="B565" s="77" t="s">
        <v>894</v>
      </c>
      <c r="C565" s="77" t="s">
        <v>1516</v>
      </c>
      <c r="D565" s="77" t="s">
        <v>5768</v>
      </c>
      <c r="E565" s="87">
        <v>100000</v>
      </c>
      <c r="F565" s="86">
        <v>58639500</v>
      </c>
      <c r="G565" s="85">
        <v>100000</v>
      </c>
      <c r="H565" s="86">
        <v>58639500</v>
      </c>
      <c r="I565" s="102" t="s">
        <v>864</v>
      </c>
      <c r="J565" s="53">
        <v>6</v>
      </c>
    </row>
    <row r="566" spans="1:10" ht="36">
      <c r="A566" s="91"/>
      <c r="B566" s="77" t="s">
        <v>894</v>
      </c>
      <c r="C566" s="77" t="s">
        <v>1522</v>
      </c>
      <c r="D566" s="77" t="s">
        <v>1523</v>
      </c>
      <c r="E566" s="87">
        <v>50000</v>
      </c>
      <c r="F566" s="86">
        <v>58689500</v>
      </c>
      <c r="G566" s="85">
        <v>50000</v>
      </c>
      <c r="H566" s="86">
        <v>58689500</v>
      </c>
      <c r="I566" s="102" t="s">
        <v>864</v>
      </c>
      <c r="J566" s="53">
        <v>6</v>
      </c>
    </row>
    <row r="567" spans="1:10" ht="36">
      <c r="A567" s="91"/>
      <c r="B567" s="77" t="s">
        <v>894</v>
      </c>
      <c r="C567" s="77" t="s">
        <v>1522</v>
      </c>
      <c r="D567" s="77" t="s">
        <v>1524</v>
      </c>
      <c r="E567" s="87">
        <v>100000</v>
      </c>
      <c r="F567" s="86">
        <v>58789500</v>
      </c>
      <c r="G567" s="85">
        <v>100000</v>
      </c>
      <c r="H567" s="86">
        <v>58789500</v>
      </c>
      <c r="I567" s="102" t="s">
        <v>864</v>
      </c>
      <c r="J567" s="53">
        <v>4</v>
      </c>
    </row>
    <row r="568" spans="1:10" ht="36">
      <c r="A568" s="91"/>
      <c r="B568" s="77" t="s">
        <v>894</v>
      </c>
      <c r="C568" s="77" t="s">
        <v>1522</v>
      </c>
      <c r="D568" s="77" t="s">
        <v>1525</v>
      </c>
      <c r="E568" s="87">
        <v>30000</v>
      </c>
      <c r="F568" s="86">
        <v>58819500</v>
      </c>
      <c r="G568" s="85">
        <v>30000</v>
      </c>
      <c r="H568" s="86">
        <v>58819500</v>
      </c>
      <c r="I568" s="102" t="s">
        <v>864</v>
      </c>
      <c r="J568" s="53">
        <v>4</v>
      </c>
    </row>
    <row r="569" spans="1:10" ht="36">
      <c r="A569" s="91"/>
      <c r="B569" s="77" t="s">
        <v>894</v>
      </c>
      <c r="C569" s="77" t="s">
        <v>1526</v>
      </c>
      <c r="D569" s="77" t="s">
        <v>1527</v>
      </c>
      <c r="E569" s="87">
        <v>100000</v>
      </c>
      <c r="F569" s="86">
        <v>58919500</v>
      </c>
      <c r="G569" s="85">
        <v>100000</v>
      </c>
      <c r="H569" s="86">
        <v>58919500</v>
      </c>
      <c r="I569" s="102" t="s">
        <v>864</v>
      </c>
      <c r="J569" s="53">
        <v>4</v>
      </c>
    </row>
    <row r="570" spans="1:10" ht="36">
      <c r="A570" s="91"/>
      <c r="B570" s="77" t="s">
        <v>894</v>
      </c>
      <c r="C570" s="77" t="s">
        <v>1526</v>
      </c>
      <c r="D570" s="77" t="s">
        <v>1528</v>
      </c>
      <c r="E570" s="87">
        <v>160000</v>
      </c>
      <c r="F570" s="86">
        <v>59079500</v>
      </c>
      <c r="G570" s="85">
        <v>160000</v>
      </c>
      <c r="H570" s="86">
        <v>59079500</v>
      </c>
      <c r="I570" s="102" t="s">
        <v>864</v>
      </c>
      <c r="J570" s="53">
        <v>4</v>
      </c>
    </row>
    <row r="571" spans="1:10" ht="36">
      <c r="A571" s="91"/>
      <c r="B571" s="77" t="s">
        <v>894</v>
      </c>
      <c r="C571" s="77" t="s">
        <v>1529</v>
      </c>
      <c r="D571" s="77" t="s">
        <v>1530</v>
      </c>
      <c r="E571" s="87">
        <v>150000</v>
      </c>
      <c r="F571" s="86">
        <v>59229500</v>
      </c>
      <c r="G571" s="85">
        <v>150000</v>
      </c>
      <c r="H571" s="86">
        <v>59229500</v>
      </c>
      <c r="I571" s="102" t="s">
        <v>864</v>
      </c>
      <c r="J571" s="53">
        <v>9</v>
      </c>
    </row>
    <row r="572" spans="1:10" ht="36">
      <c r="A572" s="91"/>
      <c r="B572" s="77" t="s">
        <v>894</v>
      </c>
      <c r="C572" s="77" t="s">
        <v>1529</v>
      </c>
      <c r="D572" s="77" t="s">
        <v>1531</v>
      </c>
      <c r="E572" s="87">
        <v>300000</v>
      </c>
      <c r="F572" s="86">
        <v>59529500</v>
      </c>
      <c r="G572" s="85">
        <v>300000</v>
      </c>
      <c r="H572" s="86">
        <v>59529500</v>
      </c>
      <c r="I572" s="102" t="s">
        <v>864</v>
      </c>
      <c r="J572" s="53">
        <v>9</v>
      </c>
    </row>
    <row r="573" spans="1:10" ht="36">
      <c r="A573" s="91"/>
      <c r="B573" s="77" t="s">
        <v>894</v>
      </c>
      <c r="C573" s="77" t="s">
        <v>1529</v>
      </c>
      <c r="D573" s="77" t="s">
        <v>1532</v>
      </c>
      <c r="E573" s="87">
        <v>90000</v>
      </c>
      <c r="F573" s="86">
        <v>59619500</v>
      </c>
      <c r="G573" s="85">
        <v>90000</v>
      </c>
      <c r="H573" s="86">
        <v>59619500</v>
      </c>
      <c r="I573" s="102" t="s">
        <v>864</v>
      </c>
      <c r="J573" s="53">
        <v>9</v>
      </c>
    </row>
    <row r="574" spans="1:10" ht="36">
      <c r="A574" s="91"/>
      <c r="B574" s="77" t="s">
        <v>894</v>
      </c>
      <c r="C574" s="77" t="s">
        <v>1533</v>
      </c>
      <c r="D574" s="77" t="s">
        <v>1534</v>
      </c>
      <c r="E574" s="87">
        <v>100000</v>
      </c>
      <c r="F574" s="86">
        <v>59719500</v>
      </c>
      <c r="G574" s="85">
        <v>100000</v>
      </c>
      <c r="H574" s="86">
        <v>59719500</v>
      </c>
      <c r="I574" s="102" t="s">
        <v>864</v>
      </c>
      <c r="J574" s="53">
        <v>9</v>
      </c>
    </row>
    <row r="575" spans="1:10" ht="36">
      <c r="A575" s="91"/>
      <c r="B575" s="77" t="s">
        <v>894</v>
      </c>
      <c r="C575" s="77" t="s">
        <v>1529</v>
      </c>
      <c r="D575" s="77" t="s">
        <v>1454</v>
      </c>
      <c r="E575" s="87">
        <v>30000</v>
      </c>
      <c r="F575" s="86">
        <v>59749500</v>
      </c>
      <c r="G575" s="85">
        <v>30000</v>
      </c>
      <c r="H575" s="86">
        <v>59749500</v>
      </c>
      <c r="I575" s="102" t="s">
        <v>864</v>
      </c>
      <c r="J575" s="53">
        <v>9</v>
      </c>
    </row>
    <row r="576" spans="1:10" ht="36">
      <c r="A576" s="91"/>
      <c r="B576" s="77" t="s">
        <v>894</v>
      </c>
      <c r="C576" s="77" t="s">
        <v>1529</v>
      </c>
      <c r="D576" s="77" t="s">
        <v>1535</v>
      </c>
      <c r="E576" s="87">
        <v>60000</v>
      </c>
      <c r="F576" s="86">
        <v>59809500</v>
      </c>
      <c r="G576" s="85">
        <v>60000</v>
      </c>
      <c r="H576" s="86">
        <v>59809500</v>
      </c>
      <c r="I576" s="102" t="s">
        <v>864</v>
      </c>
      <c r="J576" s="53">
        <v>9</v>
      </c>
    </row>
    <row r="577" spans="1:10" ht="36">
      <c r="A577" s="91"/>
      <c r="B577" s="77" t="s">
        <v>894</v>
      </c>
      <c r="C577" s="77" t="s">
        <v>1529</v>
      </c>
      <c r="D577" s="77" t="s">
        <v>1536</v>
      </c>
      <c r="E577" s="87">
        <v>175000</v>
      </c>
      <c r="F577" s="86">
        <v>59984500</v>
      </c>
      <c r="G577" s="85">
        <v>175000</v>
      </c>
      <c r="H577" s="86">
        <v>59984500</v>
      </c>
      <c r="I577" s="102" t="s">
        <v>864</v>
      </c>
      <c r="J577" s="53">
        <v>9</v>
      </c>
    </row>
    <row r="578" spans="1:10" ht="36">
      <c r="A578" s="91"/>
      <c r="B578" s="77" t="s">
        <v>894</v>
      </c>
      <c r="C578" s="77" t="s">
        <v>1529</v>
      </c>
      <c r="D578" s="77" t="s">
        <v>956</v>
      </c>
      <c r="E578" s="87">
        <v>30000</v>
      </c>
      <c r="F578" s="86">
        <v>60014500</v>
      </c>
      <c r="G578" s="85">
        <v>30000</v>
      </c>
      <c r="H578" s="86">
        <v>60014500</v>
      </c>
      <c r="I578" s="102" t="s">
        <v>864</v>
      </c>
      <c r="J578" s="53">
        <v>9</v>
      </c>
    </row>
    <row r="579" spans="1:10" ht="36">
      <c r="A579" s="91"/>
      <c r="B579" s="77" t="s">
        <v>894</v>
      </c>
      <c r="C579" s="77" t="s">
        <v>1529</v>
      </c>
      <c r="D579" s="77" t="s">
        <v>1537</v>
      </c>
      <c r="E579" s="87">
        <v>300000</v>
      </c>
      <c r="F579" s="86">
        <v>60314500</v>
      </c>
      <c r="G579" s="85">
        <v>300000</v>
      </c>
      <c r="H579" s="86">
        <v>60314500</v>
      </c>
      <c r="I579" s="102" t="s">
        <v>864</v>
      </c>
      <c r="J579" s="53">
        <v>9</v>
      </c>
    </row>
    <row r="580" spans="1:10" ht="36">
      <c r="A580" s="91"/>
      <c r="B580" s="77" t="s">
        <v>894</v>
      </c>
      <c r="C580" s="77" t="s">
        <v>1529</v>
      </c>
      <c r="D580" s="77" t="s">
        <v>1538</v>
      </c>
      <c r="E580" s="87">
        <v>200000</v>
      </c>
      <c r="F580" s="86">
        <v>60514500</v>
      </c>
      <c r="G580" s="85">
        <v>200000</v>
      </c>
      <c r="H580" s="86">
        <v>60514500</v>
      </c>
      <c r="I580" s="102" t="s">
        <v>864</v>
      </c>
      <c r="J580" s="53">
        <v>9</v>
      </c>
    </row>
    <row r="581" spans="1:10" ht="36">
      <c r="A581" s="91"/>
      <c r="B581" s="77" t="s">
        <v>894</v>
      </c>
      <c r="C581" s="77" t="s">
        <v>1539</v>
      </c>
      <c r="D581" s="77" t="s">
        <v>1030</v>
      </c>
      <c r="E581" s="87">
        <v>30000</v>
      </c>
      <c r="F581" s="86">
        <v>60544500</v>
      </c>
      <c r="G581" s="85">
        <v>30000</v>
      </c>
      <c r="H581" s="86">
        <v>60544500</v>
      </c>
      <c r="I581" s="102" t="s">
        <v>864</v>
      </c>
      <c r="J581" s="53">
        <v>9</v>
      </c>
    </row>
    <row r="582" spans="1:10" ht="36">
      <c r="A582" s="91"/>
      <c r="B582" s="77" t="s">
        <v>894</v>
      </c>
      <c r="C582" s="77" t="s">
        <v>1540</v>
      </c>
      <c r="D582" s="77" t="s">
        <v>1541</v>
      </c>
      <c r="E582" s="87">
        <v>100000</v>
      </c>
      <c r="F582" s="86">
        <v>60644500</v>
      </c>
      <c r="G582" s="85">
        <v>100000</v>
      </c>
      <c r="H582" s="86">
        <v>60644500</v>
      </c>
      <c r="I582" s="102" t="s">
        <v>864</v>
      </c>
      <c r="J582" s="53">
        <v>9</v>
      </c>
    </row>
    <row r="583" spans="1:10" ht="36">
      <c r="A583" s="91"/>
      <c r="B583" s="77" t="s">
        <v>894</v>
      </c>
      <c r="C583" s="77" t="s">
        <v>1540</v>
      </c>
      <c r="D583" s="77" t="s">
        <v>1542</v>
      </c>
      <c r="E583" s="87">
        <v>200000</v>
      </c>
      <c r="F583" s="86">
        <v>60844500</v>
      </c>
      <c r="G583" s="85">
        <v>200000</v>
      </c>
      <c r="H583" s="86">
        <v>60844500</v>
      </c>
      <c r="I583" s="102" t="s">
        <v>864</v>
      </c>
      <c r="J583" s="53">
        <v>9</v>
      </c>
    </row>
    <row r="584" spans="1:10" ht="36">
      <c r="A584" s="91"/>
      <c r="B584" s="77" t="s">
        <v>894</v>
      </c>
      <c r="C584" s="77" t="s">
        <v>1539</v>
      </c>
      <c r="D584" s="77" t="s">
        <v>1324</v>
      </c>
      <c r="E584" s="87">
        <v>50000</v>
      </c>
      <c r="F584" s="86">
        <v>60894500</v>
      </c>
      <c r="G584" s="85">
        <v>50000</v>
      </c>
      <c r="H584" s="86">
        <v>60894500</v>
      </c>
      <c r="I584" s="102" t="s">
        <v>864</v>
      </c>
      <c r="J584" s="53">
        <v>9</v>
      </c>
    </row>
    <row r="585" spans="1:10" ht="36">
      <c r="A585" s="91"/>
      <c r="B585" s="77" t="s">
        <v>894</v>
      </c>
      <c r="C585" s="77" t="s">
        <v>1543</v>
      </c>
      <c r="D585" s="77" t="s">
        <v>1454</v>
      </c>
      <c r="E585" s="87">
        <v>20000</v>
      </c>
      <c r="F585" s="86">
        <v>60914500</v>
      </c>
      <c r="G585" s="85">
        <v>20000</v>
      </c>
      <c r="H585" s="86">
        <v>60914500</v>
      </c>
      <c r="I585" s="102" t="s">
        <v>864</v>
      </c>
      <c r="J585" s="53">
        <v>6</v>
      </c>
    </row>
    <row r="586" spans="1:10" ht="36">
      <c r="A586" s="91"/>
      <c r="B586" s="77" t="s">
        <v>894</v>
      </c>
      <c r="C586" s="77" t="s">
        <v>1543</v>
      </c>
      <c r="D586" s="77" t="s">
        <v>1544</v>
      </c>
      <c r="E586" s="87">
        <v>150000</v>
      </c>
      <c r="F586" s="86">
        <v>61064500</v>
      </c>
      <c r="G586" s="85">
        <v>150000</v>
      </c>
      <c r="H586" s="86">
        <v>61064500</v>
      </c>
      <c r="I586" s="102" t="s">
        <v>864</v>
      </c>
      <c r="J586" s="53">
        <v>6</v>
      </c>
    </row>
    <row r="587" spans="1:10" ht="36">
      <c r="A587" s="91"/>
      <c r="B587" s="77" t="s">
        <v>894</v>
      </c>
      <c r="C587" s="77" t="s">
        <v>1543</v>
      </c>
      <c r="D587" s="77" t="s">
        <v>1545</v>
      </c>
      <c r="E587" s="87">
        <v>20000</v>
      </c>
      <c r="F587" s="86">
        <v>61084500</v>
      </c>
      <c r="G587" s="85">
        <v>20000</v>
      </c>
      <c r="H587" s="86">
        <v>61084500</v>
      </c>
      <c r="I587" s="102" t="s">
        <v>864</v>
      </c>
      <c r="J587" s="53">
        <v>6</v>
      </c>
    </row>
    <row r="588" spans="1:10" ht="36">
      <c r="A588" s="91"/>
      <c r="B588" s="77" t="s">
        <v>894</v>
      </c>
      <c r="C588" s="77" t="s">
        <v>1543</v>
      </c>
      <c r="D588" s="77" t="s">
        <v>1546</v>
      </c>
      <c r="E588" s="87">
        <v>20000</v>
      </c>
      <c r="F588" s="86">
        <v>61104500</v>
      </c>
      <c r="G588" s="85">
        <v>20000</v>
      </c>
      <c r="H588" s="86">
        <v>61104500</v>
      </c>
      <c r="I588" s="102" t="s">
        <v>864</v>
      </c>
      <c r="J588" s="53">
        <v>6</v>
      </c>
    </row>
    <row r="589" spans="1:10" ht="36">
      <c r="A589" s="91"/>
      <c r="B589" s="77" t="s">
        <v>894</v>
      </c>
      <c r="C589" s="77" t="s">
        <v>1543</v>
      </c>
      <c r="D589" s="77" t="s">
        <v>1547</v>
      </c>
      <c r="E589" s="87">
        <v>150000</v>
      </c>
      <c r="F589" s="86">
        <v>61254500</v>
      </c>
      <c r="G589" s="85">
        <v>150000</v>
      </c>
      <c r="H589" s="86">
        <v>61254500</v>
      </c>
      <c r="I589" s="102" t="s">
        <v>864</v>
      </c>
      <c r="J589" s="53">
        <v>6</v>
      </c>
    </row>
    <row r="590" spans="1:10" ht="36">
      <c r="A590" s="91"/>
      <c r="B590" s="77" t="s">
        <v>894</v>
      </c>
      <c r="C590" s="77" t="s">
        <v>1543</v>
      </c>
      <c r="D590" s="77" t="s">
        <v>1548</v>
      </c>
      <c r="E590" s="87">
        <v>40000</v>
      </c>
      <c r="F590" s="86">
        <v>61294500</v>
      </c>
      <c r="G590" s="85">
        <v>40000</v>
      </c>
      <c r="H590" s="86">
        <v>61294500</v>
      </c>
      <c r="I590" s="102" t="s">
        <v>864</v>
      </c>
      <c r="J590" s="53">
        <v>6</v>
      </c>
    </row>
    <row r="591" spans="1:10" ht="36">
      <c r="A591" s="91"/>
      <c r="B591" s="77" t="s">
        <v>894</v>
      </c>
      <c r="C591" s="77" t="s">
        <v>1543</v>
      </c>
      <c r="D591" s="77" t="s">
        <v>1549</v>
      </c>
      <c r="E591" s="87">
        <v>10000</v>
      </c>
      <c r="F591" s="86">
        <v>61304500</v>
      </c>
      <c r="G591" s="85">
        <v>10000</v>
      </c>
      <c r="H591" s="86">
        <v>61304500</v>
      </c>
      <c r="I591" s="102" t="s">
        <v>864</v>
      </c>
      <c r="J591" s="53">
        <v>6</v>
      </c>
    </row>
    <row r="592" spans="1:10" ht="36">
      <c r="A592" s="91"/>
      <c r="B592" s="77" t="s">
        <v>894</v>
      </c>
      <c r="C592" s="77" t="s">
        <v>1550</v>
      </c>
      <c r="D592" s="77" t="s">
        <v>1551</v>
      </c>
      <c r="E592" s="87">
        <v>50000</v>
      </c>
      <c r="F592" s="86">
        <v>61354500</v>
      </c>
      <c r="G592" s="85">
        <v>50000</v>
      </c>
      <c r="H592" s="86">
        <v>61354500</v>
      </c>
      <c r="I592" s="102" t="s">
        <v>864</v>
      </c>
      <c r="J592" s="53">
        <v>6</v>
      </c>
    </row>
    <row r="593" spans="1:10" ht="36">
      <c r="A593" s="91"/>
      <c r="B593" s="77" t="s">
        <v>894</v>
      </c>
      <c r="C593" s="77" t="s">
        <v>1550</v>
      </c>
      <c r="D593" s="77" t="s">
        <v>1552</v>
      </c>
      <c r="E593" s="87">
        <v>30000</v>
      </c>
      <c r="F593" s="86">
        <v>61384500</v>
      </c>
      <c r="G593" s="85">
        <v>30000</v>
      </c>
      <c r="H593" s="86">
        <v>61384500</v>
      </c>
      <c r="I593" s="102" t="s">
        <v>864</v>
      </c>
      <c r="J593" s="53">
        <v>6</v>
      </c>
    </row>
    <row r="594" spans="1:10" ht="36">
      <c r="A594" s="91"/>
      <c r="B594" s="77" t="s">
        <v>894</v>
      </c>
      <c r="C594" s="77" t="s">
        <v>1550</v>
      </c>
      <c r="D594" s="77" t="s">
        <v>1553</v>
      </c>
      <c r="E594" s="87">
        <v>200000</v>
      </c>
      <c r="F594" s="86">
        <v>61584500</v>
      </c>
      <c r="G594" s="85">
        <v>200000</v>
      </c>
      <c r="H594" s="86">
        <v>61584500</v>
      </c>
      <c r="I594" s="102" t="s">
        <v>864</v>
      </c>
      <c r="J594" s="53">
        <v>6</v>
      </c>
    </row>
    <row r="595" spans="1:10" ht="36">
      <c r="A595" s="91"/>
      <c r="B595" s="77" t="s">
        <v>894</v>
      </c>
      <c r="C595" s="77" t="s">
        <v>1550</v>
      </c>
      <c r="D595" s="77" t="s">
        <v>1454</v>
      </c>
      <c r="E595" s="87">
        <v>25000</v>
      </c>
      <c r="F595" s="86">
        <v>61609500</v>
      </c>
      <c r="G595" s="85">
        <v>25000</v>
      </c>
      <c r="H595" s="86">
        <v>61609500</v>
      </c>
      <c r="I595" s="102" t="s">
        <v>864</v>
      </c>
      <c r="J595" s="53">
        <v>6</v>
      </c>
    </row>
    <row r="596" spans="1:10" ht="36">
      <c r="A596" s="91"/>
      <c r="B596" s="77" t="s">
        <v>894</v>
      </c>
      <c r="C596" s="77" t="s">
        <v>1550</v>
      </c>
      <c r="D596" s="77" t="s">
        <v>1554</v>
      </c>
      <c r="E596" s="87">
        <v>15000</v>
      </c>
      <c r="F596" s="86">
        <v>61624500</v>
      </c>
      <c r="G596" s="85">
        <v>15000</v>
      </c>
      <c r="H596" s="86">
        <v>61624500</v>
      </c>
      <c r="I596" s="102" t="s">
        <v>864</v>
      </c>
      <c r="J596" s="53">
        <v>6</v>
      </c>
    </row>
    <row r="597" spans="1:10" ht="36">
      <c r="A597" s="91"/>
      <c r="B597" s="77" t="s">
        <v>894</v>
      </c>
      <c r="C597" s="77" t="s">
        <v>1550</v>
      </c>
      <c r="D597" s="77" t="s">
        <v>1555</v>
      </c>
      <c r="E597" s="87">
        <v>40000</v>
      </c>
      <c r="F597" s="86">
        <v>61664500</v>
      </c>
      <c r="G597" s="85">
        <v>40000</v>
      </c>
      <c r="H597" s="86">
        <v>61664500</v>
      </c>
      <c r="I597" s="102" t="s">
        <v>864</v>
      </c>
      <c r="J597" s="53">
        <v>6</v>
      </c>
    </row>
    <row r="598" spans="1:10" ht="36">
      <c r="A598" s="91"/>
      <c r="B598" s="77" t="s">
        <v>894</v>
      </c>
      <c r="C598" s="77" t="s">
        <v>1556</v>
      </c>
      <c r="D598" s="77" t="s">
        <v>1557</v>
      </c>
      <c r="E598" s="87">
        <v>300000</v>
      </c>
      <c r="F598" s="86">
        <v>61964500</v>
      </c>
      <c r="G598" s="85">
        <v>300000</v>
      </c>
      <c r="H598" s="86">
        <v>61964500</v>
      </c>
      <c r="I598" s="102" t="s">
        <v>864</v>
      </c>
      <c r="J598" s="53">
        <v>6</v>
      </c>
    </row>
    <row r="599" spans="1:10" ht="36">
      <c r="A599" s="91"/>
      <c r="B599" s="77" t="s">
        <v>894</v>
      </c>
      <c r="C599" s="77" t="s">
        <v>1556</v>
      </c>
      <c r="D599" s="77" t="s">
        <v>1558</v>
      </c>
      <c r="E599" s="87">
        <v>50000</v>
      </c>
      <c r="F599" s="86">
        <v>62014500</v>
      </c>
      <c r="G599" s="85">
        <v>50000</v>
      </c>
      <c r="H599" s="86">
        <v>62014500</v>
      </c>
      <c r="I599" s="102" t="s">
        <v>864</v>
      </c>
      <c r="J599" s="53">
        <v>6</v>
      </c>
    </row>
    <row r="600" spans="1:10" ht="36">
      <c r="A600" s="91"/>
      <c r="B600" s="77" t="s">
        <v>894</v>
      </c>
      <c r="C600" s="77" t="s">
        <v>1556</v>
      </c>
      <c r="D600" s="77" t="s">
        <v>956</v>
      </c>
      <c r="E600" s="87">
        <v>30000</v>
      </c>
      <c r="F600" s="86">
        <v>62044500</v>
      </c>
      <c r="G600" s="85">
        <v>30000</v>
      </c>
      <c r="H600" s="86">
        <v>62044500</v>
      </c>
      <c r="I600" s="102" t="s">
        <v>864</v>
      </c>
      <c r="J600" s="53">
        <v>6</v>
      </c>
    </row>
    <row r="601" spans="1:10" ht="36">
      <c r="A601" s="91"/>
      <c r="B601" s="77" t="s">
        <v>894</v>
      </c>
      <c r="C601" s="77" t="s">
        <v>1556</v>
      </c>
      <c r="D601" s="77" t="s">
        <v>1559</v>
      </c>
      <c r="E601" s="87">
        <v>10000</v>
      </c>
      <c r="F601" s="86">
        <v>62054500</v>
      </c>
      <c r="G601" s="85">
        <v>10000</v>
      </c>
      <c r="H601" s="86">
        <v>62054500</v>
      </c>
      <c r="I601" s="102" t="s">
        <v>864</v>
      </c>
      <c r="J601" s="53">
        <v>6</v>
      </c>
    </row>
    <row r="602" spans="1:10" ht="36">
      <c r="A602" s="91"/>
      <c r="B602" s="77" t="s">
        <v>894</v>
      </c>
      <c r="C602" s="77" t="s">
        <v>1556</v>
      </c>
      <c r="D602" s="77" t="s">
        <v>1560</v>
      </c>
      <c r="E602" s="87">
        <v>250000</v>
      </c>
      <c r="F602" s="86">
        <v>62304500</v>
      </c>
      <c r="G602" s="85">
        <v>250000</v>
      </c>
      <c r="H602" s="86">
        <v>62304500</v>
      </c>
      <c r="I602" s="102" t="s">
        <v>864</v>
      </c>
      <c r="J602" s="53">
        <v>6</v>
      </c>
    </row>
    <row r="603" spans="1:10" ht="36">
      <c r="A603" s="91"/>
      <c r="B603" s="77" t="s">
        <v>894</v>
      </c>
      <c r="C603" s="77" t="s">
        <v>1556</v>
      </c>
      <c r="D603" s="77" t="s">
        <v>1454</v>
      </c>
      <c r="E603" s="87">
        <v>25000</v>
      </c>
      <c r="F603" s="86">
        <v>62329500</v>
      </c>
      <c r="G603" s="85">
        <v>25000</v>
      </c>
      <c r="H603" s="86">
        <v>62329500</v>
      </c>
      <c r="I603" s="102" t="s">
        <v>864</v>
      </c>
      <c r="J603" s="53">
        <v>6</v>
      </c>
    </row>
    <row r="604" spans="1:10" ht="36">
      <c r="A604" s="91"/>
      <c r="B604" s="78" t="s">
        <v>854</v>
      </c>
      <c r="C604" s="78" t="s">
        <v>1561</v>
      </c>
      <c r="D604" s="78" t="s">
        <v>1562</v>
      </c>
      <c r="E604" s="87">
        <v>125000</v>
      </c>
      <c r="F604" s="86">
        <v>62454500</v>
      </c>
      <c r="G604" s="85">
        <v>125000</v>
      </c>
      <c r="H604" s="86">
        <v>62454500</v>
      </c>
      <c r="I604" s="71" t="s">
        <v>857</v>
      </c>
      <c r="J604" s="70">
        <v>35</v>
      </c>
    </row>
    <row r="605" spans="1:10" ht="36">
      <c r="A605" s="91"/>
      <c r="B605" s="78" t="s">
        <v>854</v>
      </c>
      <c r="C605" s="78" t="s">
        <v>1561</v>
      </c>
      <c r="D605" s="78" t="s">
        <v>1563</v>
      </c>
      <c r="E605" s="87">
        <v>50000</v>
      </c>
      <c r="F605" s="86">
        <v>62504500</v>
      </c>
      <c r="G605" s="85">
        <v>50000</v>
      </c>
      <c r="H605" s="86">
        <v>62504500</v>
      </c>
      <c r="I605" s="71" t="s">
        <v>857</v>
      </c>
      <c r="J605" s="70">
        <v>35</v>
      </c>
    </row>
    <row r="606" spans="1:10" ht="36">
      <c r="A606" s="91"/>
      <c r="B606" s="78" t="s">
        <v>854</v>
      </c>
      <c r="C606" s="78" t="s">
        <v>1564</v>
      </c>
      <c r="D606" s="78" t="s">
        <v>1565</v>
      </c>
      <c r="E606" s="87">
        <v>25000</v>
      </c>
      <c r="F606" s="86">
        <v>62529500</v>
      </c>
      <c r="G606" s="85">
        <v>25000</v>
      </c>
      <c r="H606" s="86">
        <v>62529500</v>
      </c>
      <c r="I606" s="71" t="s">
        <v>857</v>
      </c>
      <c r="J606" s="70">
        <v>36</v>
      </c>
    </row>
    <row r="607" spans="1:10" ht="36">
      <c r="A607" s="91"/>
      <c r="B607" s="78" t="s">
        <v>854</v>
      </c>
      <c r="C607" s="78" t="s">
        <v>1566</v>
      </c>
      <c r="D607" s="78" t="s">
        <v>1567</v>
      </c>
      <c r="E607" s="87">
        <v>140000</v>
      </c>
      <c r="F607" s="86">
        <v>62669500</v>
      </c>
      <c r="G607" s="85">
        <v>140000</v>
      </c>
      <c r="H607" s="86">
        <v>62669500</v>
      </c>
      <c r="I607" s="71" t="s">
        <v>857</v>
      </c>
      <c r="J607" s="70">
        <v>33</v>
      </c>
    </row>
    <row r="608" spans="1:10" ht="36">
      <c r="A608" s="91"/>
      <c r="B608" s="78" t="s">
        <v>854</v>
      </c>
      <c r="C608" s="78" t="s">
        <v>1566</v>
      </c>
      <c r="D608" s="78" t="s">
        <v>1568</v>
      </c>
      <c r="E608" s="87">
        <v>100000</v>
      </c>
      <c r="F608" s="86">
        <v>62769500</v>
      </c>
      <c r="G608" s="85">
        <v>100000</v>
      </c>
      <c r="H608" s="86">
        <v>62769500</v>
      </c>
      <c r="I608" s="71" t="s">
        <v>857</v>
      </c>
      <c r="J608" s="70">
        <v>33</v>
      </c>
    </row>
    <row r="609" spans="1:10" ht="36">
      <c r="A609" s="91"/>
      <c r="B609" s="78" t="s">
        <v>854</v>
      </c>
      <c r="C609" s="78" t="s">
        <v>1566</v>
      </c>
      <c r="D609" s="78" t="s">
        <v>1569</v>
      </c>
      <c r="E609" s="87">
        <v>35000</v>
      </c>
      <c r="F609" s="86">
        <v>62804500</v>
      </c>
      <c r="G609" s="85">
        <v>35000</v>
      </c>
      <c r="H609" s="86">
        <v>62804500</v>
      </c>
      <c r="I609" s="71" t="s">
        <v>857</v>
      </c>
      <c r="J609" s="70">
        <v>33</v>
      </c>
    </row>
    <row r="610" spans="1:10" ht="36">
      <c r="A610" s="91"/>
      <c r="B610" s="78" t="s">
        <v>854</v>
      </c>
      <c r="C610" s="78" t="s">
        <v>1570</v>
      </c>
      <c r="D610" s="78" t="s">
        <v>1571</v>
      </c>
      <c r="E610" s="87">
        <v>30000</v>
      </c>
      <c r="F610" s="86">
        <v>62834500</v>
      </c>
      <c r="G610" s="85">
        <v>30000</v>
      </c>
      <c r="H610" s="86">
        <v>62834500</v>
      </c>
      <c r="I610" s="71" t="s">
        <v>857</v>
      </c>
      <c r="J610" s="70">
        <v>33</v>
      </c>
    </row>
    <row r="611" spans="1:10" ht="36">
      <c r="A611" s="91"/>
      <c r="B611" s="78" t="s">
        <v>854</v>
      </c>
      <c r="C611" s="78" t="s">
        <v>1570</v>
      </c>
      <c r="D611" s="78" t="s">
        <v>1572</v>
      </c>
      <c r="E611" s="87">
        <v>10000</v>
      </c>
      <c r="F611" s="86">
        <v>62844500</v>
      </c>
      <c r="G611" s="85">
        <v>10000</v>
      </c>
      <c r="H611" s="86">
        <v>62844500</v>
      </c>
      <c r="I611" s="71" t="s">
        <v>857</v>
      </c>
      <c r="J611" s="70">
        <v>33</v>
      </c>
    </row>
    <row r="612" spans="1:10" ht="36">
      <c r="A612" s="91"/>
      <c r="B612" s="78" t="s">
        <v>854</v>
      </c>
      <c r="C612" s="78" t="s">
        <v>1570</v>
      </c>
      <c r="D612" s="78" t="s">
        <v>956</v>
      </c>
      <c r="E612" s="87">
        <v>30000</v>
      </c>
      <c r="F612" s="86">
        <v>62874500</v>
      </c>
      <c r="G612" s="85">
        <v>30000</v>
      </c>
      <c r="H612" s="86">
        <v>62874500</v>
      </c>
      <c r="I612" s="71" t="s">
        <v>857</v>
      </c>
      <c r="J612" s="70">
        <v>33</v>
      </c>
    </row>
    <row r="613" spans="1:10" ht="36">
      <c r="A613" s="91"/>
      <c r="B613" s="78" t="s">
        <v>854</v>
      </c>
      <c r="C613" s="78" t="s">
        <v>1570</v>
      </c>
      <c r="D613" s="78" t="s">
        <v>1573</v>
      </c>
      <c r="E613" s="87">
        <v>40000</v>
      </c>
      <c r="F613" s="86">
        <v>62914500</v>
      </c>
      <c r="G613" s="85">
        <v>40000</v>
      </c>
      <c r="H613" s="86">
        <v>62914500</v>
      </c>
      <c r="I613" s="71" t="s">
        <v>857</v>
      </c>
      <c r="J613" s="70">
        <v>33</v>
      </c>
    </row>
    <row r="614" spans="1:10" ht="36">
      <c r="A614" s="91"/>
      <c r="B614" s="78" t="s">
        <v>854</v>
      </c>
      <c r="C614" s="78" t="s">
        <v>1570</v>
      </c>
      <c r="D614" s="78" t="s">
        <v>1574</v>
      </c>
      <c r="E614" s="87">
        <v>250000</v>
      </c>
      <c r="F614" s="86">
        <v>63164500</v>
      </c>
      <c r="G614" s="85">
        <v>250000</v>
      </c>
      <c r="H614" s="86">
        <v>63164500</v>
      </c>
      <c r="I614" s="71" t="s">
        <v>857</v>
      </c>
      <c r="J614" s="70">
        <v>33</v>
      </c>
    </row>
    <row r="615" spans="1:10" ht="36">
      <c r="A615" s="91"/>
      <c r="B615" s="78" t="s">
        <v>854</v>
      </c>
      <c r="C615" s="78" t="s">
        <v>1570</v>
      </c>
      <c r="D615" s="78" t="s">
        <v>1575</v>
      </c>
      <c r="E615" s="87">
        <v>15000</v>
      </c>
      <c r="F615" s="86">
        <v>63179500</v>
      </c>
      <c r="G615" s="85">
        <v>15000</v>
      </c>
      <c r="H615" s="86">
        <v>63179500</v>
      </c>
      <c r="I615" s="71" t="s">
        <v>857</v>
      </c>
      <c r="J615" s="70">
        <v>33</v>
      </c>
    </row>
    <row r="616" spans="1:10" ht="36">
      <c r="A616" s="91"/>
      <c r="B616" s="78" t="s">
        <v>854</v>
      </c>
      <c r="C616" s="78" t="s">
        <v>1570</v>
      </c>
      <c r="D616" s="78" t="s">
        <v>1576</v>
      </c>
      <c r="E616" s="87">
        <v>30000</v>
      </c>
      <c r="F616" s="86">
        <v>63209500</v>
      </c>
      <c r="G616" s="85">
        <v>30000</v>
      </c>
      <c r="H616" s="86">
        <v>63209500</v>
      </c>
      <c r="I616" s="71" t="s">
        <v>857</v>
      </c>
      <c r="J616" s="70">
        <v>33</v>
      </c>
    </row>
    <row r="617" spans="1:10" ht="36">
      <c r="A617" s="91"/>
      <c r="B617" s="78" t="s">
        <v>854</v>
      </c>
      <c r="C617" s="78" t="s">
        <v>1577</v>
      </c>
      <c r="D617" s="78" t="s">
        <v>1578</v>
      </c>
      <c r="E617" s="87">
        <v>10000</v>
      </c>
      <c r="F617" s="86">
        <v>63219500</v>
      </c>
      <c r="G617" s="85">
        <v>10000</v>
      </c>
      <c r="H617" s="86">
        <v>63219500</v>
      </c>
      <c r="I617" s="71" t="s">
        <v>857</v>
      </c>
      <c r="J617" s="70">
        <v>33</v>
      </c>
    </row>
    <row r="618" spans="1:10" ht="36">
      <c r="A618" s="91"/>
      <c r="B618" s="78" t="s">
        <v>854</v>
      </c>
      <c r="C618" s="78" t="s">
        <v>1577</v>
      </c>
      <c r="D618" s="78" t="s">
        <v>1151</v>
      </c>
      <c r="E618" s="87">
        <v>30000</v>
      </c>
      <c r="F618" s="86">
        <v>63249500</v>
      </c>
      <c r="G618" s="85">
        <v>30000</v>
      </c>
      <c r="H618" s="86">
        <v>63249500</v>
      </c>
      <c r="I618" s="71" t="s">
        <v>857</v>
      </c>
      <c r="J618" s="70">
        <v>33</v>
      </c>
    </row>
    <row r="619" spans="1:10" ht="36">
      <c r="A619" s="91"/>
      <c r="B619" s="78" t="s">
        <v>854</v>
      </c>
      <c r="C619" s="78" t="s">
        <v>1577</v>
      </c>
      <c r="D619" s="78" t="s">
        <v>1579</v>
      </c>
      <c r="E619" s="87">
        <v>350000</v>
      </c>
      <c r="F619" s="86">
        <v>63599500</v>
      </c>
      <c r="G619" s="85">
        <v>350000</v>
      </c>
      <c r="H619" s="86">
        <v>63599500</v>
      </c>
      <c r="I619" s="71" t="s">
        <v>857</v>
      </c>
      <c r="J619" s="70">
        <v>33</v>
      </c>
    </row>
    <row r="620" spans="1:10" ht="36">
      <c r="A620" s="91"/>
      <c r="B620" s="78" t="s">
        <v>854</v>
      </c>
      <c r="C620" s="78" t="s">
        <v>1577</v>
      </c>
      <c r="D620" s="78" t="s">
        <v>1580</v>
      </c>
      <c r="E620" s="87">
        <v>40000</v>
      </c>
      <c r="F620" s="86">
        <v>63639500</v>
      </c>
      <c r="G620" s="85">
        <v>40000</v>
      </c>
      <c r="H620" s="86">
        <v>63639500</v>
      </c>
      <c r="I620" s="71" t="s">
        <v>857</v>
      </c>
      <c r="J620" s="70">
        <v>33</v>
      </c>
    </row>
    <row r="621" spans="1:10" ht="36">
      <c r="A621" s="91"/>
      <c r="B621" s="78" t="s">
        <v>854</v>
      </c>
      <c r="C621" s="78" t="s">
        <v>1577</v>
      </c>
      <c r="D621" s="78" t="s">
        <v>1581</v>
      </c>
      <c r="E621" s="87">
        <v>15000</v>
      </c>
      <c r="F621" s="86">
        <v>63654500</v>
      </c>
      <c r="G621" s="85">
        <v>15000</v>
      </c>
      <c r="H621" s="86">
        <v>63654500</v>
      </c>
      <c r="I621" s="71" t="s">
        <v>857</v>
      </c>
      <c r="J621" s="70">
        <v>33</v>
      </c>
    </row>
    <row r="622" spans="1:10" ht="36">
      <c r="A622" s="91"/>
      <c r="B622" s="78" t="s">
        <v>854</v>
      </c>
      <c r="C622" s="78" t="s">
        <v>1577</v>
      </c>
      <c r="D622" s="78" t="s">
        <v>1582</v>
      </c>
      <c r="E622" s="87">
        <v>30000</v>
      </c>
      <c r="F622" s="86">
        <v>63684500</v>
      </c>
      <c r="G622" s="85">
        <v>30000</v>
      </c>
      <c r="H622" s="86">
        <v>63684500</v>
      </c>
      <c r="I622" s="71" t="s">
        <v>857</v>
      </c>
      <c r="J622" s="70">
        <v>33</v>
      </c>
    </row>
    <row r="623" spans="1:10" ht="36">
      <c r="A623" s="91"/>
      <c r="B623" s="78" t="s">
        <v>854</v>
      </c>
      <c r="C623" s="78" t="s">
        <v>1583</v>
      </c>
      <c r="D623" s="78" t="s">
        <v>1584</v>
      </c>
      <c r="E623" s="87">
        <v>15000</v>
      </c>
      <c r="F623" s="86">
        <v>63699500</v>
      </c>
      <c r="G623" s="85">
        <v>15000</v>
      </c>
      <c r="H623" s="86">
        <v>63699500</v>
      </c>
      <c r="I623" s="71" t="s">
        <v>857</v>
      </c>
      <c r="J623" s="70">
        <v>33</v>
      </c>
    </row>
    <row r="624" spans="1:10" ht="36">
      <c r="A624" s="91"/>
      <c r="B624" s="78" t="s">
        <v>854</v>
      </c>
      <c r="C624" s="78" t="s">
        <v>1583</v>
      </c>
      <c r="D624" s="78" t="s">
        <v>1585</v>
      </c>
      <c r="E624" s="87">
        <v>100000</v>
      </c>
      <c r="F624" s="86">
        <v>63799500</v>
      </c>
      <c r="G624" s="85">
        <v>100000</v>
      </c>
      <c r="H624" s="86">
        <v>63799500</v>
      </c>
      <c r="I624" s="71" t="s">
        <v>857</v>
      </c>
      <c r="J624" s="70">
        <v>33</v>
      </c>
    </row>
    <row r="625" spans="1:10" ht="36">
      <c r="A625" s="91"/>
      <c r="B625" s="78" t="s">
        <v>854</v>
      </c>
      <c r="C625" s="78" t="s">
        <v>1583</v>
      </c>
      <c r="D625" s="78" t="s">
        <v>1586</v>
      </c>
      <c r="E625" s="87">
        <v>200000</v>
      </c>
      <c r="F625" s="86">
        <v>63999500</v>
      </c>
      <c r="G625" s="85">
        <v>200000</v>
      </c>
      <c r="H625" s="86">
        <v>63999500</v>
      </c>
      <c r="I625" s="71" t="s">
        <v>857</v>
      </c>
      <c r="J625" s="70">
        <v>33</v>
      </c>
    </row>
    <row r="626" spans="1:10" ht="36">
      <c r="A626" s="91"/>
      <c r="B626" s="78" t="s">
        <v>854</v>
      </c>
      <c r="C626" s="78" t="s">
        <v>1583</v>
      </c>
      <c r="D626" s="78" t="s">
        <v>1587</v>
      </c>
      <c r="E626" s="87">
        <v>60000</v>
      </c>
      <c r="F626" s="86">
        <v>64059500</v>
      </c>
      <c r="G626" s="85">
        <v>60000</v>
      </c>
      <c r="H626" s="86">
        <v>64059500</v>
      </c>
      <c r="I626" s="71" t="s">
        <v>857</v>
      </c>
      <c r="J626" s="70">
        <v>33</v>
      </c>
    </row>
    <row r="627" spans="1:10" ht="36">
      <c r="A627" s="91"/>
      <c r="B627" s="78" t="s">
        <v>854</v>
      </c>
      <c r="C627" s="78" t="s">
        <v>1588</v>
      </c>
      <c r="D627" s="78" t="s">
        <v>956</v>
      </c>
      <c r="E627" s="87">
        <v>30000</v>
      </c>
      <c r="F627" s="86">
        <v>64089500</v>
      </c>
      <c r="G627" s="85">
        <v>30000</v>
      </c>
      <c r="H627" s="86">
        <v>64089500</v>
      </c>
      <c r="I627" s="71" t="s">
        <v>857</v>
      </c>
      <c r="J627" s="70">
        <v>33</v>
      </c>
    </row>
    <row r="628" spans="1:10" ht="36">
      <c r="A628" s="91"/>
      <c r="B628" s="78" t="s">
        <v>854</v>
      </c>
      <c r="C628" s="78" t="s">
        <v>1588</v>
      </c>
      <c r="D628" s="78" t="s">
        <v>1589</v>
      </c>
      <c r="E628" s="87">
        <v>20000</v>
      </c>
      <c r="F628" s="86">
        <v>64109500</v>
      </c>
      <c r="G628" s="85">
        <v>20000</v>
      </c>
      <c r="H628" s="86">
        <v>64109500</v>
      </c>
      <c r="I628" s="71" t="s">
        <v>857</v>
      </c>
      <c r="J628" s="70">
        <v>33</v>
      </c>
    </row>
    <row r="629" spans="1:10" ht="36">
      <c r="A629" s="91"/>
      <c r="B629" s="78" t="s">
        <v>854</v>
      </c>
      <c r="C629" s="78" t="s">
        <v>1590</v>
      </c>
      <c r="D629" s="78" t="s">
        <v>1591</v>
      </c>
      <c r="E629" s="87">
        <v>60000</v>
      </c>
      <c r="F629" s="86">
        <v>64169500</v>
      </c>
      <c r="G629" s="85">
        <v>60000</v>
      </c>
      <c r="H629" s="86">
        <v>64169500</v>
      </c>
      <c r="I629" s="71" t="s">
        <v>857</v>
      </c>
      <c r="J629" s="70">
        <v>33</v>
      </c>
    </row>
    <row r="630" spans="1:10" ht="36">
      <c r="A630" s="91"/>
      <c r="B630" s="78" t="s">
        <v>854</v>
      </c>
      <c r="C630" s="78" t="s">
        <v>1590</v>
      </c>
      <c r="D630" s="78" t="s">
        <v>1592</v>
      </c>
      <c r="E630" s="87">
        <v>70000</v>
      </c>
      <c r="F630" s="86">
        <v>64239500</v>
      </c>
      <c r="G630" s="85">
        <v>70000</v>
      </c>
      <c r="H630" s="86">
        <v>64239500</v>
      </c>
      <c r="I630" s="71" t="s">
        <v>857</v>
      </c>
      <c r="J630" s="70">
        <v>33</v>
      </c>
    </row>
    <row r="631" spans="1:10" ht="36">
      <c r="A631" s="91"/>
      <c r="B631" s="78" t="s">
        <v>854</v>
      </c>
      <c r="C631" s="78" t="s">
        <v>855</v>
      </c>
      <c r="D631" s="78" t="s">
        <v>1593</v>
      </c>
      <c r="E631" s="87">
        <v>200000</v>
      </c>
      <c r="F631" s="86">
        <v>64439500</v>
      </c>
      <c r="G631" s="85">
        <v>200000</v>
      </c>
      <c r="H631" s="86">
        <v>64439500</v>
      </c>
      <c r="I631" s="71" t="s">
        <v>857</v>
      </c>
      <c r="J631" s="70">
        <v>35</v>
      </c>
    </row>
    <row r="632" spans="1:10" ht="36">
      <c r="A632" s="91"/>
      <c r="B632" s="78" t="s">
        <v>854</v>
      </c>
      <c r="C632" s="78" t="s">
        <v>855</v>
      </c>
      <c r="D632" s="78" t="s">
        <v>1594</v>
      </c>
      <c r="E632" s="87">
        <v>200000</v>
      </c>
      <c r="F632" s="86">
        <v>64639500</v>
      </c>
      <c r="G632" s="85">
        <v>200000</v>
      </c>
      <c r="H632" s="86">
        <v>64639500</v>
      </c>
      <c r="I632" s="71" t="s">
        <v>857</v>
      </c>
      <c r="J632" s="70">
        <v>35</v>
      </c>
    </row>
    <row r="633" spans="1:10" ht="36">
      <c r="A633" s="91"/>
      <c r="B633" s="78" t="s">
        <v>854</v>
      </c>
      <c r="C633" s="78" t="s">
        <v>855</v>
      </c>
      <c r="D633" s="78" t="s">
        <v>1595</v>
      </c>
      <c r="E633" s="87">
        <v>100000</v>
      </c>
      <c r="F633" s="86">
        <v>64739500</v>
      </c>
      <c r="G633" s="85">
        <v>100000</v>
      </c>
      <c r="H633" s="86">
        <v>64739500</v>
      </c>
      <c r="I633" s="71" t="s">
        <v>857</v>
      </c>
      <c r="J633" s="70">
        <v>35</v>
      </c>
    </row>
    <row r="634" spans="1:10" ht="36">
      <c r="A634" s="91"/>
      <c r="B634" s="78" t="s">
        <v>854</v>
      </c>
      <c r="C634" s="78" t="s">
        <v>855</v>
      </c>
      <c r="D634" s="78" t="s">
        <v>1596</v>
      </c>
      <c r="E634" s="87">
        <v>150000</v>
      </c>
      <c r="F634" s="86">
        <v>64889500</v>
      </c>
      <c r="G634" s="85">
        <v>150000</v>
      </c>
      <c r="H634" s="86">
        <v>64889500</v>
      </c>
      <c r="I634" s="71" t="s">
        <v>857</v>
      </c>
      <c r="J634" s="70">
        <v>35</v>
      </c>
    </row>
    <row r="635" spans="1:10" ht="36">
      <c r="A635" s="91"/>
      <c r="B635" s="78" t="s">
        <v>854</v>
      </c>
      <c r="C635" s="78" t="s">
        <v>1597</v>
      </c>
      <c r="D635" s="78" t="s">
        <v>1598</v>
      </c>
      <c r="E635" s="87">
        <v>75000</v>
      </c>
      <c r="F635" s="86">
        <v>64964500</v>
      </c>
      <c r="G635" s="85">
        <v>75000</v>
      </c>
      <c r="H635" s="86">
        <v>64964500</v>
      </c>
      <c r="I635" s="71" t="s">
        <v>857</v>
      </c>
      <c r="J635" s="70">
        <v>33</v>
      </c>
    </row>
    <row r="636" spans="1:10" ht="36">
      <c r="A636" s="91"/>
      <c r="B636" s="78" t="s">
        <v>854</v>
      </c>
      <c r="C636" s="78" t="s">
        <v>1599</v>
      </c>
      <c r="D636" s="78" t="s">
        <v>1600</v>
      </c>
      <c r="E636" s="87">
        <v>60000</v>
      </c>
      <c r="F636" s="86">
        <v>65024500</v>
      </c>
      <c r="G636" s="85">
        <v>60000</v>
      </c>
      <c r="H636" s="86">
        <v>65024500</v>
      </c>
      <c r="I636" s="71" t="s">
        <v>857</v>
      </c>
      <c r="J636" s="70">
        <v>33</v>
      </c>
    </row>
    <row r="637" spans="1:10" ht="36">
      <c r="A637" s="91"/>
      <c r="B637" s="78" t="s">
        <v>854</v>
      </c>
      <c r="C637" s="78" t="s">
        <v>1601</v>
      </c>
      <c r="D637" s="78" t="s">
        <v>1602</v>
      </c>
      <c r="E637" s="87">
        <v>25000</v>
      </c>
      <c r="F637" s="86">
        <v>65049500</v>
      </c>
      <c r="G637" s="85">
        <v>25000</v>
      </c>
      <c r="H637" s="86">
        <v>65049500</v>
      </c>
      <c r="I637" s="71" t="s">
        <v>857</v>
      </c>
      <c r="J637" s="70">
        <v>35</v>
      </c>
    </row>
    <row r="638" spans="1:10" ht="36">
      <c r="A638" s="91"/>
      <c r="B638" s="78" t="s">
        <v>854</v>
      </c>
      <c r="C638" s="78" t="s">
        <v>1601</v>
      </c>
      <c r="D638" s="78" t="s">
        <v>1603</v>
      </c>
      <c r="E638" s="87">
        <v>20000</v>
      </c>
      <c r="F638" s="86">
        <v>65069500</v>
      </c>
      <c r="G638" s="85">
        <v>20000</v>
      </c>
      <c r="H638" s="86">
        <v>65069500</v>
      </c>
      <c r="I638" s="71" t="s">
        <v>857</v>
      </c>
      <c r="J638" s="70">
        <v>35</v>
      </c>
    </row>
    <row r="639" spans="1:10" ht="36">
      <c r="A639" s="91"/>
      <c r="B639" s="78" t="s">
        <v>854</v>
      </c>
      <c r="C639" s="78" t="s">
        <v>1601</v>
      </c>
      <c r="D639" s="78" t="s">
        <v>1604</v>
      </c>
      <c r="E639" s="87">
        <v>60000</v>
      </c>
      <c r="F639" s="86">
        <v>65129500</v>
      </c>
      <c r="G639" s="85">
        <v>60000</v>
      </c>
      <c r="H639" s="86">
        <v>65129500</v>
      </c>
      <c r="I639" s="71" t="s">
        <v>857</v>
      </c>
      <c r="J639" s="70">
        <v>35</v>
      </c>
    </row>
    <row r="640" spans="1:10" ht="36">
      <c r="A640" s="91"/>
      <c r="B640" s="78" t="s">
        <v>854</v>
      </c>
      <c r="C640" s="78" t="s">
        <v>1605</v>
      </c>
      <c r="D640" s="78" t="s">
        <v>1606</v>
      </c>
      <c r="E640" s="87">
        <v>20000</v>
      </c>
      <c r="F640" s="86">
        <v>65149500</v>
      </c>
      <c r="G640" s="85">
        <v>20000</v>
      </c>
      <c r="H640" s="86">
        <v>65149500</v>
      </c>
      <c r="I640" s="71" t="s">
        <v>857</v>
      </c>
      <c r="J640" s="70">
        <v>36</v>
      </c>
    </row>
    <row r="641" spans="1:10" ht="36">
      <c r="A641" s="91"/>
      <c r="B641" s="78" t="s">
        <v>854</v>
      </c>
      <c r="C641" s="78" t="s">
        <v>1607</v>
      </c>
      <c r="D641" s="78" t="s">
        <v>1608</v>
      </c>
      <c r="E641" s="87">
        <v>60000</v>
      </c>
      <c r="F641" s="86">
        <v>65209500</v>
      </c>
      <c r="G641" s="85">
        <v>60000</v>
      </c>
      <c r="H641" s="86">
        <v>65209500</v>
      </c>
      <c r="I641" s="71" t="s">
        <v>857</v>
      </c>
      <c r="J641" s="70">
        <v>34</v>
      </c>
    </row>
    <row r="642" spans="1:10" ht="36">
      <c r="A642" s="91"/>
      <c r="B642" s="78" t="s">
        <v>854</v>
      </c>
      <c r="C642" s="78" t="s">
        <v>1607</v>
      </c>
      <c r="D642" s="78" t="s">
        <v>1609</v>
      </c>
      <c r="E642" s="87">
        <v>60000</v>
      </c>
      <c r="F642" s="86">
        <v>65269500</v>
      </c>
      <c r="G642" s="85">
        <v>60000</v>
      </c>
      <c r="H642" s="86">
        <v>65269500</v>
      </c>
      <c r="I642" s="71" t="s">
        <v>857</v>
      </c>
      <c r="J642" s="70">
        <v>34</v>
      </c>
    </row>
    <row r="643" spans="1:10" ht="36">
      <c r="A643" s="91"/>
      <c r="B643" s="78" t="s">
        <v>854</v>
      </c>
      <c r="C643" s="78" t="s">
        <v>1610</v>
      </c>
      <c r="D643" s="78" t="s">
        <v>1611</v>
      </c>
      <c r="E643" s="87">
        <v>35000</v>
      </c>
      <c r="F643" s="86">
        <v>65304500</v>
      </c>
      <c r="G643" s="85">
        <v>35000</v>
      </c>
      <c r="H643" s="86">
        <v>65304500</v>
      </c>
      <c r="I643" s="71" t="s">
        <v>857</v>
      </c>
      <c r="J643" s="70">
        <v>33</v>
      </c>
    </row>
    <row r="644" spans="1:10" ht="36">
      <c r="A644" s="91"/>
      <c r="B644" s="78" t="s">
        <v>854</v>
      </c>
      <c r="C644" s="78" t="s">
        <v>1612</v>
      </c>
      <c r="D644" s="78" t="s">
        <v>1613</v>
      </c>
      <c r="E644" s="87">
        <v>220000</v>
      </c>
      <c r="F644" s="86">
        <v>65524500</v>
      </c>
      <c r="G644" s="85">
        <v>220000</v>
      </c>
      <c r="H644" s="86">
        <v>65524500</v>
      </c>
      <c r="I644" s="71" t="s">
        <v>857</v>
      </c>
      <c r="J644" s="70">
        <v>36</v>
      </c>
    </row>
    <row r="645" spans="1:10" ht="36">
      <c r="A645" s="91"/>
      <c r="B645" s="78" t="s">
        <v>854</v>
      </c>
      <c r="C645" s="78" t="s">
        <v>1614</v>
      </c>
      <c r="D645" s="78" t="s">
        <v>1615</v>
      </c>
      <c r="E645" s="87">
        <v>75000</v>
      </c>
      <c r="F645" s="86">
        <v>65599500</v>
      </c>
      <c r="G645" s="85">
        <v>75000</v>
      </c>
      <c r="H645" s="86">
        <v>65599500</v>
      </c>
      <c r="I645" s="71" t="s">
        <v>857</v>
      </c>
      <c r="J645" s="70">
        <v>35</v>
      </c>
    </row>
    <row r="646" spans="1:10" ht="36">
      <c r="A646" s="91"/>
      <c r="B646" s="78" t="s">
        <v>854</v>
      </c>
      <c r="C646" s="78" t="s">
        <v>1616</v>
      </c>
      <c r="D646" s="78" t="s">
        <v>1617</v>
      </c>
      <c r="E646" s="87">
        <v>50000</v>
      </c>
      <c r="F646" s="86">
        <v>65649500</v>
      </c>
      <c r="G646" s="85">
        <v>50000</v>
      </c>
      <c r="H646" s="86">
        <v>65649500</v>
      </c>
      <c r="I646" s="71" t="s">
        <v>857</v>
      </c>
      <c r="J646" s="70">
        <v>36</v>
      </c>
    </row>
    <row r="647" spans="1:10" ht="36">
      <c r="A647" s="91"/>
      <c r="B647" s="78" t="s">
        <v>854</v>
      </c>
      <c r="C647" s="78" t="s">
        <v>1616</v>
      </c>
      <c r="D647" s="78" t="s">
        <v>1618</v>
      </c>
      <c r="E647" s="87">
        <v>85000</v>
      </c>
      <c r="F647" s="86">
        <v>65734500</v>
      </c>
      <c r="G647" s="85">
        <v>85000</v>
      </c>
      <c r="H647" s="86">
        <v>65734500</v>
      </c>
      <c r="I647" s="71" t="s">
        <v>857</v>
      </c>
      <c r="J647" s="70">
        <v>36</v>
      </c>
    </row>
    <row r="648" spans="1:10" ht="36">
      <c r="A648" s="91"/>
      <c r="B648" s="78" t="s">
        <v>854</v>
      </c>
      <c r="C648" s="78" t="s">
        <v>1619</v>
      </c>
      <c r="D648" s="78" t="s">
        <v>1620</v>
      </c>
      <c r="E648" s="87">
        <v>750000</v>
      </c>
      <c r="F648" s="86">
        <v>66484500</v>
      </c>
      <c r="G648" s="85">
        <v>750000</v>
      </c>
      <c r="H648" s="86">
        <v>66484500</v>
      </c>
      <c r="I648" s="71" t="s">
        <v>857</v>
      </c>
      <c r="J648" s="70">
        <v>36</v>
      </c>
    </row>
    <row r="649" spans="1:10" ht="36">
      <c r="A649" s="91"/>
      <c r="B649" s="78" t="s">
        <v>854</v>
      </c>
      <c r="C649" s="78" t="s">
        <v>1619</v>
      </c>
      <c r="D649" s="78" t="s">
        <v>1621</v>
      </c>
      <c r="E649" s="87">
        <v>300000</v>
      </c>
      <c r="F649" s="86">
        <v>66784500</v>
      </c>
      <c r="G649" s="85">
        <v>300000</v>
      </c>
      <c r="H649" s="86">
        <v>66784500</v>
      </c>
      <c r="I649" s="71" t="s">
        <v>857</v>
      </c>
      <c r="J649" s="70">
        <v>36</v>
      </c>
    </row>
    <row r="650" spans="1:10" ht="36">
      <c r="A650" s="91"/>
      <c r="B650" s="78" t="s">
        <v>854</v>
      </c>
      <c r="C650" s="78" t="s">
        <v>1619</v>
      </c>
      <c r="D650" s="78" t="s">
        <v>1622</v>
      </c>
      <c r="E650" s="87">
        <v>500000</v>
      </c>
      <c r="F650" s="86">
        <v>67284500</v>
      </c>
      <c r="G650" s="85">
        <v>500000</v>
      </c>
      <c r="H650" s="86">
        <v>67284500</v>
      </c>
      <c r="I650" s="71" t="s">
        <v>857</v>
      </c>
      <c r="J650" s="70">
        <v>36</v>
      </c>
    </row>
    <row r="651" spans="1:10" ht="36">
      <c r="A651" s="91"/>
      <c r="B651" s="78" t="s">
        <v>854</v>
      </c>
      <c r="C651" s="78" t="s">
        <v>1619</v>
      </c>
      <c r="D651" s="78" t="s">
        <v>1623</v>
      </c>
      <c r="E651" s="87">
        <v>150000</v>
      </c>
      <c r="F651" s="86">
        <v>67434500</v>
      </c>
      <c r="G651" s="85">
        <v>150000</v>
      </c>
      <c r="H651" s="86">
        <v>67434500</v>
      </c>
      <c r="I651" s="71" t="s">
        <v>857</v>
      </c>
      <c r="J651" s="70">
        <v>36</v>
      </c>
    </row>
    <row r="652" spans="1:10" ht="36">
      <c r="A652" s="91"/>
      <c r="B652" s="78" t="s">
        <v>854</v>
      </c>
      <c r="C652" s="78" t="s">
        <v>1619</v>
      </c>
      <c r="D652" s="78" t="s">
        <v>1624</v>
      </c>
      <c r="E652" s="87">
        <v>15000</v>
      </c>
      <c r="F652" s="86">
        <v>67449500</v>
      </c>
      <c r="G652" s="85">
        <v>15000</v>
      </c>
      <c r="H652" s="86">
        <v>67449500</v>
      </c>
      <c r="I652" s="71" t="s">
        <v>857</v>
      </c>
      <c r="J652" s="70">
        <v>36</v>
      </c>
    </row>
    <row r="653" spans="1:10" ht="36">
      <c r="A653" s="91"/>
      <c r="B653" s="78" t="s">
        <v>854</v>
      </c>
      <c r="C653" s="78" t="s">
        <v>1625</v>
      </c>
      <c r="D653" s="78" t="s">
        <v>1626</v>
      </c>
      <c r="E653" s="87">
        <v>20000</v>
      </c>
      <c r="F653" s="86">
        <v>67469500</v>
      </c>
      <c r="G653" s="85">
        <v>20000</v>
      </c>
      <c r="H653" s="86">
        <v>67469500</v>
      </c>
      <c r="I653" s="71" t="s">
        <v>857</v>
      </c>
      <c r="J653" s="70">
        <v>33</v>
      </c>
    </row>
    <row r="654" spans="1:10">
      <c r="D654" s="147" t="s">
        <v>3160</v>
      </c>
      <c r="E654" s="39">
        <f>SUM(E4:E653)</f>
        <v>67469500</v>
      </c>
    </row>
    <row r="655" spans="1:10">
      <c r="E655" s="150"/>
    </row>
  </sheetData>
  <pageMargins left="0.25" right="0.25" top="0.75" bottom="0.75" header="0.3" footer="0.3"/>
  <pageSetup scale="74" fitToHeight="0" orientation="landscape" verticalDpi="0" r:id="rId1"/>
  <headerFooter>
    <oddHeader>&amp;F</oddHeader>
    <oddFooter>&amp;C&amp;A&amp;R&amp;P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92"/>
  <sheetViews>
    <sheetView workbookViewId="0">
      <pane ySplit="3" topLeftCell="A4" activePane="bottomLeft" state="frozen"/>
      <selection pane="bottomLeft" activeCell="E4" sqref="E4"/>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1.42578125" style="4" bestFit="1" customWidth="1"/>
    <col min="6" max="6" width="12.28515625" style="4" bestFit="1" customWidth="1"/>
    <col min="7" max="7" width="7.42578125" style="4" bestFit="1" customWidth="1"/>
    <col min="8" max="8" width="15" style="4" bestFit="1" customWidth="1"/>
    <col min="9" max="9" width="12.5703125" style="4" bestFit="1" customWidth="1"/>
    <col min="10" max="10" width="12.42578125" style="4" bestFit="1" customWidth="1"/>
    <col min="11" max="16384" width="8.7109375" style="4"/>
  </cols>
  <sheetData>
    <row r="1" spans="1:10">
      <c r="A1" s="1" t="s">
        <v>1782</v>
      </c>
      <c r="B1" s="1"/>
      <c r="C1" s="1"/>
      <c r="D1" s="1"/>
    </row>
    <row r="3" spans="1:10" s="2" customFormat="1">
      <c r="A3" s="387" t="s">
        <v>6</v>
      </c>
      <c r="B3" s="2" t="s">
        <v>5671</v>
      </c>
      <c r="C3" s="2" t="s">
        <v>7</v>
      </c>
      <c r="D3" s="2" t="s">
        <v>8</v>
      </c>
      <c r="E3" s="2" t="s">
        <v>9</v>
      </c>
      <c r="F3" s="2" t="s">
        <v>10</v>
      </c>
      <c r="G3" s="2" t="s">
        <v>11</v>
      </c>
      <c r="H3" s="2" t="s">
        <v>12</v>
      </c>
      <c r="I3" s="2" t="s">
        <v>13</v>
      </c>
      <c r="J3" s="2" t="s">
        <v>14</v>
      </c>
    </row>
    <row r="4" spans="1:10" ht="72">
      <c r="A4" s="370">
        <v>1</v>
      </c>
      <c r="B4" s="129" t="s">
        <v>113</v>
      </c>
      <c r="C4" s="129" t="s">
        <v>1629</v>
      </c>
      <c r="D4" s="129" t="s">
        <v>1630</v>
      </c>
      <c r="E4" s="87">
        <v>20000</v>
      </c>
      <c r="F4" s="634">
        <f>SUM(E4)</f>
        <v>20000</v>
      </c>
      <c r="G4" s="94"/>
      <c r="H4" s="94"/>
      <c r="I4" s="93"/>
      <c r="J4" s="92"/>
    </row>
    <row r="5" spans="1:10" ht="36">
      <c r="A5" s="370">
        <v>2</v>
      </c>
      <c r="B5" s="129" t="s">
        <v>113</v>
      </c>
      <c r="C5" s="129" t="s">
        <v>1631</v>
      </c>
      <c r="D5" s="129" t="s">
        <v>1632</v>
      </c>
      <c r="E5" s="87">
        <v>6000</v>
      </c>
      <c r="F5" s="634">
        <f>SUM(F4+E5)</f>
        <v>26000</v>
      </c>
      <c r="G5" s="94"/>
      <c r="H5" s="94"/>
      <c r="I5" s="93"/>
      <c r="J5" s="92"/>
    </row>
    <row r="6" spans="1:10" ht="84">
      <c r="A6" s="113">
        <v>3</v>
      </c>
      <c r="B6" s="129" t="s">
        <v>113</v>
      </c>
      <c r="C6" s="129" t="s">
        <v>1633</v>
      </c>
      <c r="D6" s="129" t="s">
        <v>1634</v>
      </c>
      <c r="E6" s="87">
        <v>15000</v>
      </c>
      <c r="F6" s="634">
        <f>SUM(F5+E6)</f>
        <v>41000</v>
      </c>
      <c r="G6" s="94"/>
      <c r="H6" s="94"/>
      <c r="I6" s="93"/>
      <c r="J6" s="92"/>
    </row>
    <row r="7" spans="1:10" ht="96">
      <c r="A7" s="113">
        <v>4</v>
      </c>
      <c r="B7" s="129" t="s">
        <v>108</v>
      </c>
      <c r="C7" s="129" t="s">
        <v>1635</v>
      </c>
      <c r="D7" s="129" t="s">
        <v>1636</v>
      </c>
      <c r="E7" s="87">
        <v>50000</v>
      </c>
      <c r="F7" s="634">
        <f>SUM(F6+E7)</f>
        <v>91000</v>
      </c>
      <c r="G7" s="94"/>
      <c r="H7" s="94"/>
      <c r="I7" s="93"/>
      <c r="J7" s="92"/>
    </row>
    <row r="8" spans="1:10" ht="60">
      <c r="A8" s="113">
        <v>5</v>
      </c>
      <c r="B8" s="129" t="s">
        <v>108</v>
      </c>
      <c r="C8" s="129" t="s">
        <v>1637</v>
      </c>
      <c r="D8" s="129" t="s">
        <v>1638</v>
      </c>
      <c r="E8" s="87">
        <v>30000</v>
      </c>
      <c r="F8" s="634">
        <f t="shared" ref="F8:F71" si="0">SUM(F7+E8)</f>
        <v>121000</v>
      </c>
      <c r="G8" s="94"/>
      <c r="H8" s="94"/>
      <c r="I8" s="93"/>
      <c r="J8" s="92"/>
    </row>
    <row r="9" spans="1:10" ht="120">
      <c r="A9" s="113">
        <v>6</v>
      </c>
      <c r="B9" s="129" t="s">
        <v>1639</v>
      </c>
      <c r="C9" s="129" t="s">
        <v>5769</v>
      </c>
      <c r="D9" s="129" t="s">
        <v>1640</v>
      </c>
      <c r="E9" s="87">
        <v>2450000</v>
      </c>
      <c r="F9" s="634">
        <f t="shared" si="0"/>
        <v>2571000</v>
      </c>
      <c r="G9" s="94"/>
      <c r="H9" s="94"/>
      <c r="I9" s="93"/>
      <c r="J9" s="92"/>
    </row>
    <row r="10" spans="1:10" ht="24">
      <c r="A10" s="113">
        <v>7</v>
      </c>
      <c r="B10" s="129" t="s">
        <v>113</v>
      </c>
      <c r="C10" s="129" t="s">
        <v>1641</v>
      </c>
      <c r="D10" s="129" t="s">
        <v>1642</v>
      </c>
      <c r="E10" s="87">
        <v>75000</v>
      </c>
      <c r="F10" s="634">
        <f t="shared" si="0"/>
        <v>2646000</v>
      </c>
      <c r="G10" s="94"/>
      <c r="H10" s="94"/>
      <c r="I10" s="93"/>
      <c r="J10" s="92"/>
    </row>
    <row r="11" spans="1:10" ht="96">
      <c r="A11" s="113">
        <v>8</v>
      </c>
      <c r="B11" s="129" t="s">
        <v>1643</v>
      </c>
      <c r="C11" s="129" t="s">
        <v>1644</v>
      </c>
      <c r="D11" s="129" t="s">
        <v>1645</v>
      </c>
      <c r="E11" s="87">
        <v>100000</v>
      </c>
      <c r="F11" s="634">
        <f t="shared" si="0"/>
        <v>2746000</v>
      </c>
      <c r="G11" s="94"/>
      <c r="H11" s="94"/>
      <c r="I11" s="93"/>
      <c r="J11" s="92"/>
    </row>
    <row r="12" spans="1:10">
      <c r="A12" s="113">
        <v>9</v>
      </c>
      <c r="B12" s="128" t="s">
        <v>1643</v>
      </c>
      <c r="C12" s="129" t="s">
        <v>1646</v>
      </c>
      <c r="D12" s="129" t="s">
        <v>1647</v>
      </c>
      <c r="E12" s="87">
        <v>20000</v>
      </c>
      <c r="F12" s="634">
        <f t="shared" si="0"/>
        <v>2766000</v>
      </c>
      <c r="G12" s="94"/>
      <c r="H12" s="94"/>
      <c r="I12" s="93"/>
      <c r="J12" s="92"/>
    </row>
    <row r="13" spans="1:10" ht="48">
      <c r="A13" s="113">
        <v>10</v>
      </c>
      <c r="B13" s="128" t="s">
        <v>1643</v>
      </c>
      <c r="C13" s="129" t="s">
        <v>1648</v>
      </c>
      <c r="D13" s="129" t="s">
        <v>5780</v>
      </c>
      <c r="E13" s="87">
        <v>50000</v>
      </c>
      <c r="F13" s="634">
        <f t="shared" si="0"/>
        <v>2816000</v>
      </c>
      <c r="G13" s="94"/>
      <c r="H13" s="94"/>
      <c r="I13" s="93"/>
      <c r="J13" s="92"/>
    </row>
    <row r="14" spans="1:10" ht="24">
      <c r="A14" s="113">
        <v>11</v>
      </c>
      <c r="B14" s="128" t="s">
        <v>1643</v>
      </c>
      <c r="C14" s="129" t="s">
        <v>1649</v>
      </c>
      <c r="D14" s="129" t="s">
        <v>5952</v>
      </c>
      <c r="E14" s="87">
        <v>69000</v>
      </c>
      <c r="F14" s="634">
        <f t="shared" si="0"/>
        <v>2885000</v>
      </c>
      <c r="G14" s="94"/>
      <c r="H14" s="94"/>
      <c r="I14" s="93"/>
      <c r="J14" s="92"/>
    </row>
    <row r="15" spans="1:10" ht="48">
      <c r="A15" s="113">
        <v>12</v>
      </c>
      <c r="B15" s="127" t="s">
        <v>119</v>
      </c>
      <c r="C15" s="126" t="s">
        <v>1651</v>
      </c>
      <c r="D15" s="125" t="s">
        <v>1652</v>
      </c>
      <c r="E15" s="87">
        <v>25000</v>
      </c>
      <c r="F15" s="634">
        <f t="shared" si="0"/>
        <v>2910000</v>
      </c>
      <c r="G15" s="94"/>
      <c r="H15" s="94"/>
      <c r="I15" s="93"/>
      <c r="J15" s="92"/>
    </row>
    <row r="16" spans="1:10" ht="108">
      <c r="A16" s="113">
        <v>13</v>
      </c>
      <c r="B16" s="128" t="s">
        <v>119</v>
      </c>
      <c r="C16" s="129" t="s">
        <v>1653</v>
      </c>
      <c r="D16" s="129" t="s">
        <v>1654</v>
      </c>
      <c r="E16" s="87">
        <v>50000</v>
      </c>
      <c r="F16" s="634">
        <f t="shared" si="0"/>
        <v>2960000</v>
      </c>
      <c r="G16" s="94"/>
      <c r="H16" s="94"/>
      <c r="I16" s="93"/>
      <c r="J16" s="92"/>
    </row>
    <row r="17" spans="1:10" ht="48">
      <c r="A17" s="113">
        <v>14</v>
      </c>
      <c r="B17" s="129" t="s">
        <v>155</v>
      </c>
      <c r="C17" s="129" t="s">
        <v>1655</v>
      </c>
      <c r="D17" s="129" t="s">
        <v>5770</v>
      </c>
      <c r="E17" s="87">
        <v>12000</v>
      </c>
      <c r="F17" s="634">
        <f t="shared" si="0"/>
        <v>2972000</v>
      </c>
      <c r="G17" s="94"/>
      <c r="H17" s="94"/>
      <c r="I17" s="93"/>
      <c r="J17" s="92"/>
    </row>
    <row r="18" spans="1:10" ht="84">
      <c r="A18" s="113">
        <v>15</v>
      </c>
      <c r="B18" s="129" t="s">
        <v>155</v>
      </c>
      <c r="C18" s="129" t="s">
        <v>1656</v>
      </c>
      <c r="D18" s="129" t="s">
        <v>5771</v>
      </c>
      <c r="E18" s="87">
        <v>20000</v>
      </c>
      <c r="F18" s="634">
        <f t="shared" si="0"/>
        <v>2992000</v>
      </c>
      <c r="G18" s="94"/>
      <c r="H18" s="94"/>
      <c r="I18" s="93"/>
      <c r="J18" s="92"/>
    </row>
    <row r="19" spans="1:10" ht="36">
      <c r="A19" s="113">
        <v>16</v>
      </c>
      <c r="B19" s="128" t="s">
        <v>1657</v>
      </c>
      <c r="C19" s="129" t="s">
        <v>1658</v>
      </c>
      <c r="D19" s="129" t="s">
        <v>5772</v>
      </c>
      <c r="E19" s="87">
        <v>80000</v>
      </c>
      <c r="F19" s="634">
        <f t="shared" si="0"/>
        <v>3072000</v>
      </c>
      <c r="G19" s="94"/>
      <c r="H19" s="94"/>
      <c r="I19" s="93"/>
      <c r="J19" s="92"/>
    </row>
    <row r="20" spans="1:10" ht="24">
      <c r="A20" s="113">
        <v>17</v>
      </c>
      <c r="B20" s="128" t="s">
        <v>907</v>
      </c>
      <c r="C20" s="129" t="s">
        <v>1659</v>
      </c>
      <c r="D20" s="129" t="s">
        <v>1660</v>
      </c>
      <c r="E20" s="87">
        <v>6000</v>
      </c>
      <c r="F20" s="634">
        <f t="shared" si="0"/>
        <v>3078000</v>
      </c>
      <c r="G20" s="94"/>
      <c r="H20" s="94"/>
      <c r="I20" s="93"/>
      <c r="J20" s="92"/>
    </row>
    <row r="21" spans="1:10" ht="36">
      <c r="A21" s="113">
        <v>18</v>
      </c>
      <c r="B21" s="128" t="s">
        <v>155</v>
      </c>
      <c r="C21" s="129" t="s">
        <v>1661</v>
      </c>
      <c r="D21" s="129" t="s">
        <v>1662</v>
      </c>
      <c r="E21" s="87">
        <v>20000</v>
      </c>
      <c r="F21" s="634">
        <f t="shared" si="0"/>
        <v>3098000</v>
      </c>
      <c r="G21" s="94"/>
      <c r="H21" s="94"/>
      <c r="I21" s="93"/>
      <c r="J21" s="92"/>
    </row>
    <row r="22" spans="1:10" ht="48">
      <c r="A22" s="113">
        <v>19</v>
      </c>
      <c r="B22" s="129" t="s">
        <v>1663</v>
      </c>
      <c r="C22" s="129" t="s">
        <v>5773</v>
      </c>
      <c r="D22" s="129" t="s">
        <v>5774</v>
      </c>
      <c r="E22" s="87">
        <v>100000</v>
      </c>
      <c r="F22" s="634">
        <f t="shared" si="0"/>
        <v>3198000</v>
      </c>
      <c r="G22" s="94"/>
      <c r="H22" s="94"/>
      <c r="I22" s="93"/>
      <c r="J22" s="92"/>
    </row>
    <row r="23" spans="1:10" ht="36">
      <c r="A23" s="113">
        <v>20</v>
      </c>
      <c r="B23" s="128" t="s">
        <v>1664</v>
      </c>
      <c r="C23" s="129" t="s">
        <v>1665</v>
      </c>
      <c r="D23" s="129" t="s">
        <v>1666</v>
      </c>
      <c r="E23" s="87">
        <v>120000</v>
      </c>
      <c r="F23" s="634">
        <f t="shared" si="0"/>
        <v>3318000</v>
      </c>
      <c r="G23" s="94"/>
      <c r="H23" s="94"/>
      <c r="I23" s="93"/>
      <c r="J23" s="92"/>
    </row>
    <row r="24" spans="1:10" ht="24">
      <c r="A24" s="113">
        <v>21</v>
      </c>
      <c r="B24" s="129" t="s">
        <v>113</v>
      </c>
      <c r="C24" s="129" t="s">
        <v>1667</v>
      </c>
      <c r="D24" s="129" t="s">
        <v>5775</v>
      </c>
      <c r="E24" s="87">
        <v>10000</v>
      </c>
      <c r="F24" s="634">
        <f t="shared" si="0"/>
        <v>3328000</v>
      </c>
      <c r="G24" s="94"/>
      <c r="H24" s="94"/>
      <c r="I24" s="93"/>
      <c r="J24" s="92"/>
    </row>
    <row r="25" spans="1:10" ht="24">
      <c r="A25" s="113">
        <v>22</v>
      </c>
      <c r="B25" s="129" t="s">
        <v>113</v>
      </c>
      <c r="C25" s="129" t="s">
        <v>1667</v>
      </c>
      <c r="D25" s="129" t="s">
        <v>5776</v>
      </c>
      <c r="E25" s="87">
        <v>25000</v>
      </c>
      <c r="F25" s="634">
        <f t="shared" si="0"/>
        <v>3353000</v>
      </c>
      <c r="G25" s="94"/>
      <c r="H25" s="94"/>
      <c r="I25" s="93"/>
      <c r="J25" s="92"/>
    </row>
    <row r="26" spans="1:10" ht="24">
      <c r="A26" s="113">
        <v>23</v>
      </c>
      <c r="B26" s="129" t="s">
        <v>113</v>
      </c>
      <c r="C26" s="129" t="s">
        <v>1668</v>
      </c>
      <c r="D26" s="129" t="s">
        <v>1669</v>
      </c>
      <c r="E26" s="87">
        <v>10000</v>
      </c>
      <c r="F26" s="634">
        <f t="shared" si="0"/>
        <v>3363000</v>
      </c>
      <c r="G26" s="94"/>
      <c r="H26" s="94"/>
      <c r="I26" s="93"/>
      <c r="J26" s="92"/>
    </row>
    <row r="27" spans="1:10" ht="24">
      <c r="A27" s="113">
        <v>24</v>
      </c>
      <c r="B27" s="129" t="s">
        <v>113</v>
      </c>
      <c r="C27" s="129" t="s">
        <v>1668</v>
      </c>
      <c r="D27" s="129" t="s">
        <v>1669</v>
      </c>
      <c r="E27" s="87">
        <v>5000</v>
      </c>
      <c r="F27" s="634">
        <f t="shared" si="0"/>
        <v>3368000</v>
      </c>
      <c r="G27" s="94"/>
      <c r="H27" s="94"/>
      <c r="I27" s="93"/>
      <c r="J27" s="92"/>
    </row>
    <row r="28" spans="1:10">
      <c r="A28" s="113">
        <v>25</v>
      </c>
      <c r="B28" s="129" t="s">
        <v>1664</v>
      </c>
      <c r="C28" s="129" t="s">
        <v>1670</v>
      </c>
      <c r="D28" s="129" t="s">
        <v>1671</v>
      </c>
      <c r="E28" s="87">
        <v>50000</v>
      </c>
      <c r="F28" s="634">
        <f t="shared" si="0"/>
        <v>3418000</v>
      </c>
      <c r="G28" s="94"/>
      <c r="H28" s="94"/>
      <c r="I28" s="93"/>
      <c r="J28" s="92"/>
    </row>
    <row r="29" spans="1:10" ht="48">
      <c r="A29" s="113">
        <v>26</v>
      </c>
      <c r="B29" s="128" t="s">
        <v>548</v>
      </c>
      <c r="C29" s="129" t="s">
        <v>1672</v>
      </c>
      <c r="D29" s="129" t="s">
        <v>5777</v>
      </c>
      <c r="E29" s="87">
        <v>5000</v>
      </c>
      <c r="F29" s="634">
        <f t="shared" si="0"/>
        <v>3423000</v>
      </c>
      <c r="G29" s="94"/>
      <c r="H29" s="94"/>
      <c r="I29" s="93"/>
      <c r="J29" s="92"/>
    </row>
    <row r="30" spans="1:10" ht="36">
      <c r="A30" s="113">
        <v>27</v>
      </c>
      <c r="B30" s="124" t="s">
        <v>883</v>
      </c>
      <c r="C30" s="123" t="s">
        <v>1674</v>
      </c>
      <c r="D30" s="123" t="s">
        <v>5779</v>
      </c>
      <c r="E30" s="87">
        <v>75000</v>
      </c>
      <c r="F30" s="634">
        <f t="shared" si="0"/>
        <v>3498000</v>
      </c>
      <c r="G30" s="94"/>
      <c r="H30" s="94"/>
      <c r="I30" s="93"/>
      <c r="J30" s="92"/>
    </row>
    <row r="31" spans="1:10" ht="24">
      <c r="A31" s="113">
        <v>28</v>
      </c>
      <c r="B31" s="123" t="s">
        <v>548</v>
      </c>
      <c r="C31" s="123" t="s">
        <v>1675</v>
      </c>
      <c r="D31" s="123" t="s">
        <v>1676</v>
      </c>
      <c r="E31" s="87">
        <v>35000</v>
      </c>
      <c r="F31" s="634">
        <f t="shared" si="0"/>
        <v>3533000</v>
      </c>
      <c r="G31" s="94"/>
      <c r="H31" s="94"/>
      <c r="I31" s="93"/>
      <c r="J31" s="92"/>
    </row>
    <row r="32" spans="1:10" ht="48">
      <c r="A32" s="113">
        <v>29</v>
      </c>
      <c r="B32" s="123" t="s">
        <v>755</v>
      </c>
      <c r="C32" s="123" t="s">
        <v>1677</v>
      </c>
      <c r="D32" s="123" t="s">
        <v>5778</v>
      </c>
      <c r="E32" s="87">
        <v>150000</v>
      </c>
      <c r="F32" s="634">
        <f t="shared" si="0"/>
        <v>3683000</v>
      </c>
      <c r="G32" s="94"/>
      <c r="H32" s="94"/>
      <c r="I32" s="93"/>
      <c r="J32" s="92"/>
    </row>
    <row r="33" spans="1:10" ht="60">
      <c r="A33" s="113">
        <v>30</v>
      </c>
      <c r="B33" s="123" t="s">
        <v>883</v>
      </c>
      <c r="C33" s="123" t="s">
        <v>1678</v>
      </c>
      <c r="D33" s="123" t="s">
        <v>1679</v>
      </c>
      <c r="E33" s="87">
        <v>10000</v>
      </c>
      <c r="F33" s="634">
        <f t="shared" si="0"/>
        <v>3693000</v>
      </c>
      <c r="G33" s="94"/>
      <c r="H33" s="94"/>
      <c r="I33" s="93"/>
      <c r="J33" s="92"/>
    </row>
    <row r="34" spans="1:10" ht="24">
      <c r="A34" s="113">
        <v>31</v>
      </c>
      <c r="B34" s="123" t="s">
        <v>883</v>
      </c>
      <c r="C34" s="123" t="s">
        <v>1674</v>
      </c>
      <c r="D34" s="121" t="s">
        <v>1680</v>
      </c>
      <c r="E34" s="87">
        <v>30000</v>
      </c>
      <c r="F34" s="634">
        <f t="shared" si="0"/>
        <v>3723000</v>
      </c>
      <c r="G34" s="94"/>
      <c r="H34" s="94"/>
      <c r="I34" s="93"/>
      <c r="J34" s="92"/>
    </row>
    <row r="35" spans="1:10" ht="24">
      <c r="A35" s="113">
        <v>32</v>
      </c>
      <c r="B35" s="123" t="s">
        <v>1681</v>
      </c>
      <c r="C35" s="123" t="s">
        <v>1682</v>
      </c>
      <c r="D35" s="123" t="s">
        <v>1683</v>
      </c>
      <c r="E35" s="87">
        <v>100000</v>
      </c>
      <c r="F35" s="634">
        <f t="shared" si="0"/>
        <v>3823000</v>
      </c>
      <c r="G35" s="94"/>
      <c r="H35" s="94"/>
      <c r="I35" s="93"/>
      <c r="J35" s="92"/>
    </row>
    <row r="36" spans="1:10" ht="24">
      <c r="A36" s="113">
        <v>33</v>
      </c>
      <c r="B36" s="123" t="s">
        <v>1643</v>
      </c>
      <c r="C36" s="123" t="s">
        <v>1684</v>
      </c>
      <c r="D36" s="123" t="s">
        <v>1685</v>
      </c>
      <c r="E36" s="87">
        <v>60000</v>
      </c>
      <c r="F36" s="634">
        <f t="shared" si="0"/>
        <v>3883000</v>
      </c>
      <c r="G36" s="94"/>
      <c r="H36" s="94"/>
      <c r="I36" s="93"/>
      <c r="J36" s="92"/>
    </row>
    <row r="37" spans="1:10" ht="60">
      <c r="A37" s="113">
        <v>34</v>
      </c>
      <c r="B37" s="123" t="s">
        <v>1643</v>
      </c>
      <c r="C37" s="123" t="s">
        <v>1686</v>
      </c>
      <c r="D37" s="123" t="s">
        <v>5781</v>
      </c>
      <c r="E37" s="87">
        <v>350000</v>
      </c>
      <c r="F37" s="634">
        <f t="shared" si="0"/>
        <v>4233000</v>
      </c>
      <c r="G37" s="94"/>
      <c r="H37" s="94"/>
      <c r="I37" s="93"/>
      <c r="J37" s="92"/>
    </row>
    <row r="38" spans="1:10">
      <c r="A38" s="113">
        <v>35</v>
      </c>
      <c r="B38" s="124" t="s">
        <v>1643</v>
      </c>
      <c r="C38" s="123" t="s">
        <v>1646</v>
      </c>
      <c r="D38" s="123" t="s">
        <v>1647</v>
      </c>
      <c r="E38" s="87">
        <v>20000</v>
      </c>
      <c r="F38" s="634">
        <f t="shared" si="0"/>
        <v>4253000</v>
      </c>
      <c r="G38" s="94"/>
      <c r="H38" s="94"/>
      <c r="I38" s="93"/>
      <c r="J38" s="92"/>
    </row>
    <row r="39" spans="1:10">
      <c r="A39" s="113">
        <v>36</v>
      </c>
      <c r="B39" s="124" t="s">
        <v>1643</v>
      </c>
      <c r="C39" s="123" t="s">
        <v>1649</v>
      </c>
      <c r="D39" s="123" t="s">
        <v>1650</v>
      </c>
      <c r="E39" s="87">
        <v>10000</v>
      </c>
      <c r="F39" s="634">
        <f t="shared" si="0"/>
        <v>4263000</v>
      </c>
      <c r="G39" s="94"/>
      <c r="H39" s="94"/>
      <c r="I39" s="93"/>
      <c r="J39" s="92"/>
    </row>
    <row r="40" spans="1:10" ht="24">
      <c r="A40" s="113">
        <v>37</v>
      </c>
      <c r="B40" s="122" t="s">
        <v>1643</v>
      </c>
      <c r="C40" s="124" t="s">
        <v>1687</v>
      </c>
      <c r="D40" s="123" t="s">
        <v>1688</v>
      </c>
      <c r="E40" s="87">
        <v>85000</v>
      </c>
      <c r="F40" s="634">
        <f t="shared" si="0"/>
        <v>4348000</v>
      </c>
      <c r="G40" s="94"/>
      <c r="H40" s="94"/>
      <c r="I40" s="93"/>
      <c r="J40" s="92"/>
    </row>
    <row r="41" spans="1:10" ht="24">
      <c r="A41" s="113">
        <v>38</v>
      </c>
      <c r="B41" s="124" t="s">
        <v>119</v>
      </c>
      <c r="C41" s="123" t="s">
        <v>1689</v>
      </c>
      <c r="D41" s="123" t="s">
        <v>1690</v>
      </c>
      <c r="E41" s="87">
        <v>30000</v>
      </c>
      <c r="F41" s="634">
        <f t="shared" si="0"/>
        <v>4378000</v>
      </c>
      <c r="G41" s="94"/>
      <c r="H41" s="94"/>
      <c r="I41" s="93"/>
      <c r="J41" s="92"/>
    </row>
    <row r="42" spans="1:10" ht="60">
      <c r="A42" s="113">
        <v>39</v>
      </c>
      <c r="B42" s="123" t="s">
        <v>883</v>
      </c>
      <c r="C42" s="123" t="s">
        <v>1691</v>
      </c>
      <c r="D42" s="123" t="s">
        <v>1692</v>
      </c>
      <c r="E42" s="87">
        <v>50000</v>
      </c>
      <c r="F42" s="634">
        <f t="shared" si="0"/>
        <v>4428000</v>
      </c>
      <c r="G42" s="94"/>
      <c r="H42" s="94"/>
      <c r="I42" s="93"/>
      <c r="J42" s="92"/>
    </row>
    <row r="43" spans="1:10" ht="36">
      <c r="A43" s="113">
        <v>40</v>
      </c>
      <c r="B43" s="123" t="s">
        <v>883</v>
      </c>
      <c r="C43" s="123" t="s">
        <v>1693</v>
      </c>
      <c r="D43" s="123" t="s">
        <v>1694</v>
      </c>
      <c r="E43" s="87">
        <v>35000</v>
      </c>
      <c r="F43" s="634">
        <f t="shared" si="0"/>
        <v>4463000</v>
      </c>
      <c r="G43" s="94"/>
      <c r="H43" s="94"/>
      <c r="I43" s="93"/>
      <c r="J43" s="92"/>
    </row>
    <row r="44" spans="1:10" ht="24">
      <c r="A44" s="113">
        <v>41</v>
      </c>
      <c r="B44" s="123" t="s">
        <v>883</v>
      </c>
      <c r="C44" s="123" t="s">
        <v>1695</v>
      </c>
      <c r="D44" s="121" t="s">
        <v>1696</v>
      </c>
      <c r="E44" s="87">
        <v>12000</v>
      </c>
      <c r="F44" s="634">
        <f t="shared" si="0"/>
        <v>4475000</v>
      </c>
      <c r="G44" s="94"/>
      <c r="H44" s="94"/>
      <c r="I44" s="93"/>
      <c r="J44" s="92"/>
    </row>
    <row r="45" spans="1:10" ht="24">
      <c r="A45" s="113">
        <v>42</v>
      </c>
      <c r="B45" s="123" t="s">
        <v>883</v>
      </c>
      <c r="C45" s="123" t="s">
        <v>1697</v>
      </c>
      <c r="D45" s="123" t="s">
        <v>1698</v>
      </c>
      <c r="E45" s="87">
        <v>45000</v>
      </c>
      <c r="F45" s="634">
        <f t="shared" si="0"/>
        <v>4520000</v>
      </c>
      <c r="G45" s="94"/>
      <c r="H45" s="94"/>
      <c r="I45" s="93"/>
      <c r="J45" s="92"/>
    </row>
    <row r="46" spans="1:10" ht="24">
      <c r="A46" s="113">
        <v>43</v>
      </c>
      <c r="B46" s="123" t="s">
        <v>1699</v>
      </c>
      <c r="C46" s="123" t="s">
        <v>1700</v>
      </c>
      <c r="D46" s="123" t="s">
        <v>1701</v>
      </c>
      <c r="E46" s="87">
        <v>25000</v>
      </c>
      <c r="F46" s="634">
        <f t="shared" si="0"/>
        <v>4545000</v>
      </c>
      <c r="G46" s="94"/>
      <c r="H46" s="94"/>
      <c r="I46" s="93"/>
      <c r="J46" s="92"/>
    </row>
    <row r="47" spans="1:10" ht="24">
      <c r="A47" s="113">
        <v>44</v>
      </c>
      <c r="B47" s="123" t="s">
        <v>883</v>
      </c>
      <c r="C47" s="123" t="s">
        <v>1702</v>
      </c>
      <c r="D47" s="121" t="s">
        <v>5782</v>
      </c>
      <c r="E47" s="87">
        <v>5000</v>
      </c>
      <c r="F47" s="634">
        <f t="shared" si="0"/>
        <v>4550000</v>
      </c>
      <c r="G47" s="94"/>
      <c r="H47" s="94"/>
      <c r="I47" s="93"/>
      <c r="J47" s="92"/>
    </row>
    <row r="48" spans="1:10">
      <c r="A48" s="113">
        <v>45</v>
      </c>
      <c r="B48" s="123" t="s">
        <v>1703</v>
      </c>
      <c r="C48" s="123" t="s">
        <v>1704</v>
      </c>
      <c r="D48" s="123" t="s">
        <v>1705</v>
      </c>
      <c r="E48" s="87">
        <v>10000</v>
      </c>
      <c r="F48" s="634">
        <f t="shared" si="0"/>
        <v>4560000</v>
      </c>
      <c r="G48" s="94"/>
      <c r="H48" s="94"/>
      <c r="I48" s="93"/>
      <c r="J48" s="92"/>
    </row>
    <row r="49" spans="1:10" ht="36">
      <c r="A49" s="113">
        <v>46</v>
      </c>
      <c r="B49" s="123" t="s">
        <v>883</v>
      </c>
      <c r="C49" s="123" t="s">
        <v>1706</v>
      </c>
      <c r="D49" s="123" t="s">
        <v>1707</v>
      </c>
      <c r="E49" s="87">
        <v>10000</v>
      </c>
      <c r="F49" s="634">
        <f t="shared" si="0"/>
        <v>4570000</v>
      </c>
      <c r="G49" s="94"/>
      <c r="H49" s="94"/>
      <c r="I49" s="93"/>
      <c r="J49" s="92"/>
    </row>
    <row r="50" spans="1:10" ht="24">
      <c r="A50" s="113">
        <v>47</v>
      </c>
      <c r="B50" s="123" t="s">
        <v>883</v>
      </c>
      <c r="C50" s="123" t="s">
        <v>1708</v>
      </c>
      <c r="D50" s="121" t="s">
        <v>1709</v>
      </c>
      <c r="E50" s="87">
        <v>45000</v>
      </c>
      <c r="F50" s="634">
        <f t="shared" si="0"/>
        <v>4615000</v>
      </c>
      <c r="G50" s="94"/>
      <c r="H50" s="94"/>
      <c r="I50" s="93"/>
      <c r="J50" s="92"/>
    </row>
    <row r="51" spans="1:10" ht="24">
      <c r="A51" s="113">
        <v>48</v>
      </c>
      <c r="B51" s="123" t="s">
        <v>1710</v>
      </c>
      <c r="C51" s="123" t="s">
        <v>1711</v>
      </c>
      <c r="D51" s="123" t="s">
        <v>1712</v>
      </c>
      <c r="E51" s="87">
        <v>25000</v>
      </c>
      <c r="F51" s="634">
        <f t="shared" si="0"/>
        <v>4640000</v>
      </c>
      <c r="G51" s="94"/>
      <c r="H51" s="94"/>
      <c r="I51" s="93"/>
      <c r="J51" s="92"/>
    </row>
    <row r="52" spans="1:10" ht="24">
      <c r="A52" s="113">
        <v>49</v>
      </c>
      <c r="B52" s="122" t="s">
        <v>436</v>
      </c>
      <c r="C52" s="123" t="s">
        <v>1713</v>
      </c>
      <c r="D52" s="123" t="s">
        <v>1714</v>
      </c>
      <c r="E52" s="87">
        <v>25000</v>
      </c>
      <c r="F52" s="634">
        <f t="shared" si="0"/>
        <v>4665000</v>
      </c>
      <c r="G52" s="94"/>
      <c r="H52" s="94"/>
      <c r="I52" s="93"/>
      <c r="J52" s="92"/>
    </row>
    <row r="53" spans="1:10" ht="24">
      <c r="A53" s="113">
        <v>50</v>
      </c>
      <c r="B53" s="122" t="s">
        <v>515</v>
      </c>
      <c r="C53" s="123" t="s">
        <v>1715</v>
      </c>
      <c r="D53" s="123" t="s">
        <v>1716</v>
      </c>
      <c r="E53" s="87">
        <v>15000</v>
      </c>
      <c r="F53" s="634">
        <f t="shared" si="0"/>
        <v>4680000</v>
      </c>
      <c r="G53" s="94"/>
      <c r="H53" s="94"/>
      <c r="I53" s="93"/>
      <c r="J53" s="92"/>
    </row>
    <row r="54" spans="1:10" ht="84">
      <c r="A54" s="113">
        <v>51</v>
      </c>
      <c r="B54" s="124" t="s">
        <v>1717</v>
      </c>
      <c r="C54" s="123" t="s">
        <v>5783</v>
      </c>
      <c r="D54" s="123" t="s">
        <v>5784</v>
      </c>
      <c r="E54" s="87">
        <v>140000</v>
      </c>
      <c r="F54" s="634">
        <f t="shared" si="0"/>
        <v>4820000</v>
      </c>
      <c r="G54" s="94"/>
      <c r="H54" s="94"/>
      <c r="I54" s="93"/>
      <c r="J54" s="92"/>
    </row>
    <row r="55" spans="1:10">
      <c r="A55" s="113">
        <v>52</v>
      </c>
      <c r="B55" s="124" t="s">
        <v>792</v>
      </c>
      <c r="C55" s="123" t="s">
        <v>1718</v>
      </c>
      <c r="D55" s="123" t="s">
        <v>1719</v>
      </c>
      <c r="E55" s="87">
        <v>11000</v>
      </c>
      <c r="F55" s="634">
        <f t="shared" si="0"/>
        <v>4831000</v>
      </c>
      <c r="G55" s="94"/>
      <c r="H55" s="94"/>
      <c r="I55" s="93"/>
      <c r="J55" s="92"/>
    </row>
    <row r="56" spans="1:10" ht="96">
      <c r="A56" s="113">
        <v>53</v>
      </c>
      <c r="B56" s="123" t="s">
        <v>119</v>
      </c>
      <c r="C56" s="123" t="s">
        <v>1720</v>
      </c>
      <c r="D56" s="123" t="s">
        <v>5785</v>
      </c>
      <c r="E56" s="87">
        <v>384000</v>
      </c>
      <c r="F56" s="634">
        <f t="shared" si="0"/>
        <v>5215000</v>
      </c>
      <c r="G56" s="94"/>
      <c r="H56" s="94"/>
      <c r="I56" s="93"/>
      <c r="J56" s="92"/>
    </row>
    <row r="57" spans="1:10" ht="132">
      <c r="A57" s="113">
        <v>54</v>
      </c>
      <c r="B57" s="123" t="s">
        <v>119</v>
      </c>
      <c r="C57" s="123" t="s">
        <v>1721</v>
      </c>
      <c r="D57" s="123" t="s">
        <v>5786</v>
      </c>
      <c r="E57" s="87">
        <v>95400</v>
      </c>
      <c r="F57" s="634">
        <f t="shared" si="0"/>
        <v>5310400</v>
      </c>
      <c r="G57" s="94"/>
      <c r="H57" s="94"/>
      <c r="I57" s="93"/>
      <c r="J57" s="92"/>
    </row>
    <row r="58" spans="1:10" ht="24">
      <c r="A58" s="113">
        <v>55</v>
      </c>
      <c r="B58" s="123" t="s">
        <v>1664</v>
      </c>
      <c r="C58" s="123" t="s">
        <v>1722</v>
      </c>
      <c r="D58" s="123" t="s">
        <v>1723</v>
      </c>
      <c r="E58" s="87">
        <v>100000</v>
      </c>
      <c r="F58" s="634">
        <f t="shared" si="0"/>
        <v>5410400</v>
      </c>
      <c r="G58" s="94"/>
      <c r="H58" s="94"/>
      <c r="I58" s="93"/>
      <c r="J58" s="92"/>
    </row>
    <row r="59" spans="1:10" ht="24">
      <c r="A59" s="113">
        <v>56</v>
      </c>
      <c r="B59" s="123" t="s">
        <v>1664</v>
      </c>
      <c r="C59" s="123" t="s">
        <v>1724</v>
      </c>
      <c r="D59" s="123" t="s">
        <v>1725</v>
      </c>
      <c r="E59" s="87">
        <v>150000</v>
      </c>
      <c r="F59" s="634">
        <f t="shared" si="0"/>
        <v>5560400</v>
      </c>
      <c r="G59" s="94"/>
      <c r="H59" s="94"/>
      <c r="I59" s="93"/>
      <c r="J59" s="92"/>
    </row>
    <row r="60" spans="1:10">
      <c r="A60" s="113">
        <v>57</v>
      </c>
      <c r="B60" s="123" t="s">
        <v>1664</v>
      </c>
      <c r="C60" s="123" t="s">
        <v>1726</v>
      </c>
      <c r="D60" s="120" t="s">
        <v>1727</v>
      </c>
      <c r="E60" s="87">
        <v>450000</v>
      </c>
      <c r="F60" s="634">
        <f t="shared" si="0"/>
        <v>6010400</v>
      </c>
      <c r="G60" s="94"/>
      <c r="H60" s="94"/>
      <c r="I60" s="93"/>
      <c r="J60" s="92"/>
    </row>
    <row r="61" spans="1:10">
      <c r="A61" s="113">
        <v>58</v>
      </c>
      <c r="B61" s="123" t="s">
        <v>1664</v>
      </c>
      <c r="C61" s="123" t="s">
        <v>1728</v>
      </c>
      <c r="D61" s="123" t="s">
        <v>1729</v>
      </c>
      <c r="E61" s="87">
        <v>2000</v>
      </c>
      <c r="F61" s="634">
        <f t="shared" si="0"/>
        <v>6012400</v>
      </c>
      <c r="G61" s="94"/>
      <c r="H61" s="94"/>
      <c r="I61" s="93"/>
      <c r="J61" s="92"/>
    </row>
    <row r="62" spans="1:10">
      <c r="A62" s="113">
        <v>59</v>
      </c>
      <c r="B62" s="123" t="s">
        <v>1664</v>
      </c>
      <c r="C62" s="123" t="s">
        <v>1730</v>
      </c>
      <c r="D62" s="123" t="s">
        <v>1731</v>
      </c>
      <c r="E62" s="87">
        <v>10000</v>
      </c>
      <c r="F62" s="634">
        <f t="shared" si="0"/>
        <v>6022400</v>
      </c>
      <c r="G62" s="94"/>
      <c r="H62" s="94"/>
      <c r="I62" s="93"/>
      <c r="J62" s="92"/>
    </row>
    <row r="63" spans="1:10">
      <c r="A63" s="113">
        <v>60</v>
      </c>
      <c r="B63" s="123" t="s">
        <v>1664</v>
      </c>
      <c r="C63" s="123" t="s">
        <v>1732</v>
      </c>
      <c r="D63" s="123" t="s">
        <v>1733</v>
      </c>
      <c r="E63" s="87">
        <v>8000</v>
      </c>
      <c r="F63" s="634">
        <f t="shared" si="0"/>
        <v>6030400</v>
      </c>
      <c r="G63" s="94"/>
      <c r="H63" s="94"/>
      <c r="I63" s="93"/>
      <c r="J63" s="92"/>
    </row>
    <row r="64" spans="1:10" ht="48">
      <c r="A64" s="113">
        <v>61</v>
      </c>
      <c r="B64" s="124" t="s">
        <v>1639</v>
      </c>
      <c r="C64" s="123" t="s">
        <v>1734</v>
      </c>
      <c r="D64" s="123" t="s">
        <v>1735</v>
      </c>
      <c r="E64" s="87">
        <v>65000</v>
      </c>
      <c r="F64" s="634">
        <f t="shared" si="0"/>
        <v>6095400</v>
      </c>
      <c r="G64" s="94"/>
      <c r="H64" s="94"/>
      <c r="I64" s="93"/>
      <c r="J64" s="92"/>
    </row>
    <row r="65" spans="1:10" ht="36">
      <c r="A65" s="113">
        <v>62</v>
      </c>
      <c r="B65" s="124" t="s">
        <v>1639</v>
      </c>
      <c r="C65" s="123" t="s">
        <v>1734</v>
      </c>
      <c r="D65" s="123" t="s">
        <v>1736</v>
      </c>
      <c r="E65" s="87">
        <v>15000</v>
      </c>
      <c r="F65" s="634">
        <f t="shared" si="0"/>
        <v>6110400</v>
      </c>
      <c r="G65" s="94"/>
      <c r="H65" s="94"/>
      <c r="I65" s="93"/>
      <c r="J65" s="92"/>
    </row>
    <row r="66" spans="1:10" ht="24">
      <c r="A66" s="113">
        <v>63</v>
      </c>
      <c r="B66" s="124" t="s">
        <v>1639</v>
      </c>
      <c r="C66" s="123" t="s">
        <v>1734</v>
      </c>
      <c r="D66" s="123" t="s">
        <v>1737</v>
      </c>
      <c r="E66" s="87">
        <v>10000</v>
      </c>
      <c r="F66" s="634">
        <f t="shared" si="0"/>
        <v>6120400</v>
      </c>
      <c r="G66" s="94"/>
      <c r="H66" s="94"/>
      <c r="I66" s="93"/>
      <c r="J66" s="92"/>
    </row>
    <row r="67" spans="1:10" ht="36">
      <c r="A67" s="113">
        <v>64</v>
      </c>
      <c r="B67" s="124" t="s">
        <v>1639</v>
      </c>
      <c r="C67" s="123" t="s">
        <v>1734</v>
      </c>
      <c r="D67" s="123" t="s">
        <v>1738</v>
      </c>
      <c r="E67" s="87">
        <v>30000</v>
      </c>
      <c r="F67" s="634">
        <f t="shared" si="0"/>
        <v>6150400</v>
      </c>
      <c r="G67" s="94"/>
      <c r="H67" s="94"/>
      <c r="I67" s="93"/>
      <c r="J67" s="92"/>
    </row>
    <row r="68" spans="1:10" ht="36">
      <c r="A68" s="113">
        <v>65</v>
      </c>
      <c r="B68" s="124" t="s">
        <v>1639</v>
      </c>
      <c r="C68" s="123" t="s">
        <v>1734</v>
      </c>
      <c r="D68" s="123" t="s">
        <v>1739</v>
      </c>
      <c r="E68" s="87">
        <v>50000</v>
      </c>
      <c r="F68" s="634">
        <f t="shared" si="0"/>
        <v>6200400</v>
      </c>
      <c r="G68" s="94"/>
      <c r="H68" s="94"/>
      <c r="I68" s="93"/>
      <c r="J68" s="92"/>
    </row>
    <row r="69" spans="1:10" ht="24">
      <c r="A69" s="113">
        <v>66</v>
      </c>
      <c r="B69" s="124" t="s">
        <v>1663</v>
      </c>
      <c r="C69" s="123" t="s">
        <v>5787</v>
      </c>
      <c r="D69" s="123" t="s">
        <v>1740</v>
      </c>
      <c r="E69" s="87">
        <v>10000</v>
      </c>
      <c r="F69" s="634">
        <f t="shared" si="0"/>
        <v>6210400</v>
      </c>
      <c r="G69" s="94"/>
      <c r="H69" s="94"/>
      <c r="I69" s="93"/>
      <c r="J69" s="92"/>
    </row>
    <row r="70" spans="1:10" ht="24">
      <c r="A70" s="113">
        <v>67</v>
      </c>
      <c r="B70" s="122" t="s">
        <v>113</v>
      </c>
      <c r="C70" s="124" t="s">
        <v>1741</v>
      </c>
      <c r="D70" s="123" t="s">
        <v>1742</v>
      </c>
      <c r="E70" s="87">
        <v>27000</v>
      </c>
      <c r="F70" s="634">
        <f t="shared" si="0"/>
        <v>6237400</v>
      </c>
      <c r="G70" s="94"/>
      <c r="H70" s="94"/>
      <c r="I70" s="93"/>
      <c r="J70" s="92"/>
    </row>
    <row r="71" spans="1:10" ht="24">
      <c r="A71" s="113">
        <v>68</v>
      </c>
      <c r="B71" s="122" t="s">
        <v>113</v>
      </c>
      <c r="C71" s="124" t="s">
        <v>1743</v>
      </c>
      <c r="D71" s="119" t="s">
        <v>1744</v>
      </c>
      <c r="E71" s="87">
        <v>22000</v>
      </c>
      <c r="F71" s="634">
        <f t="shared" si="0"/>
        <v>6259400</v>
      </c>
      <c r="G71" s="94"/>
      <c r="H71" s="94"/>
      <c r="I71" s="93"/>
      <c r="J71" s="92"/>
    </row>
    <row r="72" spans="1:10" ht="36">
      <c r="A72" s="113">
        <v>69</v>
      </c>
      <c r="B72" s="122" t="s">
        <v>1745</v>
      </c>
      <c r="C72" s="124" t="s">
        <v>1746</v>
      </c>
      <c r="D72" s="123" t="s">
        <v>5788</v>
      </c>
      <c r="E72" s="87">
        <v>35000</v>
      </c>
      <c r="F72" s="634">
        <f t="shared" ref="F72:F90" si="1">SUM(F71+E72)</f>
        <v>6294400</v>
      </c>
      <c r="G72" s="94"/>
      <c r="H72" s="94"/>
      <c r="I72" s="93"/>
      <c r="J72" s="92"/>
    </row>
    <row r="73" spans="1:10" ht="24">
      <c r="A73" s="113">
        <v>70</v>
      </c>
      <c r="B73" s="122" t="s">
        <v>1745</v>
      </c>
      <c r="C73" s="124" t="s">
        <v>1747</v>
      </c>
      <c r="D73" s="123" t="s">
        <v>1748</v>
      </c>
      <c r="E73" s="87">
        <v>35000</v>
      </c>
      <c r="F73" s="634">
        <f t="shared" si="1"/>
        <v>6329400</v>
      </c>
      <c r="G73" s="94"/>
      <c r="H73" s="94"/>
      <c r="I73" s="93"/>
      <c r="J73" s="92"/>
    </row>
    <row r="74" spans="1:10" ht="24">
      <c r="A74" s="113">
        <v>71</v>
      </c>
      <c r="B74" s="120" t="s">
        <v>1749</v>
      </c>
      <c r="C74" s="124" t="s">
        <v>1750</v>
      </c>
      <c r="D74" s="123" t="s">
        <v>5789</v>
      </c>
      <c r="E74" s="87">
        <v>1200</v>
      </c>
      <c r="F74" s="634">
        <f t="shared" si="1"/>
        <v>6330600</v>
      </c>
      <c r="G74" s="94"/>
      <c r="H74" s="94"/>
      <c r="I74" s="93"/>
      <c r="J74" s="92"/>
    </row>
    <row r="75" spans="1:10" ht="48">
      <c r="A75" s="113">
        <v>72</v>
      </c>
      <c r="B75" s="122" t="s">
        <v>1639</v>
      </c>
      <c r="C75" s="123" t="s">
        <v>1751</v>
      </c>
      <c r="D75" s="123" t="s">
        <v>1752</v>
      </c>
      <c r="E75" s="87">
        <v>3000</v>
      </c>
      <c r="F75" s="634">
        <f t="shared" si="1"/>
        <v>6333600</v>
      </c>
      <c r="G75" s="94"/>
      <c r="H75" s="94"/>
      <c r="I75" s="93"/>
      <c r="J75" s="92"/>
    </row>
    <row r="76" spans="1:10" ht="24">
      <c r="A76" s="113">
        <v>73</v>
      </c>
      <c r="B76" s="122" t="s">
        <v>515</v>
      </c>
      <c r="C76" s="123" t="s">
        <v>1753</v>
      </c>
      <c r="D76" s="123" t="s">
        <v>1754</v>
      </c>
      <c r="E76" s="87">
        <v>52800</v>
      </c>
      <c r="F76" s="634">
        <f t="shared" si="1"/>
        <v>6386400</v>
      </c>
      <c r="G76" s="94"/>
      <c r="H76" s="94"/>
      <c r="I76" s="93"/>
      <c r="J76" s="92"/>
    </row>
    <row r="77" spans="1:10" ht="96">
      <c r="A77" s="113">
        <v>74</v>
      </c>
      <c r="B77" s="122" t="s">
        <v>113</v>
      </c>
      <c r="C77" s="124" t="s">
        <v>1755</v>
      </c>
      <c r="D77" s="123" t="s">
        <v>5790</v>
      </c>
      <c r="E77" s="87">
        <v>250000</v>
      </c>
      <c r="F77" s="634">
        <f t="shared" si="1"/>
        <v>6636400</v>
      </c>
      <c r="G77" s="94"/>
      <c r="H77" s="94"/>
      <c r="I77" s="93"/>
      <c r="J77" s="92"/>
    </row>
    <row r="78" spans="1:10" ht="84">
      <c r="A78" s="113">
        <v>75</v>
      </c>
      <c r="B78" s="122" t="s">
        <v>113</v>
      </c>
      <c r="C78" s="124" t="s">
        <v>1756</v>
      </c>
      <c r="D78" s="123" t="s">
        <v>1757</v>
      </c>
      <c r="E78" s="87">
        <v>20000</v>
      </c>
      <c r="F78" s="634">
        <f t="shared" si="1"/>
        <v>6656400</v>
      </c>
      <c r="G78" s="94"/>
      <c r="H78" s="94"/>
      <c r="I78" s="93"/>
      <c r="J78" s="92"/>
    </row>
    <row r="79" spans="1:10">
      <c r="A79" s="113">
        <v>76</v>
      </c>
      <c r="B79" s="120" t="s">
        <v>108</v>
      </c>
      <c r="C79" s="124" t="s">
        <v>1758</v>
      </c>
      <c r="D79" s="123" t="s">
        <v>1759</v>
      </c>
      <c r="E79" s="87">
        <v>18000</v>
      </c>
      <c r="F79" s="634">
        <f t="shared" si="1"/>
        <v>6674400</v>
      </c>
      <c r="G79" s="94"/>
      <c r="H79" s="94"/>
      <c r="I79" s="93"/>
      <c r="J79" s="92"/>
    </row>
    <row r="80" spans="1:10" ht="36">
      <c r="A80" s="113">
        <v>77</v>
      </c>
      <c r="B80" s="120" t="s">
        <v>1760</v>
      </c>
      <c r="C80" s="123" t="s">
        <v>1761</v>
      </c>
      <c r="D80" s="123" t="s">
        <v>5791</v>
      </c>
      <c r="E80" s="87">
        <v>20000</v>
      </c>
      <c r="F80" s="634">
        <f t="shared" si="1"/>
        <v>6694400</v>
      </c>
      <c r="G80" s="94"/>
      <c r="H80" s="94"/>
      <c r="I80" s="93"/>
      <c r="J80" s="92"/>
    </row>
    <row r="81" spans="1:10" ht="60">
      <c r="A81" s="113">
        <v>78</v>
      </c>
      <c r="B81" s="120" t="s">
        <v>1760</v>
      </c>
      <c r="C81" s="123" t="s">
        <v>1762</v>
      </c>
      <c r="D81" s="123" t="s">
        <v>1763</v>
      </c>
      <c r="E81" s="87">
        <v>80000</v>
      </c>
      <c r="F81" s="634">
        <f t="shared" si="1"/>
        <v>6774400</v>
      </c>
      <c r="G81" s="94"/>
      <c r="H81" s="94"/>
      <c r="I81" s="93"/>
      <c r="J81" s="92"/>
    </row>
    <row r="82" spans="1:10" ht="36">
      <c r="A82" s="113">
        <v>79</v>
      </c>
      <c r="B82" s="120" t="s">
        <v>1760</v>
      </c>
      <c r="C82" s="124" t="s">
        <v>1764</v>
      </c>
      <c r="D82" s="123" t="s">
        <v>1765</v>
      </c>
      <c r="E82" s="87">
        <v>8000</v>
      </c>
      <c r="F82" s="634">
        <f t="shared" si="1"/>
        <v>6782400</v>
      </c>
      <c r="G82" s="94"/>
      <c r="H82" s="94"/>
      <c r="I82" s="93"/>
      <c r="J82" s="92"/>
    </row>
    <row r="83" spans="1:10" ht="84">
      <c r="A83" s="113">
        <v>80</v>
      </c>
      <c r="B83" s="120" t="s">
        <v>1760</v>
      </c>
      <c r="C83" s="124" t="s">
        <v>1766</v>
      </c>
      <c r="D83" s="123" t="s">
        <v>1767</v>
      </c>
      <c r="E83" s="87">
        <v>16000</v>
      </c>
      <c r="F83" s="634">
        <f t="shared" si="1"/>
        <v>6798400</v>
      </c>
      <c r="G83" s="94"/>
      <c r="H83" s="94"/>
      <c r="I83" s="93"/>
      <c r="J83" s="92"/>
    </row>
    <row r="84" spans="1:10" ht="60">
      <c r="A84" s="113">
        <v>81</v>
      </c>
      <c r="B84" s="120" t="s">
        <v>1760</v>
      </c>
      <c r="C84" s="123" t="s">
        <v>1768</v>
      </c>
      <c r="D84" s="123" t="s">
        <v>5792</v>
      </c>
      <c r="E84" s="87">
        <v>760000</v>
      </c>
      <c r="F84" s="634">
        <f t="shared" si="1"/>
        <v>7558400</v>
      </c>
      <c r="G84" s="94"/>
      <c r="H84" s="94"/>
      <c r="I84" s="93"/>
      <c r="J84" s="92"/>
    </row>
    <row r="85" spans="1:10" ht="24">
      <c r="A85" s="113">
        <v>82</v>
      </c>
      <c r="B85" s="120" t="s">
        <v>436</v>
      </c>
      <c r="C85" s="124" t="s">
        <v>1769</v>
      </c>
      <c r="D85" s="123" t="s">
        <v>1770</v>
      </c>
      <c r="E85" s="87">
        <v>15000</v>
      </c>
      <c r="F85" s="634">
        <f t="shared" si="1"/>
        <v>7573400</v>
      </c>
      <c r="G85" s="94"/>
      <c r="H85" s="94"/>
      <c r="I85" s="93"/>
      <c r="J85" s="92"/>
    </row>
    <row r="86" spans="1:10" ht="60">
      <c r="A86" s="113">
        <v>83</v>
      </c>
      <c r="B86" s="120" t="s">
        <v>1771</v>
      </c>
      <c r="C86" s="124" t="s">
        <v>1772</v>
      </c>
      <c r="D86" s="123" t="s">
        <v>1773</v>
      </c>
      <c r="E86" s="87">
        <v>50000</v>
      </c>
      <c r="F86" s="634">
        <f t="shared" si="1"/>
        <v>7623400</v>
      </c>
      <c r="G86" s="94"/>
      <c r="H86" s="94"/>
      <c r="I86" s="93"/>
      <c r="J86" s="92"/>
    </row>
    <row r="87" spans="1:10" ht="24">
      <c r="A87" s="113">
        <v>84</v>
      </c>
      <c r="B87" s="120" t="s">
        <v>108</v>
      </c>
      <c r="C87" s="124" t="s">
        <v>1774</v>
      </c>
      <c r="D87" s="123" t="s">
        <v>1775</v>
      </c>
      <c r="E87" s="87">
        <v>2000000</v>
      </c>
      <c r="F87" s="634">
        <f t="shared" si="1"/>
        <v>9623400</v>
      </c>
      <c r="G87" s="94"/>
      <c r="H87" s="94"/>
      <c r="I87" s="93"/>
      <c r="J87" s="92"/>
    </row>
    <row r="88" spans="1:10" ht="60">
      <c r="A88" s="113">
        <v>85</v>
      </c>
      <c r="B88" s="122" t="s">
        <v>515</v>
      </c>
      <c r="C88" s="123" t="s">
        <v>1776</v>
      </c>
      <c r="D88" s="122" t="s">
        <v>1777</v>
      </c>
      <c r="E88" s="87">
        <v>40100</v>
      </c>
      <c r="F88" s="634">
        <f t="shared" si="1"/>
        <v>9663500</v>
      </c>
      <c r="G88" s="94"/>
      <c r="H88" s="94"/>
      <c r="I88" s="93"/>
      <c r="J88" s="92"/>
    </row>
    <row r="89" spans="1:10" ht="48">
      <c r="A89" s="113">
        <v>86</v>
      </c>
      <c r="B89" s="122" t="s">
        <v>108</v>
      </c>
      <c r="C89" s="123" t="s">
        <v>1778</v>
      </c>
      <c r="D89" s="122" t="s">
        <v>1779</v>
      </c>
      <c r="E89" s="87">
        <v>35000</v>
      </c>
      <c r="F89" s="634">
        <f t="shared" si="1"/>
        <v>9698500</v>
      </c>
      <c r="G89" s="94"/>
      <c r="H89" s="94"/>
      <c r="I89" s="93"/>
      <c r="J89" s="92"/>
    </row>
    <row r="90" spans="1:10" ht="60">
      <c r="A90" s="113">
        <v>87</v>
      </c>
      <c r="B90" s="122" t="s">
        <v>515</v>
      </c>
      <c r="C90" s="123" t="s">
        <v>1780</v>
      </c>
      <c r="D90" s="122" t="s">
        <v>1781</v>
      </c>
      <c r="E90" s="87">
        <v>34500</v>
      </c>
      <c r="F90" s="634">
        <f t="shared" si="1"/>
        <v>9733000</v>
      </c>
      <c r="G90" s="94"/>
      <c r="H90" s="94"/>
      <c r="I90" s="93"/>
      <c r="J90" s="92"/>
    </row>
    <row r="91" spans="1:10">
      <c r="D91" s="147" t="s">
        <v>3161</v>
      </c>
      <c r="E91" s="146">
        <f>SUM(E4:E90)</f>
        <v>9733000</v>
      </c>
    </row>
    <row r="92" spans="1:10">
      <c r="D92" s="147"/>
      <c r="E92" s="146"/>
    </row>
  </sheetData>
  <pageMargins left="0.25" right="0.25" top="0.75" bottom="0.75" header="0.3" footer="0.3"/>
  <pageSetup scale="75" fitToHeight="0" orientation="landscape" verticalDpi="0" r:id="rId1"/>
  <headerFooter>
    <oddHeader>&amp;F</oddHeader>
    <oddFooter>&amp;C&amp;A&amp;R&amp;P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6"/>
  <sheetViews>
    <sheetView zoomScale="96" zoomScaleNormal="96" workbookViewId="0">
      <pane ySplit="3" topLeftCell="A4" activePane="bottomLeft" state="frozen"/>
      <selection pane="bottomLeft" activeCell="A4" sqref="A4"/>
    </sheetView>
  </sheetViews>
  <sheetFormatPr defaultColWidth="8.7109375" defaultRowHeight="12"/>
  <cols>
    <col min="1" max="1" width="11.5703125" style="4" bestFit="1" customWidth="1"/>
    <col min="2" max="2" width="23.85546875" style="3" bestFit="1" customWidth="1"/>
    <col min="3" max="3" width="23.85546875" style="3" customWidth="1"/>
    <col min="4" max="4" width="46.5703125" style="3" customWidth="1"/>
    <col min="5" max="5" width="12.5703125" style="4" bestFit="1" customWidth="1"/>
    <col min="6" max="6" width="12.28515625" style="4" bestFit="1" customWidth="1"/>
    <col min="7" max="7" width="7.42578125" style="4" bestFit="1" customWidth="1"/>
    <col min="8" max="8" width="15" style="4" bestFit="1" customWidth="1"/>
    <col min="9" max="9" width="12.5703125" style="4" bestFit="1" customWidth="1"/>
    <col min="10" max="10" width="12.42578125" style="4" bestFit="1" customWidth="1"/>
    <col min="11" max="16384" width="8.7109375" style="4"/>
  </cols>
  <sheetData>
    <row r="1" spans="1:10">
      <c r="A1" s="1" t="s">
        <v>1795</v>
      </c>
      <c r="B1" s="1"/>
      <c r="C1" s="1"/>
      <c r="D1" s="1"/>
    </row>
    <row r="3" spans="1:10" s="2" customFormat="1">
      <c r="A3" s="2" t="s">
        <v>6</v>
      </c>
      <c r="B3" s="2" t="s">
        <v>5671</v>
      </c>
      <c r="C3" s="2" t="s">
        <v>7</v>
      </c>
      <c r="D3" s="2" t="s">
        <v>8</v>
      </c>
      <c r="E3" s="2" t="s">
        <v>9</v>
      </c>
      <c r="F3" s="2" t="s">
        <v>10</v>
      </c>
      <c r="G3" s="2" t="s">
        <v>11</v>
      </c>
      <c r="H3" s="2" t="s">
        <v>12</v>
      </c>
      <c r="I3" s="2" t="s">
        <v>13</v>
      </c>
      <c r="J3" s="2" t="s">
        <v>14</v>
      </c>
    </row>
    <row r="4" spans="1:10" ht="408">
      <c r="A4" s="118">
        <v>1</v>
      </c>
      <c r="B4" s="117" t="s">
        <v>1783</v>
      </c>
      <c r="C4" s="116" t="s">
        <v>1784</v>
      </c>
      <c r="D4" s="116" t="s">
        <v>5798</v>
      </c>
      <c r="E4" s="115">
        <v>2550000</v>
      </c>
      <c r="F4" s="114">
        <f>E4</f>
        <v>2550000</v>
      </c>
      <c r="G4" s="115">
        <v>2550000</v>
      </c>
      <c r="H4" s="114">
        <f>G4</f>
        <v>2550000</v>
      </c>
      <c r="I4" s="113" t="s">
        <v>751</v>
      </c>
      <c r="J4" s="112" t="s">
        <v>751</v>
      </c>
    </row>
    <row r="5" spans="1:10" ht="360">
      <c r="A5" s="118">
        <v>2</v>
      </c>
      <c r="B5" s="117" t="s">
        <v>1673</v>
      </c>
      <c r="C5" s="117" t="s">
        <v>1785</v>
      </c>
      <c r="D5" s="117" t="s">
        <v>1786</v>
      </c>
      <c r="E5" s="115">
        <v>1100000</v>
      </c>
      <c r="F5" s="111">
        <f t="shared" ref="F5:F9" si="0">F4+E5</f>
        <v>3650000</v>
      </c>
      <c r="G5" s="115">
        <v>1100000</v>
      </c>
      <c r="H5" s="111">
        <f t="shared" ref="H5:H11" si="1">H4+G5</f>
        <v>3650000</v>
      </c>
      <c r="I5" s="113"/>
      <c r="J5" s="112"/>
    </row>
    <row r="6" spans="1:10" ht="252">
      <c r="A6" s="118">
        <v>3</v>
      </c>
      <c r="B6" s="117" t="s">
        <v>1787</v>
      </c>
      <c r="C6" s="117" t="s">
        <v>5793</v>
      </c>
      <c r="D6" s="117" t="s">
        <v>5794</v>
      </c>
      <c r="E6" s="115">
        <v>1500000</v>
      </c>
      <c r="F6" s="111">
        <f t="shared" si="0"/>
        <v>5150000</v>
      </c>
      <c r="G6" s="115">
        <v>1500000</v>
      </c>
      <c r="H6" s="111">
        <f t="shared" si="1"/>
        <v>5150000</v>
      </c>
      <c r="I6" s="113"/>
      <c r="J6" s="112"/>
    </row>
    <row r="7" spans="1:10" ht="216">
      <c r="A7" s="118">
        <v>4</v>
      </c>
      <c r="B7" s="117" t="s">
        <v>1787</v>
      </c>
      <c r="C7" s="117" t="s">
        <v>1788</v>
      </c>
      <c r="D7" s="117" t="s">
        <v>5795</v>
      </c>
      <c r="E7" s="115">
        <v>400000</v>
      </c>
      <c r="F7" s="111">
        <f t="shared" si="0"/>
        <v>5550000</v>
      </c>
      <c r="G7" s="115">
        <v>400000</v>
      </c>
      <c r="H7" s="111">
        <f t="shared" si="1"/>
        <v>5550000</v>
      </c>
      <c r="I7" s="113"/>
      <c r="J7" s="112"/>
    </row>
    <row r="8" spans="1:10" ht="228">
      <c r="A8" s="118">
        <v>5</v>
      </c>
      <c r="B8" s="117" t="s">
        <v>1787</v>
      </c>
      <c r="C8" s="117" t="s">
        <v>5796</v>
      </c>
      <c r="D8" s="117" t="s">
        <v>5797</v>
      </c>
      <c r="E8" s="115">
        <v>500000</v>
      </c>
      <c r="F8" s="111">
        <f t="shared" si="0"/>
        <v>6050000</v>
      </c>
      <c r="G8" s="115">
        <v>500000</v>
      </c>
      <c r="H8" s="111">
        <f t="shared" si="1"/>
        <v>6050000</v>
      </c>
      <c r="I8" s="113"/>
      <c r="J8" s="112"/>
    </row>
    <row r="9" spans="1:10" ht="348">
      <c r="A9" s="118">
        <v>6</v>
      </c>
      <c r="B9" s="117" t="s">
        <v>1789</v>
      </c>
      <c r="C9" s="117" t="s">
        <v>1790</v>
      </c>
      <c r="D9" s="116" t="s">
        <v>5800</v>
      </c>
      <c r="E9" s="115">
        <v>1000000</v>
      </c>
      <c r="F9" s="111">
        <f t="shared" si="0"/>
        <v>7050000</v>
      </c>
      <c r="G9" s="115">
        <v>1000000</v>
      </c>
      <c r="H9" s="111">
        <f t="shared" si="1"/>
        <v>7050000</v>
      </c>
      <c r="I9" s="113" t="s">
        <v>751</v>
      </c>
      <c r="J9" s="112" t="s">
        <v>751</v>
      </c>
    </row>
    <row r="10" spans="1:10" ht="228">
      <c r="A10" s="118">
        <v>7</v>
      </c>
      <c r="B10" s="117" t="s">
        <v>1787</v>
      </c>
      <c r="C10" s="117" t="s">
        <v>1791</v>
      </c>
      <c r="D10" s="117" t="s">
        <v>5799</v>
      </c>
      <c r="E10" s="115">
        <v>250000</v>
      </c>
      <c r="F10" s="111">
        <f>F9+E10</f>
        <v>7300000</v>
      </c>
      <c r="G10" s="115">
        <v>250000</v>
      </c>
      <c r="H10" s="111">
        <f t="shared" si="1"/>
        <v>7300000</v>
      </c>
      <c r="I10" s="113"/>
      <c r="J10" s="112"/>
    </row>
    <row r="11" spans="1:10" ht="276">
      <c r="A11" s="118">
        <v>8</v>
      </c>
      <c r="B11" s="117" t="s">
        <v>1792</v>
      </c>
      <c r="C11" s="117" t="s">
        <v>1793</v>
      </c>
      <c r="D11" s="117" t="s">
        <v>1794</v>
      </c>
      <c r="E11" s="115">
        <v>240000</v>
      </c>
      <c r="F11" s="111">
        <f>F10+E11</f>
        <v>7540000</v>
      </c>
      <c r="G11" s="115">
        <v>240000</v>
      </c>
      <c r="H11" s="111">
        <f t="shared" si="1"/>
        <v>7540000</v>
      </c>
      <c r="I11" s="113"/>
      <c r="J11" s="112"/>
    </row>
    <row r="12" spans="1:10">
      <c r="D12" s="147" t="s">
        <v>3161</v>
      </c>
      <c r="E12" s="39">
        <f>SUM(E4:E11)</f>
        <v>7540000</v>
      </c>
    </row>
    <row r="13" spans="1:10">
      <c r="D13" s="147"/>
      <c r="E13" s="150"/>
    </row>
    <row r="14" spans="1:10">
      <c r="D14" s="147"/>
      <c r="E14" s="43"/>
    </row>
    <row r="16" spans="1:10">
      <c r="E16" s="150"/>
    </row>
  </sheetData>
  <pageMargins left="0.25" right="0.25" top="0.75" bottom="0.75" header="0.3" footer="0.3"/>
  <pageSetup scale="75" fitToHeight="0" orientation="landscape" verticalDpi="0" r:id="rId1"/>
  <headerFooter>
    <oddHeader>&amp;F</oddHeader>
    <oddFooter>&amp;C&amp;A&amp;R&amp;P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
  <sheetViews>
    <sheetView workbookViewId="0">
      <pane ySplit="3" topLeftCell="A4" activePane="bottomLeft" state="frozen"/>
      <selection pane="bottomLeft" activeCell="H4" sqref="H4"/>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0.5703125" style="4" bestFit="1" customWidth="1"/>
    <col min="6" max="6" width="12.28515625" style="4" bestFit="1" customWidth="1"/>
    <col min="7" max="7" width="9.5703125" style="4" bestFit="1" customWidth="1"/>
    <col min="8" max="8" width="15" style="4" bestFit="1" customWidth="1"/>
    <col min="9" max="9" width="12.5703125" style="4" bestFit="1" customWidth="1"/>
    <col min="10" max="16384" width="8.7109375" style="4"/>
  </cols>
  <sheetData>
    <row r="1" spans="1:9">
      <c r="A1" s="1" t="s">
        <v>3162</v>
      </c>
      <c r="B1" s="1"/>
      <c r="C1" s="1"/>
      <c r="D1" s="1"/>
    </row>
    <row r="3" spans="1:9" s="2" customFormat="1">
      <c r="A3" s="388" t="s">
        <v>6</v>
      </c>
      <c r="B3" s="2" t="s">
        <v>5671</v>
      </c>
      <c r="C3" s="2" t="s">
        <v>7</v>
      </c>
      <c r="D3" s="2" t="s">
        <v>8</v>
      </c>
      <c r="E3" s="2" t="s">
        <v>9</v>
      </c>
      <c r="F3" s="2" t="s">
        <v>10</v>
      </c>
      <c r="G3" s="2" t="s">
        <v>11</v>
      </c>
      <c r="H3" s="2" t="s">
        <v>12</v>
      </c>
      <c r="I3" s="2" t="s">
        <v>13</v>
      </c>
    </row>
    <row r="4" spans="1:9" ht="168">
      <c r="A4" s="370">
        <v>1</v>
      </c>
      <c r="B4" s="97" t="s">
        <v>3163</v>
      </c>
      <c r="C4" s="96" t="s">
        <v>3164</v>
      </c>
      <c r="D4" s="95" t="s">
        <v>3165</v>
      </c>
      <c r="E4" s="41">
        <v>200000</v>
      </c>
      <c r="F4" s="636">
        <v>200000</v>
      </c>
      <c r="G4" s="41">
        <v>200000</v>
      </c>
      <c r="H4" s="636">
        <v>200000</v>
      </c>
      <c r="I4" s="93" t="s">
        <v>751</v>
      </c>
    </row>
    <row r="5" spans="1:9">
      <c r="D5" s="147" t="s">
        <v>3161</v>
      </c>
      <c r="E5" s="43">
        <f>SUM(E4)</f>
        <v>200000</v>
      </c>
    </row>
  </sheetData>
  <pageMargins left="0.25" right="0.25" top="0.75" bottom="0.75" header="0.3" footer="0.3"/>
  <pageSetup scale="80" fitToHeight="0" orientation="landscape" verticalDpi="0" r:id="rId1"/>
  <headerFooter>
    <oddHeader>&amp;F</oddHeader>
    <oddFooter>&amp;C&amp;A&amp;R&amp;P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106"/>
  <sheetViews>
    <sheetView workbookViewId="0">
      <pane ySplit="3" topLeftCell="A4" activePane="bottomLeft" state="frozen"/>
      <selection pane="bottomLeft" activeCell="A4" sqref="A4"/>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3.140625" style="272" bestFit="1" customWidth="1"/>
    <col min="6" max="6" width="12.28515625" style="272" bestFit="1" customWidth="1"/>
    <col min="7" max="7" width="7.85546875" style="272" bestFit="1" customWidth="1"/>
    <col min="8" max="8" width="15" style="272" bestFit="1" customWidth="1"/>
    <col min="9" max="9" width="12.5703125" style="272" bestFit="1" customWidth="1"/>
    <col min="10" max="10" width="12.42578125" style="4" bestFit="1" customWidth="1"/>
    <col min="11" max="16384" width="8.7109375" style="4"/>
  </cols>
  <sheetData>
    <row r="1" spans="1:10">
      <c r="A1" s="1" t="s">
        <v>1796</v>
      </c>
      <c r="B1" s="1"/>
      <c r="C1" s="1"/>
      <c r="D1" s="1"/>
    </row>
    <row r="3" spans="1:10" s="2" customFormat="1">
      <c r="A3" s="388" t="s">
        <v>6</v>
      </c>
      <c r="B3" s="388" t="s">
        <v>5671</v>
      </c>
      <c r="C3" s="388" t="s">
        <v>7</v>
      </c>
      <c r="D3" s="388" t="s">
        <v>8</v>
      </c>
      <c r="E3" s="388" t="s">
        <v>9</v>
      </c>
      <c r="F3" s="388" t="s">
        <v>10</v>
      </c>
      <c r="G3" s="388" t="s">
        <v>11</v>
      </c>
      <c r="H3" s="388" t="s">
        <v>12</v>
      </c>
      <c r="I3" s="388" t="s">
        <v>13</v>
      </c>
      <c r="J3" s="2" t="s">
        <v>14</v>
      </c>
    </row>
    <row r="4" spans="1:10" ht="108">
      <c r="A4" s="409">
        <v>1</v>
      </c>
      <c r="B4" s="410" t="s">
        <v>1797</v>
      </c>
      <c r="C4" s="411" t="s">
        <v>1798</v>
      </c>
      <c r="D4" s="410" t="s">
        <v>1799</v>
      </c>
      <c r="E4" s="390">
        <v>500000</v>
      </c>
      <c r="F4" s="391">
        <v>500000</v>
      </c>
      <c r="G4" s="392">
        <v>500000</v>
      </c>
      <c r="H4" s="393">
        <v>500000</v>
      </c>
      <c r="I4" s="394" t="s">
        <v>113</v>
      </c>
      <c r="J4" s="133" t="s">
        <v>1800</v>
      </c>
    </row>
    <row r="5" spans="1:10" ht="72">
      <c r="A5" s="409">
        <v>2</v>
      </c>
      <c r="B5" s="410" t="s">
        <v>1801</v>
      </c>
      <c r="C5" s="411" t="s">
        <v>1802</v>
      </c>
      <c r="D5" s="412" t="s">
        <v>5801</v>
      </c>
      <c r="E5" s="390">
        <v>700000</v>
      </c>
      <c r="F5" s="391">
        <v>1200000</v>
      </c>
      <c r="G5" s="392">
        <v>700000</v>
      </c>
      <c r="H5" s="393">
        <v>1200000</v>
      </c>
      <c r="I5" s="394" t="s">
        <v>1803</v>
      </c>
      <c r="J5" s="133" t="s">
        <v>1804</v>
      </c>
    </row>
    <row r="6" spans="1:10" ht="108">
      <c r="A6" s="409">
        <v>3</v>
      </c>
      <c r="B6" s="410" t="s">
        <v>1805</v>
      </c>
      <c r="C6" s="413" t="s">
        <v>1806</v>
      </c>
      <c r="D6" s="414" t="s">
        <v>5802</v>
      </c>
      <c r="E6" s="395">
        <v>1400000</v>
      </c>
      <c r="F6" s="391">
        <v>2600000</v>
      </c>
      <c r="G6" s="396">
        <v>1400000</v>
      </c>
      <c r="H6" s="393">
        <v>2600000</v>
      </c>
      <c r="I6" s="394" t="s">
        <v>548</v>
      </c>
      <c r="J6" s="133" t="s">
        <v>813</v>
      </c>
    </row>
    <row r="7" spans="1:10" ht="48">
      <c r="A7" s="409">
        <v>4</v>
      </c>
      <c r="B7" s="410" t="s">
        <v>1807</v>
      </c>
      <c r="C7" s="413" t="s">
        <v>1808</v>
      </c>
      <c r="D7" s="415" t="s">
        <v>5803</v>
      </c>
      <c r="E7" s="395">
        <v>275000</v>
      </c>
      <c r="F7" s="391">
        <v>2875000</v>
      </c>
      <c r="G7" s="396">
        <v>275000</v>
      </c>
      <c r="H7" s="393">
        <v>2875000</v>
      </c>
      <c r="I7" s="394" t="s">
        <v>123</v>
      </c>
      <c r="J7" s="133" t="s">
        <v>1809</v>
      </c>
    </row>
    <row r="8" spans="1:10" ht="60">
      <c r="A8" s="409">
        <v>5</v>
      </c>
      <c r="B8" s="410" t="s">
        <v>1810</v>
      </c>
      <c r="C8" s="413" t="s">
        <v>5804</v>
      </c>
      <c r="D8" s="416" t="s">
        <v>1811</v>
      </c>
      <c r="E8" s="395">
        <v>1050000</v>
      </c>
      <c r="F8" s="391">
        <v>3925000</v>
      </c>
      <c r="G8" s="396">
        <v>1050000</v>
      </c>
      <c r="H8" s="393">
        <v>3925000</v>
      </c>
      <c r="I8" s="394" t="s">
        <v>515</v>
      </c>
      <c r="J8" s="133" t="s">
        <v>1812</v>
      </c>
    </row>
    <row r="9" spans="1:10" ht="36">
      <c r="A9" s="409">
        <v>6</v>
      </c>
      <c r="B9" s="410" t="s">
        <v>1813</v>
      </c>
      <c r="C9" s="413" t="s">
        <v>1814</v>
      </c>
      <c r="D9" s="415" t="s">
        <v>1815</v>
      </c>
      <c r="E9" s="395">
        <v>300000</v>
      </c>
      <c r="F9" s="391">
        <v>4225000</v>
      </c>
      <c r="G9" s="396">
        <v>300000</v>
      </c>
      <c r="H9" s="393">
        <v>4225000</v>
      </c>
      <c r="I9" s="394" t="s">
        <v>119</v>
      </c>
      <c r="J9" s="133" t="s">
        <v>1816</v>
      </c>
    </row>
    <row r="10" spans="1:10" ht="72">
      <c r="A10" s="409">
        <v>7</v>
      </c>
      <c r="B10" s="410" t="s">
        <v>1817</v>
      </c>
      <c r="C10" s="411" t="s">
        <v>1818</v>
      </c>
      <c r="D10" s="416" t="s">
        <v>1819</v>
      </c>
      <c r="E10" s="390">
        <v>620000</v>
      </c>
      <c r="F10" s="391">
        <v>4845000</v>
      </c>
      <c r="G10" s="392">
        <v>620000</v>
      </c>
      <c r="H10" s="393">
        <v>4845000</v>
      </c>
      <c r="I10" s="394" t="s">
        <v>809</v>
      </c>
      <c r="J10" s="133" t="s">
        <v>1820</v>
      </c>
    </row>
    <row r="11" spans="1:10" ht="24">
      <c r="A11" s="409">
        <v>8</v>
      </c>
      <c r="B11" s="410" t="s">
        <v>1821</v>
      </c>
      <c r="C11" s="411" t="s">
        <v>1822</v>
      </c>
      <c r="D11" s="415" t="s">
        <v>5805</v>
      </c>
      <c r="E11" s="390">
        <v>100000</v>
      </c>
      <c r="F11" s="391">
        <v>4945000</v>
      </c>
      <c r="G11" s="392">
        <v>100000</v>
      </c>
      <c r="H11" s="393">
        <v>4945000</v>
      </c>
      <c r="I11" s="394" t="s">
        <v>108</v>
      </c>
      <c r="J11" s="132" t="s">
        <v>1823</v>
      </c>
    </row>
    <row r="12" spans="1:10" ht="36">
      <c r="A12" s="409">
        <v>9</v>
      </c>
      <c r="B12" s="410" t="s">
        <v>1801</v>
      </c>
      <c r="C12" s="411" t="s">
        <v>1824</v>
      </c>
      <c r="D12" s="415" t="s">
        <v>1825</v>
      </c>
      <c r="E12" s="390">
        <v>150000</v>
      </c>
      <c r="F12" s="391">
        <v>5095000</v>
      </c>
      <c r="G12" s="392">
        <v>150000</v>
      </c>
      <c r="H12" s="393">
        <v>5095000</v>
      </c>
      <c r="I12" s="394" t="s">
        <v>1803</v>
      </c>
      <c r="J12" s="133" t="s">
        <v>1804</v>
      </c>
    </row>
    <row r="13" spans="1:10" ht="96">
      <c r="A13" s="409">
        <v>10</v>
      </c>
      <c r="B13" s="410" t="s">
        <v>1826</v>
      </c>
      <c r="C13" s="411" t="s">
        <v>1827</v>
      </c>
      <c r="D13" s="417" t="s">
        <v>1828</v>
      </c>
      <c r="E13" s="390">
        <v>500000</v>
      </c>
      <c r="F13" s="391">
        <v>5595000</v>
      </c>
      <c r="G13" s="392">
        <v>500000</v>
      </c>
      <c r="H13" s="393">
        <v>5595000</v>
      </c>
      <c r="I13" s="394" t="s">
        <v>730</v>
      </c>
      <c r="J13" s="133" t="s">
        <v>1812</v>
      </c>
    </row>
    <row r="14" spans="1:10" ht="24">
      <c r="A14" s="409">
        <v>11</v>
      </c>
      <c r="B14" s="410" t="s">
        <v>1797</v>
      </c>
      <c r="C14" s="413" t="s">
        <v>1829</v>
      </c>
      <c r="D14" s="418" t="s">
        <v>1830</v>
      </c>
      <c r="E14" s="397">
        <v>125000</v>
      </c>
      <c r="F14" s="391">
        <v>5720000</v>
      </c>
      <c r="G14" s="396">
        <v>125000</v>
      </c>
      <c r="H14" s="393">
        <v>5720000</v>
      </c>
      <c r="I14" s="394" t="s">
        <v>113</v>
      </c>
      <c r="J14" s="132" t="s">
        <v>1800</v>
      </c>
    </row>
    <row r="15" spans="1:10" ht="48">
      <c r="A15" s="409">
        <v>12</v>
      </c>
      <c r="B15" s="410" t="s">
        <v>1831</v>
      </c>
      <c r="C15" s="419" t="s">
        <v>1832</v>
      </c>
      <c r="D15" s="417" t="s">
        <v>5806</v>
      </c>
      <c r="E15" s="395">
        <v>500000</v>
      </c>
      <c r="F15" s="391">
        <v>6220000</v>
      </c>
      <c r="G15" s="396">
        <v>500000</v>
      </c>
      <c r="H15" s="393">
        <v>6220000</v>
      </c>
      <c r="I15" s="394" t="s">
        <v>809</v>
      </c>
      <c r="J15" s="132" t="s">
        <v>1820</v>
      </c>
    </row>
    <row r="16" spans="1:10" ht="24">
      <c r="A16" s="409">
        <v>13</v>
      </c>
      <c r="B16" s="410" t="s">
        <v>1833</v>
      </c>
      <c r="C16" s="413" t="s">
        <v>1834</v>
      </c>
      <c r="D16" s="416" t="s">
        <v>1835</v>
      </c>
      <c r="E16" s="395">
        <v>300000</v>
      </c>
      <c r="F16" s="391">
        <v>6520000</v>
      </c>
      <c r="G16" s="396">
        <v>300000</v>
      </c>
      <c r="H16" s="393">
        <v>6520000</v>
      </c>
      <c r="I16" s="394" t="s">
        <v>155</v>
      </c>
      <c r="J16" s="132" t="s">
        <v>1836</v>
      </c>
    </row>
    <row r="17" spans="1:10" ht="24">
      <c r="A17" s="409">
        <v>14</v>
      </c>
      <c r="B17" s="410" t="s">
        <v>1797</v>
      </c>
      <c r="C17" s="411" t="s">
        <v>5807</v>
      </c>
      <c r="D17" s="417" t="s">
        <v>5808</v>
      </c>
      <c r="E17" s="390">
        <v>350000</v>
      </c>
      <c r="F17" s="391">
        <v>6870000</v>
      </c>
      <c r="G17" s="392">
        <v>350000</v>
      </c>
      <c r="H17" s="393">
        <v>6870000</v>
      </c>
      <c r="I17" s="394" t="s">
        <v>113</v>
      </c>
      <c r="J17" s="132" t="s">
        <v>1800</v>
      </c>
    </row>
    <row r="18" spans="1:10" ht="24">
      <c r="A18" s="409">
        <v>15</v>
      </c>
      <c r="B18" s="410" t="s">
        <v>1810</v>
      </c>
      <c r="C18" s="411" t="s">
        <v>1837</v>
      </c>
      <c r="D18" s="420" t="s">
        <v>5809</v>
      </c>
      <c r="E18" s="390">
        <v>150000</v>
      </c>
      <c r="F18" s="391">
        <v>7020000</v>
      </c>
      <c r="G18" s="392">
        <v>150000</v>
      </c>
      <c r="H18" s="393">
        <v>7020000</v>
      </c>
      <c r="I18" s="394" t="s">
        <v>515</v>
      </c>
      <c r="J18" s="132" t="s">
        <v>1812</v>
      </c>
    </row>
    <row r="19" spans="1:10" ht="60">
      <c r="A19" s="409">
        <v>16</v>
      </c>
      <c r="B19" s="410" t="s">
        <v>1838</v>
      </c>
      <c r="C19" s="411" t="s">
        <v>1839</v>
      </c>
      <c r="D19" s="417" t="s">
        <v>1840</v>
      </c>
      <c r="E19" s="390">
        <v>300000</v>
      </c>
      <c r="F19" s="391">
        <v>7320000</v>
      </c>
      <c r="G19" s="392">
        <v>300000</v>
      </c>
      <c r="H19" s="393">
        <v>7320000</v>
      </c>
      <c r="I19" s="394" t="s">
        <v>959</v>
      </c>
      <c r="J19" s="132" t="s">
        <v>1841</v>
      </c>
    </row>
    <row r="20" spans="1:10" ht="36">
      <c r="A20" s="409">
        <v>17</v>
      </c>
      <c r="B20" s="410" t="s">
        <v>1826</v>
      </c>
      <c r="C20" s="416" t="s">
        <v>1842</v>
      </c>
      <c r="D20" s="421" t="s">
        <v>1840</v>
      </c>
      <c r="E20" s="398">
        <v>500000</v>
      </c>
      <c r="F20" s="391">
        <v>7820000</v>
      </c>
      <c r="G20" s="393">
        <v>500000</v>
      </c>
      <c r="H20" s="393">
        <v>7820000</v>
      </c>
      <c r="I20" s="399" t="s">
        <v>730</v>
      </c>
      <c r="J20" s="131" t="s">
        <v>1812</v>
      </c>
    </row>
    <row r="21" spans="1:10" ht="24">
      <c r="A21" s="409">
        <v>18</v>
      </c>
      <c r="B21" s="410" t="s">
        <v>1801</v>
      </c>
      <c r="C21" s="416" t="s">
        <v>1843</v>
      </c>
      <c r="D21" s="421" t="s">
        <v>1844</v>
      </c>
      <c r="E21" s="398">
        <v>250000</v>
      </c>
      <c r="F21" s="391">
        <v>8070000</v>
      </c>
      <c r="G21" s="393">
        <v>250000</v>
      </c>
      <c r="H21" s="393">
        <v>8070000</v>
      </c>
      <c r="I21" s="399" t="s">
        <v>1803</v>
      </c>
      <c r="J21" s="131" t="s">
        <v>1845</v>
      </c>
    </row>
    <row r="22" spans="1:10" ht="24">
      <c r="A22" s="409">
        <v>19</v>
      </c>
      <c r="B22" s="410" t="s">
        <v>1810</v>
      </c>
      <c r="C22" s="416" t="s">
        <v>1846</v>
      </c>
      <c r="D22" s="421" t="s">
        <v>1847</v>
      </c>
      <c r="E22" s="398">
        <v>200000</v>
      </c>
      <c r="F22" s="391">
        <v>8270000</v>
      </c>
      <c r="G22" s="393">
        <v>200000</v>
      </c>
      <c r="H22" s="393">
        <v>8270000</v>
      </c>
      <c r="I22" s="399" t="s">
        <v>515</v>
      </c>
      <c r="J22" s="131" t="s">
        <v>1812</v>
      </c>
    </row>
    <row r="23" spans="1:10" ht="24">
      <c r="A23" s="409">
        <v>20</v>
      </c>
      <c r="B23" s="410" t="s">
        <v>1838</v>
      </c>
      <c r="C23" s="413" t="s">
        <v>1848</v>
      </c>
      <c r="D23" s="416" t="s">
        <v>1849</v>
      </c>
      <c r="E23" s="395">
        <v>100000</v>
      </c>
      <c r="F23" s="391">
        <v>8370000</v>
      </c>
      <c r="G23" s="396">
        <v>100000</v>
      </c>
      <c r="H23" s="393">
        <v>8370000</v>
      </c>
      <c r="I23" s="394" t="s">
        <v>959</v>
      </c>
      <c r="J23" s="133" t="s">
        <v>1841</v>
      </c>
    </row>
    <row r="24" spans="1:10" ht="24">
      <c r="A24" s="409">
        <v>21</v>
      </c>
      <c r="B24" s="410" t="s">
        <v>1826</v>
      </c>
      <c r="C24" s="413" t="s">
        <v>1850</v>
      </c>
      <c r="D24" s="416" t="s">
        <v>5810</v>
      </c>
      <c r="E24" s="395">
        <v>2000000</v>
      </c>
      <c r="F24" s="391">
        <v>10370000</v>
      </c>
      <c r="G24" s="396">
        <v>2000000</v>
      </c>
      <c r="H24" s="393">
        <v>10370000</v>
      </c>
      <c r="I24" s="394" t="s">
        <v>730</v>
      </c>
      <c r="J24" s="133" t="s">
        <v>1812</v>
      </c>
    </row>
    <row r="25" spans="1:10" ht="60">
      <c r="A25" s="409">
        <v>22</v>
      </c>
      <c r="B25" s="410" t="s">
        <v>1807</v>
      </c>
      <c r="C25" s="422" t="s">
        <v>1851</v>
      </c>
      <c r="D25" s="423" t="s">
        <v>1852</v>
      </c>
      <c r="E25" s="400">
        <v>500000</v>
      </c>
      <c r="F25" s="391">
        <v>10870000</v>
      </c>
      <c r="G25" s="401">
        <v>500000</v>
      </c>
      <c r="H25" s="393">
        <v>10870000</v>
      </c>
      <c r="I25" s="394" t="s">
        <v>123</v>
      </c>
      <c r="J25" s="132" t="s">
        <v>1809</v>
      </c>
    </row>
    <row r="26" spans="1:10" ht="24">
      <c r="A26" s="409">
        <v>23</v>
      </c>
      <c r="B26" s="410" t="s">
        <v>1853</v>
      </c>
      <c r="C26" s="413" t="s">
        <v>1854</v>
      </c>
      <c r="D26" s="416" t="s">
        <v>1855</v>
      </c>
      <c r="E26" s="395">
        <v>110000</v>
      </c>
      <c r="F26" s="391">
        <v>10980000</v>
      </c>
      <c r="G26" s="396">
        <v>110000</v>
      </c>
      <c r="H26" s="393">
        <v>10980000</v>
      </c>
      <c r="I26" s="394" t="s">
        <v>108</v>
      </c>
      <c r="J26" s="132" t="s">
        <v>1823</v>
      </c>
    </row>
    <row r="27" spans="1:10" ht="24">
      <c r="A27" s="409">
        <v>24</v>
      </c>
      <c r="B27" s="410" t="s">
        <v>1821</v>
      </c>
      <c r="C27" s="413" t="s">
        <v>1856</v>
      </c>
      <c r="D27" s="416" t="s">
        <v>1857</v>
      </c>
      <c r="E27" s="395">
        <v>715000</v>
      </c>
      <c r="F27" s="391">
        <v>11695000</v>
      </c>
      <c r="G27" s="396">
        <v>715000</v>
      </c>
      <c r="H27" s="393">
        <v>11695000</v>
      </c>
      <c r="I27" s="394" t="s">
        <v>108</v>
      </c>
      <c r="J27" s="132" t="s">
        <v>1823</v>
      </c>
    </row>
    <row r="28" spans="1:10" ht="96">
      <c r="A28" s="409">
        <v>25</v>
      </c>
      <c r="B28" s="410" t="s">
        <v>1813</v>
      </c>
      <c r="C28" s="413" t="s">
        <v>1858</v>
      </c>
      <c r="D28" s="418" t="s">
        <v>1859</v>
      </c>
      <c r="E28" s="395">
        <v>585000</v>
      </c>
      <c r="F28" s="391">
        <v>12280000</v>
      </c>
      <c r="G28" s="396">
        <v>585000</v>
      </c>
      <c r="H28" s="393">
        <v>12280000</v>
      </c>
      <c r="I28" s="394" t="s">
        <v>119</v>
      </c>
      <c r="J28" s="133" t="s">
        <v>1816</v>
      </c>
    </row>
    <row r="29" spans="1:10" ht="36">
      <c r="A29" s="409">
        <v>26</v>
      </c>
      <c r="B29" s="410" t="s">
        <v>1810</v>
      </c>
      <c r="C29" s="413" t="s">
        <v>1860</v>
      </c>
      <c r="D29" s="416" t="s">
        <v>1861</v>
      </c>
      <c r="E29" s="402">
        <v>2000000</v>
      </c>
      <c r="F29" s="391">
        <v>14280000</v>
      </c>
      <c r="G29" s="403">
        <v>2000000</v>
      </c>
      <c r="H29" s="393">
        <v>14280000</v>
      </c>
      <c r="I29" s="404" t="s">
        <v>515</v>
      </c>
      <c r="J29" s="133" t="s">
        <v>1812</v>
      </c>
    </row>
    <row r="30" spans="1:10" ht="24">
      <c r="A30" s="409">
        <v>27</v>
      </c>
      <c r="B30" s="410" t="s">
        <v>1862</v>
      </c>
      <c r="C30" s="413" t="s">
        <v>1863</v>
      </c>
      <c r="D30" s="416" t="s">
        <v>1864</v>
      </c>
      <c r="E30" s="395">
        <v>35000</v>
      </c>
      <c r="F30" s="391">
        <v>14315000</v>
      </c>
      <c r="G30" s="396">
        <v>35000</v>
      </c>
      <c r="H30" s="393">
        <v>14315000</v>
      </c>
      <c r="I30" s="394" t="s">
        <v>809</v>
      </c>
      <c r="J30" s="133" t="s">
        <v>1820</v>
      </c>
    </row>
    <row r="31" spans="1:10" ht="72">
      <c r="A31" s="409">
        <v>28</v>
      </c>
      <c r="B31" s="410" t="s">
        <v>1862</v>
      </c>
      <c r="C31" s="413" t="s">
        <v>1865</v>
      </c>
      <c r="D31" s="416" t="s">
        <v>1866</v>
      </c>
      <c r="E31" s="402">
        <v>150000</v>
      </c>
      <c r="F31" s="391">
        <v>14465000</v>
      </c>
      <c r="G31" s="403">
        <v>150000</v>
      </c>
      <c r="H31" s="393">
        <v>14465000</v>
      </c>
      <c r="I31" s="404" t="s">
        <v>809</v>
      </c>
      <c r="J31" s="133" t="s">
        <v>1820</v>
      </c>
    </row>
    <row r="32" spans="1:10" ht="24">
      <c r="A32" s="409">
        <v>29</v>
      </c>
      <c r="B32" s="410" t="s">
        <v>1810</v>
      </c>
      <c r="C32" s="413" t="s">
        <v>5811</v>
      </c>
      <c r="D32" s="416" t="s">
        <v>1867</v>
      </c>
      <c r="E32" s="395">
        <v>650000</v>
      </c>
      <c r="F32" s="391">
        <v>15115000</v>
      </c>
      <c r="G32" s="396">
        <v>650000</v>
      </c>
      <c r="H32" s="393">
        <v>15115000</v>
      </c>
      <c r="I32" s="394" t="s">
        <v>515</v>
      </c>
      <c r="J32" s="133" t="s">
        <v>1812</v>
      </c>
    </row>
    <row r="33" spans="1:10" ht="36">
      <c r="A33" s="409">
        <v>30</v>
      </c>
      <c r="B33" s="410" t="s">
        <v>1838</v>
      </c>
      <c r="C33" s="411" t="s">
        <v>1868</v>
      </c>
      <c r="D33" s="420" t="s">
        <v>1869</v>
      </c>
      <c r="E33" s="390">
        <v>429000</v>
      </c>
      <c r="F33" s="391">
        <v>15544000</v>
      </c>
      <c r="G33" s="392">
        <v>429000</v>
      </c>
      <c r="H33" s="393">
        <v>15544000</v>
      </c>
      <c r="I33" s="394" t="s">
        <v>959</v>
      </c>
      <c r="J33" s="133" t="s">
        <v>1841</v>
      </c>
    </row>
    <row r="34" spans="1:10" ht="36">
      <c r="A34" s="409">
        <v>31</v>
      </c>
      <c r="B34" s="410" t="s">
        <v>1862</v>
      </c>
      <c r="C34" s="413" t="s">
        <v>1870</v>
      </c>
      <c r="D34" s="416" t="s">
        <v>1871</v>
      </c>
      <c r="E34" s="395">
        <v>20000</v>
      </c>
      <c r="F34" s="391">
        <v>15564000</v>
      </c>
      <c r="G34" s="396">
        <v>20000</v>
      </c>
      <c r="H34" s="393">
        <v>15564000</v>
      </c>
      <c r="I34" s="394" t="s">
        <v>809</v>
      </c>
      <c r="J34" s="133" t="s">
        <v>1820</v>
      </c>
    </row>
    <row r="35" spans="1:10" ht="24">
      <c r="A35" s="409">
        <v>32</v>
      </c>
      <c r="B35" s="410" t="s">
        <v>1817</v>
      </c>
      <c r="C35" s="413" t="s">
        <v>1872</v>
      </c>
      <c r="D35" s="416" t="s">
        <v>1873</v>
      </c>
      <c r="E35" s="395">
        <v>60000</v>
      </c>
      <c r="F35" s="391">
        <v>15624000</v>
      </c>
      <c r="G35" s="396">
        <v>60000</v>
      </c>
      <c r="H35" s="393">
        <v>15624000</v>
      </c>
      <c r="I35" s="394" t="s">
        <v>809</v>
      </c>
      <c r="J35" s="132" t="s">
        <v>1820</v>
      </c>
    </row>
    <row r="36" spans="1:10" ht="24">
      <c r="A36" s="409">
        <v>33</v>
      </c>
      <c r="B36" s="410" t="s">
        <v>1862</v>
      </c>
      <c r="C36" s="413" t="s">
        <v>1874</v>
      </c>
      <c r="D36" s="416" t="s">
        <v>1875</v>
      </c>
      <c r="E36" s="395">
        <v>25000</v>
      </c>
      <c r="F36" s="391">
        <v>15649000</v>
      </c>
      <c r="G36" s="396">
        <v>25000</v>
      </c>
      <c r="H36" s="393">
        <v>15649000</v>
      </c>
      <c r="I36" s="394" t="s">
        <v>809</v>
      </c>
      <c r="J36" s="133" t="s">
        <v>1820</v>
      </c>
    </row>
    <row r="37" spans="1:10" ht="24">
      <c r="A37" s="409">
        <v>34</v>
      </c>
      <c r="B37" s="410" t="s">
        <v>1826</v>
      </c>
      <c r="C37" s="413" t="s">
        <v>1876</v>
      </c>
      <c r="D37" s="416" t="s">
        <v>1877</v>
      </c>
      <c r="E37" s="402">
        <v>1200000</v>
      </c>
      <c r="F37" s="391">
        <v>16849000</v>
      </c>
      <c r="G37" s="403">
        <v>1200000</v>
      </c>
      <c r="H37" s="393">
        <v>16849000</v>
      </c>
      <c r="I37" s="404" t="s">
        <v>730</v>
      </c>
      <c r="J37" s="132" t="s">
        <v>1812</v>
      </c>
    </row>
    <row r="38" spans="1:10" ht="36">
      <c r="A38" s="409">
        <v>35</v>
      </c>
      <c r="B38" s="410" t="s">
        <v>1805</v>
      </c>
      <c r="C38" s="411" t="s">
        <v>1878</v>
      </c>
      <c r="D38" s="424" t="s">
        <v>1879</v>
      </c>
      <c r="E38" s="405">
        <v>2350000</v>
      </c>
      <c r="F38" s="391">
        <v>19199000</v>
      </c>
      <c r="G38" s="406">
        <v>2350000</v>
      </c>
      <c r="H38" s="393">
        <v>19199000</v>
      </c>
      <c r="I38" s="404" t="s">
        <v>548</v>
      </c>
      <c r="J38" s="132" t="s">
        <v>813</v>
      </c>
    </row>
    <row r="39" spans="1:10" ht="24">
      <c r="A39" s="409">
        <v>36</v>
      </c>
      <c r="B39" s="410" t="s">
        <v>1880</v>
      </c>
      <c r="C39" s="413" t="s">
        <v>1881</v>
      </c>
      <c r="D39" s="416" t="s">
        <v>1882</v>
      </c>
      <c r="E39" s="402">
        <v>845000</v>
      </c>
      <c r="F39" s="391">
        <v>20044000</v>
      </c>
      <c r="G39" s="403">
        <v>845000</v>
      </c>
      <c r="H39" s="393">
        <v>20044000</v>
      </c>
      <c r="I39" s="404" t="s">
        <v>108</v>
      </c>
      <c r="J39" s="132" t="s">
        <v>1823</v>
      </c>
    </row>
    <row r="40" spans="1:10" ht="24">
      <c r="A40" s="409">
        <v>37</v>
      </c>
      <c r="B40" s="410" t="s">
        <v>1797</v>
      </c>
      <c r="C40" s="413" t="s">
        <v>1883</v>
      </c>
      <c r="D40" s="416" t="s">
        <v>1884</v>
      </c>
      <c r="E40" s="395">
        <v>250000</v>
      </c>
      <c r="F40" s="391">
        <v>20294000</v>
      </c>
      <c r="G40" s="396">
        <v>250000</v>
      </c>
      <c r="H40" s="393">
        <v>20294000</v>
      </c>
      <c r="I40" s="394" t="s">
        <v>113</v>
      </c>
      <c r="J40" s="132" t="s">
        <v>1800</v>
      </c>
    </row>
    <row r="41" spans="1:10" ht="96">
      <c r="A41" s="409">
        <v>38</v>
      </c>
      <c r="B41" s="410" t="s">
        <v>1821</v>
      </c>
      <c r="C41" s="413" t="s">
        <v>1885</v>
      </c>
      <c r="D41" s="418" t="s">
        <v>1886</v>
      </c>
      <c r="E41" s="395">
        <v>975000</v>
      </c>
      <c r="F41" s="391">
        <v>21269000</v>
      </c>
      <c r="G41" s="396">
        <v>975000</v>
      </c>
      <c r="H41" s="393">
        <v>21269000</v>
      </c>
      <c r="I41" s="394" t="s">
        <v>108</v>
      </c>
      <c r="J41" s="132" t="s">
        <v>1823</v>
      </c>
    </row>
    <row r="42" spans="1:10" ht="24">
      <c r="A42" s="409">
        <v>39</v>
      </c>
      <c r="B42" s="410" t="s">
        <v>1797</v>
      </c>
      <c r="C42" s="413" t="s">
        <v>1887</v>
      </c>
      <c r="D42" s="416" t="s">
        <v>1888</v>
      </c>
      <c r="E42" s="395">
        <v>225000</v>
      </c>
      <c r="F42" s="391">
        <v>21494000</v>
      </c>
      <c r="G42" s="396">
        <v>225000</v>
      </c>
      <c r="H42" s="393">
        <v>21494000</v>
      </c>
      <c r="I42" s="394" t="s">
        <v>113</v>
      </c>
      <c r="J42" s="133" t="s">
        <v>1800</v>
      </c>
    </row>
    <row r="43" spans="1:10" ht="24">
      <c r="A43" s="409">
        <v>40</v>
      </c>
      <c r="B43" s="410" t="s">
        <v>1801</v>
      </c>
      <c r="C43" s="413" t="s">
        <v>1889</v>
      </c>
      <c r="D43" s="418" t="s">
        <v>1890</v>
      </c>
      <c r="E43" s="395">
        <v>300000</v>
      </c>
      <c r="F43" s="391">
        <v>21794000</v>
      </c>
      <c r="G43" s="396">
        <v>300000</v>
      </c>
      <c r="H43" s="393">
        <v>21794000</v>
      </c>
      <c r="I43" s="394" t="s">
        <v>1803</v>
      </c>
      <c r="J43" s="132" t="s">
        <v>1804</v>
      </c>
    </row>
    <row r="44" spans="1:10" ht="24">
      <c r="A44" s="409">
        <v>41</v>
      </c>
      <c r="B44" s="410" t="s">
        <v>1801</v>
      </c>
      <c r="C44" s="413" t="s">
        <v>1891</v>
      </c>
      <c r="D44" s="416" t="s">
        <v>1892</v>
      </c>
      <c r="E44" s="402">
        <v>585000</v>
      </c>
      <c r="F44" s="391">
        <v>22379000</v>
      </c>
      <c r="G44" s="403">
        <v>585000</v>
      </c>
      <c r="H44" s="393">
        <v>22379000</v>
      </c>
      <c r="I44" s="404" t="s">
        <v>1803</v>
      </c>
      <c r="J44" s="132" t="s">
        <v>1804</v>
      </c>
    </row>
    <row r="45" spans="1:10" ht="24">
      <c r="A45" s="409">
        <v>42</v>
      </c>
      <c r="B45" s="410" t="s">
        <v>1797</v>
      </c>
      <c r="C45" s="413" t="s">
        <v>1893</v>
      </c>
      <c r="D45" s="416" t="s">
        <v>1894</v>
      </c>
      <c r="E45" s="402">
        <v>416000</v>
      </c>
      <c r="F45" s="391">
        <v>22795000</v>
      </c>
      <c r="G45" s="403">
        <v>416000</v>
      </c>
      <c r="H45" s="393">
        <v>22795000</v>
      </c>
      <c r="I45" s="404" t="s">
        <v>113</v>
      </c>
      <c r="J45" s="133" t="s">
        <v>1800</v>
      </c>
    </row>
    <row r="46" spans="1:10" ht="36">
      <c r="A46" s="409">
        <v>43</v>
      </c>
      <c r="B46" s="410" t="s">
        <v>1805</v>
      </c>
      <c r="C46" s="422" t="s">
        <v>1895</v>
      </c>
      <c r="D46" s="423" t="s">
        <v>1896</v>
      </c>
      <c r="E46" s="407">
        <v>780000</v>
      </c>
      <c r="F46" s="391">
        <v>23575000</v>
      </c>
      <c r="G46" s="408">
        <v>780000</v>
      </c>
      <c r="H46" s="393">
        <v>23575000</v>
      </c>
      <c r="I46" s="404" t="s">
        <v>548</v>
      </c>
      <c r="J46" s="132" t="s">
        <v>813</v>
      </c>
    </row>
    <row r="47" spans="1:10" ht="24">
      <c r="A47" s="409">
        <v>44</v>
      </c>
      <c r="B47" s="410" t="s">
        <v>1807</v>
      </c>
      <c r="C47" s="413" t="s">
        <v>1897</v>
      </c>
      <c r="D47" s="416" t="s">
        <v>1898</v>
      </c>
      <c r="E47" s="402">
        <v>650000</v>
      </c>
      <c r="F47" s="391">
        <v>24225000</v>
      </c>
      <c r="G47" s="403">
        <v>650000</v>
      </c>
      <c r="H47" s="393">
        <v>24225000</v>
      </c>
      <c r="I47" s="404" t="s">
        <v>123</v>
      </c>
      <c r="J47" s="132" t="s">
        <v>1809</v>
      </c>
    </row>
    <row r="48" spans="1:10" ht="24">
      <c r="A48" s="409">
        <v>45</v>
      </c>
      <c r="B48" s="410" t="s">
        <v>1833</v>
      </c>
      <c r="C48" s="413" t="s">
        <v>1899</v>
      </c>
      <c r="D48" s="416" t="s">
        <v>1900</v>
      </c>
      <c r="E48" s="395">
        <v>585000</v>
      </c>
      <c r="F48" s="391">
        <v>24810000</v>
      </c>
      <c r="G48" s="396">
        <v>585000</v>
      </c>
      <c r="H48" s="393">
        <v>24810000</v>
      </c>
      <c r="I48" s="394" t="s">
        <v>155</v>
      </c>
      <c r="J48" s="132" t="s">
        <v>1836</v>
      </c>
    </row>
    <row r="49" spans="1:10" ht="24">
      <c r="A49" s="409">
        <v>46</v>
      </c>
      <c r="B49" s="410" t="s">
        <v>1901</v>
      </c>
      <c r="C49" s="413" t="s">
        <v>1902</v>
      </c>
      <c r="D49" s="416" t="s">
        <v>1903</v>
      </c>
      <c r="E49" s="395">
        <v>546000</v>
      </c>
      <c r="F49" s="391">
        <v>25356000</v>
      </c>
      <c r="G49" s="396">
        <v>546000</v>
      </c>
      <c r="H49" s="393">
        <v>25356000</v>
      </c>
      <c r="I49" s="394" t="s">
        <v>108</v>
      </c>
      <c r="J49" s="132" t="s">
        <v>1823</v>
      </c>
    </row>
    <row r="50" spans="1:10" ht="24">
      <c r="A50" s="409">
        <v>47</v>
      </c>
      <c r="B50" s="410" t="s">
        <v>1797</v>
      </c>
      <c r="C50" s="413" t="s">
        <v>1904</v>
      </c>
      <c r="D50" s="416" t="s">
        <v>1905</v>
      </c>
      <c r="E50" s="395">
        <v>50000</v>
      </c>
      <c r="F50" s="391">
        <v>25406000</v>
      </c>
      <c r="G50" s="396">
        <v>50000</v>
      </c>
      <c r="H50" s="393">
        <v>25406000</v>
      </c>
      <c r="I50" s="394" t="s">
        <v>113</v>
      </c>
      <c r="J50" s="132" t="s">
        <v>1800</v>
      </c>
    </row>
    <row r="51" spans="1:10" ht="24">
      <c r="A51" s="409">
        <v>48</v>
      </c>
      <c r="B51" s="410" t="s">
        <v>1838</v>
      </c>
      <c r="C51" s="413" t="s">
        <v>1906</v>
      </c>
      <c r="D51" s="416" t="s">
        <v>1907</v>
      </c>
      <c r="E51" s="395">
        <v>150000</v>
      </c>
      <c r="F51" s="391">
        <v>25556000</v>
      </c>
      <c r="G51" s="396">
        <v>150000</v>
      </c>
      <c r="H51" s="393">
        <v>25556000</v>
      </c>
      <c r="I51" s="394" t="s">
        <v>959</v>
      </c>
      <c r="J51" s="133" t="s">
        <v>1841</v>
      </c>
    </row>
    <row r="52" spans="1:10" ht="24">
      <c r="A52" s="409">
        <v>49</v>
      </c>
      <c r="B52" s="410" t="s">
        <v>1797</v>
      </c>
      <c r="C52" s="413" t="s">
        <v>1908</v>
      </c>
      <c r="D52" s="416" t="s">
        <v>1909</v>
      </c>
      <c r="E52" s="395">
        <v>75000</v>
      </c>
      <c r="F52" s="391">
        <v>25631000</v>
      </c>
      <c r="G52" s="396">
        <v>75000</v>
      </c>
      <c r="H52" s="393">
        <v>25631000</v>
      </c>
      <c r="I52" s="394" t="s">
        <v>113</v>
      </c>
      <c r="J52" s="133" t="s">
        <v>1800</v>
      </c>
    </row>
    <row r="53" spans="1:10" ht="24">
      <c r="A53" s="409">
        <v>50</v>
      </c>
      <c r="B53" s="410" t="s">
        <v>1797</v>
      </c>
      <c r="C53" s="413" t="s">
        <v>1910</v>
      </c>
      <c r="D53" s="416" t="s">
        <v>1911</v>
      </c>
      <c r="E53" s="395">
        <v>420000</v>
      </c>
      <c r="F53" s="391">
        <v>26051000</v>
      </c>
      <c r="G53" s="396">
        <v>420000</v>
      </c>
      <c r="H53" s="393">
        <v>26051000</v>
      </c>
      <c r="I53" s="394" t="s">
        <v>113</v>
      </c>
      <c r="J53" s="133" t="s">
        <v>1800</v>
      </c>
    </row>
    <row r="54" spans="1:10" ht="24">
      <c r="A54" s="409">
        <v>51</v>
      </c>
      <c r="B54" s="410" t="s">
        <v>1833</v>
      </c>
      <c r="C54" s="413" t="s">
        <v>1912</v>
      </c>
      <c r="D54" s="416" t="s">
        <v>1913</v>
      </c>
      <c r="E54" s="395">
        <v>650000</v>
      </c>
      <c r="F54" s="391">
        <v>26701000</v>
      </c>
      <c r="G54" s="396">
        <v>650000</v>
      </c>
      <c r="H54" s="393">
        <v>26701000</v>
      </c>
      <c r="I54" s="394" t="s">
        <v>155</v>
      </c>
      <c r="J54" s="132" t="s">
        <v>1836</v>
      </c>
    </row>
    <row r="55" spans="1:10" ht="24">
      <c r="A55" s="409">
        <v>52</v>
      </c>
      <c r="B55" s="410" t="s">
        <v>1821</v>
      </c>
      <c r="C55" s="413" t="s">
        <v>1914</v>
      </c>
      <c r="D55" s="416" t="s">
        <v>1915</v>
      </c>
      <c r="E55" s="402">
        <v>195000</v>
      </c>
      <c r="F55" s="391">
        <v>26896000</v>
      </c>
      <c r="G55" s="403">
        <v>195000</v>
      </c>
      <c r="H55" s="393">
        <v>26896000</v>
      </c>
      <c r="I55" s="404" t="s">
        <v>108</v>
      </c>
      <c r="J55" s="132" t="s">
        <v>1823</v>
      </c>
    </row>
    <row r="56" spans="1:10" ht="24">
      <c r="A56" s="409">
        <v>53</v>
      </c>
      <c r="B56" s="410" t="s">
        <v>1797</v>
      </c>
      <c r="C56" s="413" t="s">
        <v>1916</v>
      </c>
      <c r="D56" s="416" t="s">
        <v>1917</v>
      </c>
      <c r="E56" s="402">
        <v>200000</v>
      </c>
      <c r="F56" s="391">
        <v>27096000</v>
      </c>
      <c r="G56" s="403">
        <v>200000</v>
      </c>
      <c r="H56" s="393">
        <v>27096000</v>
      </c>
      <c r="I56" s="404" t="s">
        <v>113</v>
      </c>
      <c r="J56" s="132" t="s">
        <v>1800</v>
      </c>
    </row>
    <row r="57" spans="1:10" ht="24">
      <c r="A57" s="409">
        <v>54</v>
      </c>
      <c r="B57" s="410" t="s">
        <v>1838</v>
      </c>
      <c r="C57" s="413" t="s">
        <v>1918</v>
      </c>
      <c r="D57" s="416" t="s">
        <v>1919</v>
      </c>
      <c r="E57" s="395">
        <v>264000</v>
      </c>
      <c r="F57" s="391">
        <v>27360000</v>
      </c>
      <c r="G57" s="396">
        <v>264000</v>
      </c>
      <c r="H57" s="393">
        <v>27360000</v>
      </c>
      <c r="I57" s="394" t="s">
        <v>959</v>
      </c>
      <c r="J57" s="133" t="s">
        <v>1841</v>
      </c>
    </row>
    <row r="58" spans="1:10" ht="24">
      <c r="A58" s="409">
        <v>55</v>
      </c>
      <c r="B58" s="410" t="s">
        <v>1797</v>
      </c>
      <c r="C58" s="413" t="s">
        <v>1920</v>
      </c>
      <c r="D58" s="416" t="s">
        <v>1921</v>
      </c>
      <c r="E58" s="402">
        <v>300000</v>
      </c>
      <c r="F58" s="391">
        <v>27660000</v>
      </c>
      <c r="G58" s="403">
        <v>300000</v>
      </c>
      <c r="H58" s="393">
        <v>27660000</v>
      </c>
      <c r="I58" s="404" t="s">
        <v>113</v>
      </c>
      <c r="J58" s="132" t="s">
        <v>1800</v>
      </c>
    </row>
    <row r="59" spans="1:10" ht="24">
      <c r="A59" s="409">
        <v>56</v>
      </c>
      <c r="B59" s="410" t="s">
        <v>1797</v>
      </c>
      <c r="C59" s="413" t="s">
        <v>1922</v>
      </c>
      <c r="D59" s="416" t="s">
        <v>1923</v>
      </c>
      <c r="E59" s="402">
        <v>450000</v>
      </c>
      <c r="F59" s="391">
        <v>28110000</v>
      </c>
      <c r="G59" s="403">
        <v>450000</v>
      </c>
      <c r="H59" s="393">
        <v>28110000</v>
      </c>
      <c r="I59" s="404" t="s">
        <v>113</v>
      </c>
      <c r="J59" s="132" t="s">
        <v>1800</v>
      </c>
    </row>
    <row r="60" spans="1:10" ht="60">
      <c r="A60" s="409">
        <v>57</v>
      </c>
      <c r="B60" s="410" t="s">
        <v>1797</v>
      </c>
      <c r="C60" s="413" t="s">
        <v>1924</v>
      </c>
      <c r="D60" s="416" t="s">
        <v>1925</v>
      </c>
      <c r="E60" s="402">
        <v>300000</v>
      </c>
      <c r="F60" s="391">
        <v>28410000</v>
      </c>
      <c r="G60" s="403">
        <v>300000</v>
      </c>
      <c r="H60" s="393">
        <v>28410000</v>
      </c>
      <c r="I60" s="404" t="s">
        <v>113</v>
      </c>
      <c r="J60" s="132" t="s">
        <v>1800</v>
      </c>
    </row>
    <row r="61" spans="1:10" ht="24">
      <c r="A61" s="409">
        <v>58</v>
      </c>
      <c r="B61" s="410" t="s">
        <v>1831</v>
      </c>
      <c r="C61" s="419" t="s">
        <v>1926</v>
      </c>
      <c r="D61" s="418" t="s">
        <v>1927</v>
      </c>
      <c r="E61" s="395">
        <v>120000</v>
      </c>
      <c r="F61" s="391">
        <v>28530000</v>
      </c>
      <c r="G61" s="396">
        <v>120000</v>
      </c>
      <c r="H61" s="393">
        <v>28530000</v>
      </c>
      <c r="I61" s="394" t="s">
        <v>809</v>
      </c>
      <c r="J61" s="132" t="s">
        <v>1820</v>
      </c>
    </row>
    <row r="62" spans="1:10" ht="24">
      <c r="A62" s="409">
        <v>59</v>
      </c>
      <c r="B62" s="410" t="s">
        <v>1813</v>
      </c>
      <c r="C62" s="413" t="s">
        <v>1928</v>
      </c>
      <c r="D62" s="418" t="s">
        <v>1929</v>
      </c>
      <c r="E62" s="395">
        <v>455000</v>
      </c>
      <c r="F62" s="391">
        <v>28985000</v>
      </c>
      <c r="G62" s="396">
        <v>455000</v>
      </c>
      <c r="H62" s="393">
        <v>28985000</v>
      </c>
      <c r="I62" s="394" t="s">
        <v>119</v>
      </c>
      <c r="J62" s="133" t="s">
        <v>1816</v>
      </c>
    </row>
    <row r="63" spans="1:10" ht="24">
      <c r="A63" s="409">
        <v>60</v>
      </c>
      <c r="B63" s="410" t="s">
        <v>1833</v>
      </c>
      <c r="C63" s="413" t="s">
        <v>1930</v>
      </c>
      <c r="D63" s="416" t="s">
        <v>1931</v>
      </c>
      <c r="E63" s="395">
        <v>200000</v>
      </c>
      <c r="F63" s="391">
        <v>29185000</v>
      </c>
      <c r="G63" s="396">
        <v>200000</v>
      </c>
      <c r="H63" s="393">
        <v>29185000</v>
      </c>
      <c r="I63" s="394" t="s">
        <v>155</v>
      </c>
      <c r="J63" s="132" t="s">
        <v>1836</v>
      </c>
    </row>
    <row r="64" spans="1:10" ht="60">
      <c r="A64" s="409">
        <v>61</v>
      </c>
      <c r="B64" s="410" t="s">
        <v>1831</v>
      </c>
      <c r="C64" s="413" t="s">
        <v>1932</v>
      </c>
      <c r="D64" s="416" t="s">
        <v>1925</v>
      </c>
      <c r="E64" s="395">
        <v>650000</v>
      </c>
      <c r="F64" s="391">
        <v>29835000</v>
      </c>
      <c r="G64" s="396">
        <v>650000</v>
      </c>
      <c r="H64" s="393">
        <v>29835000</v>
      </c>
      <c r="I64" s="394" t="s">
        <v>809</v>
      </c>
      <c r="J64" s="132" t="s">
        <v>1820</v>
      </c>
    </row>
    <row r="65" spans="1:10" ht="24">
      <c r="A65" s="409">
        <v>62</v>
      </c>
      <c r="B65" s="410" t="s">
        <v>1831</v>
      </c>
      <c r="C65" s="413" t="s">
        <v>1933</v>
      </c>
      <c r="D65" s="416" t="s">
        <v>1934</v>
      </c>
      <c r="E65" s="395">
        <v>500000</v>
      </c>
      <c r="F65" s="391">
        <v>30335000</v>
      </c>
      <c r="G65" s="396">
        <v>500000</v>
      </c>
      <c r="H65" s="393">
        <v>30335000</v>
      </c>
      <c r="I65" s="394" t="s">
        <v>809</v>
      </c>
      <c r="J65" s="132" t="s">
        <v>1820</v>
      </c>
    </row>
    <row r="66" spans="1:10" ht="24">
      <c r="A66" s="409">
        <v>63</v>
      </c>
      <c r="B66" s="410" t="s">
        <v>1935</v>
      </c>
      <c r="C66" s="413" t="s">
        <v>1936</v>
      </c>
      <c r="D66" s="418" t="s">
        <v>1937</v>
      </c>
      <c r="E66" s="395">
        <v>350000</v>
      </c>
      <c r="F66" s="391">
        <v>30685000</v>
      </c>
      <c r="G66" s="396">
        <v>350000</v>
      </c>
      <c r="H66" s="393">
        <v>30685000</v>
      </c>
      <c r="I66" s="394" t="s">
        <v>155</v>
      </c>
      <c r="J66" s="132" t="s">
        <v>1836</v>
      </c>
    </row>
    <row r="67" spans="1:10" ht="36">
      <c r="A67" s="409">
        <v>64</v>
      </c>
      <c r="B67" s="410" t="s">
        <v>1807</v>
      </c>
      <c r="C67" s="413" t="s">
        <v>1938</v>
      </c>
      <c r="D67" s="418" t="s">
        <v>1939</v>
      </c>
      <c r="E67" s="395">
        <v>400000</v>
      </c>
      <c r="F67" s="391">
        <v>31085000</v>
      </c>
      <c r="G67" s="396">
        <v>400000</v>
      </c>
      <c r="H67" s="393">
        <v>31085000</v>
      </c>
      <c r="I67" s="394" t="s">
        <v>123</v>
      </c>
      <c r="J67" s="133" t="s">
        <v>1809</v>
      </c>
    </row>
    <row r="68" spans="1:10" ht="24">
      <c r="A68" s="409">
        <v>65</v>
      </c>
      <c r="B68" s="410" t="s">
        <v>1807</v>
      </c>
      <c r="C68" s="413" t="s">
        <v>1940</v>
      </c>
      <c r="D68" s="418" t="s">
        <v>1941</v>
      </c>
      <c r="E68" s="395">
        <v>150000</v>
      </c>
      <c r="F68" s="391">
        <v>31235000</v>
      </c>
      <c r="G68" s="396">
        <v>150000</v>
      </c>
      <c r="H68" s="393">
        <v>31235000</v>
      </c>
      <c r="I68" s="394" t="s">
        <v>123</v>
      </c>
      <c r="J68" s="133" t="s">
        <v>1809</v>
      </c>
    </row>
    <row r="69" spans="1:10" ht="24">
      <c r="A69" s="409">
        <v>66</v>
      </c>
      <c r="B69" s="410" t="s">
        <v>1807</v>
      </c>
      <c r="C69" s="413" t="s">
        <v>1942</v>
      </c>
      <c r="D69" s="418" t="s">
        <v>1943</v>
      </c>
      <c r="E69" s="395">
        <v>250000</v>
      </c>
      <c r="F69" s="391">
        <v>31485000</v>
      </c>
      <c r="G69" s="396">
        <v>250000</v>
      </c>
      <c r="H69" s="393">
        <v>31485000</v>
      </c>
      <c r="I69" s="394" t="s">
        <v>123</v>
      </c>
      <c r="J69" s="133" t="s">
        <v>1809</v>
      </c>
    </row>
    <row r="70" spans="1:10" ht="24">
      <c r="A70" s="409">
        <v>67</v>
      </c>
      <c r="B70" s="410" t="s">
        <v>1807</v>
      </c>
      <c r="C70" s="413" t="s">
        <v>1944</v>
      </c>
      <c r="D70" s="416" t="s">
        <v>1945</v>
      </c>
      <c r="E70" s="395">
        <v>650000</v>
      </c>
      <c r="F70" s="391">
        <v>32135000</v>
      </c>
      <c r="G70" s="396">
        <v>650000</v>
      </c>
      <c r="H70" s="393">
        <v>32135000</v>
      </c>
      <c r="I70" s="394" t="s">
        <v>123</v>
      </c>
      <c r="J70" s="133" t="s">
        <v>1809</v>
      </c>
    </row>
    <row r="71" spans="1:10" ht="24">
      <c r="A71" s="409">
        <v>68</v>
      </c>
      <c r="B71" s="410" t="s">
        <v>1838</v>
      </c>
      <c r="C71" s="413" t="s">
        <v>1946</v>
      </c>
      <c r="D71" s="418" t="s">
        <v>1947</v>
      </c>
      <c r="E71" s="395">
        <v>858000</v>
      </c>
      <c r="F71" s="391">
        <v>32993000</v>
      </c>
      <c r="G71" s="396">
        <v>858000</v>
      </c>
      <c r="H71" s="393">
        <v>32993000</v>
      </c>
      <c r="I71" s="394" t="s">
        <v>959</v>
      </c>
      <c r="J71" s="133" t="s">
        <v>1841</v>
      </c>
    </row>
    <row r="72" spans="1:10" ht="24">
      <c r="A72" s="409">
        <v>69</v>
      </c>
      <c r="B72" s="410" t="s">
        <v>1807</v>
      </c>
      <c r="C72" s="413" t="s">
        <v>1948</v>
      </c>
      <c r="D72" s="416" t="s">
        <v>1949</v>
      </c>
      <c r="E72" s="395">
        <v>195000</v>
      </c>
      <c r="F72" s="391">
        <v>33188000</v>
      </c>
      <c r="G72" s="396">
        <v>195000</v>
      </c>
      <c r="H72" s="393">
        <v>33188000</v>
      </c>
      <c r="I72" s="394" t="s">
        <v>123</v>
      </c>
      <c r="J72" s="133" t="s">
        <v>1809</v>
      </c>
    </row>
    <row r="73" spans="1:10" ht="24">
      <c r="A73" s="409">
        <v>70</v>
      </c>
      <c r="B73" s="410" t="s">
        <v>1810</v>
      </c>
      <c r="C73" s="413" t="s">
        <v>1950</v>
      </c>
      <c r="D73" s="418" t="s">
        <v>1951</v>
      </c>
      <c r="E73" s="395">
        <v>500000</v>
      </c>
      <c r="F73" s="391">
        <v>33688000</v>
      </c>
      <c r="G73" s="396">
        <v>500000</v>
      </c>
      <c r="H73" s="393">
        <v>33688000</v>
      </c>
      <c r="I73" s="394" t="s">
        <v>515</v>
      </c>
      <c r="J73" s="133" t="s">
        <v>1812</v>
      </c>
    </row>
    <row r="74" spans="1:10" ht="24">
      <c r="A74" s="409">
        <v>71</v>
      </c>
      <c r="B74" s="410" t="s">
        <v>1805</v>
      </c>
      <c r="C74" s="413" t="s">
        <v>1952</v>
      </c>
      <c r="D74" s="418" t="s">
        <v>1953</v>
      </c>
      <c r="E74" s="395">
        <v>520000</v>
      </c>
      <c r="F74" s="391">
        <v>34208000</v>
      </c>
      <c r="G74" s="396">
        <v>520000</v>
      </c>
      <c r="H74" s="393">
        <v>34208000</v>
      </c>
      <c r="I74" s="394" t="s">
        <v>548</v>
      </c>
      <c r="J74" s="132" t="s">
        <v>813</v>
      </c>
    </row>
    <row r="75" spans="1:10" ht="60">
      <c r="A75" s="409">
        <v>72</v>
      </c>
      <c r="B75" s="410" t="s">
        <v>1805</v>
      </c>
      <c r="C75" s="411" t="s">
        <v>1954</v>
      </c>
      <c r="D75" s="420" t="s">
        <v>1840</v>
      </c>
      <c r="E75" s="390">
        <v>150000</v>
      </c>
      <c r="F75" s="391">
        <v>34358000</v>
      </c>
      <c r="G75" s="392">
        <v>150000</v>
      </c>
      <c r="H75" s="393">
        <v>34358000</v>
      </c>
      <c r="I75" s="394" t="s">
        <v>548</v>
      </c>
      <c r="J75" s="132" t="s">
        <v>813</v>
      </c>
    </row>
    <row r="76" spans="1:10" ht="24">
      <c r="A76" s="409">
        <v>73</v>
      </c>
      <c r="B76" s="410" t="s">
        <v>1813</v>
      </c>
      <c r="C76" s="411" t="s">
        <v>1955</v>
      </c>
      <c r="D76" s="420" t="s">
        <v>1956</v>
      </c>
      <c r="E76" s="390">
        <v>520000</v>
      </c>
      <c r="F76" s="391">
        <v>34878000</v>
      </c>
      <c r="G76" s="392">
        <v>520000</v>
      </c>
      <c r="H76" s="393">
        <v>34878000</v>
      </c>
      <c r="I76" s="394" t="s">
        <v>119</v>
      </c>
      <c r="J76" s="132" t="s">
        <v>1816</v>
      </c>
    </row>
    <row r="77" spans="1:10" ht="24">
      <c r="A77" s="409">
        <v>74</v>
      </c>
      <c r="B77" s="410" t="s">
        <v>1826</v>
      </c>
      <c r="C77" s="413" t="s">
        <v>1957</v>
      </c>
      <c r="D77" s="416" t="s">
        <v>1958</v>
      </c>
      <c r="E77" s="402">
        <v>300000</v>
      </c>
      <c r="F77" s="391">
        <v>35178000</v>
      </c>
      <c r="G77" s="403">
        <v>300000</v>
      </c>
      <c r="H77" s="393">
        <v>35178000</v>
      </c>
      <c r="I77" s="404" t="s">
        <v>730</v>
      </c>
      <c r="J77" s="132" t="s">
        <v>1812</v>
      </c>
    </row>
    <row r="78" spans="1:10" ht="24">
      <c r="A78" s="409">
        <v>75</v>
      </c>
      <c r="B78" s="410" t="s">
        <v>1807</v>
      </c>
      <c r="C78" s="413" t="s">
        <v>1959</v>
      </c>
      <c r="D78" s="416" t="s">
        <v>1960</v>
      </c>
      <c r="E78" s="395">
        <v>250000</v>
      </c>
      <c r="F78" s="391">
        <v>35428000</v>
      </c>
      <c r="G78" s="396">
        <v>250000</v>
      </c>
      <c r="H78" s="393">
        <v>35428000</v>
      </c>
      <c r="I78" s="394" t="s">
        <v>123</v>
      </c>
      <c r="J78" s="133" t="s">
        <v>1809</v>
      </c>
    </row>
    <row r="79" spans="1:10" ht="24">
      <c r="A79" s="409">
        <v>76</v>
      </c>
      <c r="B79" s="410" t="s">
        <v>1826</v>
      </c>
      <c r="C79" s="413" t="s">
        <v>1961</v>
      </c>
      <c r="D79" s="416" t="s">
        <v>1962</v>
      </c>
      <c r="E79" s="395">
        <v>350000</v>
      </c>
      <c r="F79" s="391">
        <v>35778000</v>
      </c>
      <c r="G79" s="396">
        <v>350000</v>
      </c>
      <c r="H79" s="393">
        <v>35778000</v>
      </c>
      <c r="I79" s="394" t="s">
        <v>730</v>
      </c>
      <c r="J79" s="132" t="s">
        <v>1812</v>
      </c>
    </row>
    <row r="80" spans="1:10" ht="60">
      <c r="A80" s="409">
        <v>77</v>
      </c>
      <c r="B80" s="410" t="s">
        <v>1821</v>
      </c>
      <c r="C80" s="413" t="s">
        <v>1963</v>
      </c>
      <c r="D80" s="416" t="s">
        <v>1840</v>
      </c>
      <c r="E80" s="395">
        <v>350000</v>
      </c>
      <c r="F80" s="391">
        <v>36128000</v>
      </c>
      <c r="G80" s="396">
        <v>350000</v>
      </c>
      <c r="H80" s="393">
        <v>36128000</v>
      </c>
      <c r="I80" s="394" t="s">
        <v>108</v>
      </c>
      <c r="J80" s="132" t="s">
        <v>1823</v>
      </c>
    </row>
    <row r="81" spans="1:10" ht="48">
      <c r="A81" s="409">
        <v>78</v>
      </c>
      <c r="B81" s="410" t="s">
        <v>1826</v>
      </c>
      <c r="C81" s="413" t="s">
        <v>1964</v>
      </c>
      <c r="D81" s="416" t="s">
        <v>1965</v>
      </c>
      <c r="E81" s="395">
        <v>1200000</v>
      </c>
      <c r="F81" s="391">
        <v>37328000</v>
      </c>
      <c r="G81" s="396">
        <v>1200000</v>
      </c>
      <c r="H81" s="393">
        <v>37328000</v>
      </c>
      <c r="I81" s="394" t="s">
        <v>730</v>
      </c>
      <c r="J81" s="132" t="s">
        <v>1812</v>
      </c>
    </row>
    <row r="82" spans="1:10" ht="24">
      <c r="A82" s="409">
        <v>79</v>
      </c>
      <c r="B82" s="410" t="s">
        <v>1810</v>
      </c>
      <c r="C82" s="413" t="s">
        <v>1966</v>
      </c>
      <c r="D82" s="418" t="s">
        <v>1967</v>
      </c>
      <c r="E82" s="395">
        <v>2145000</v>
      </c>
      <c r="F82" s="391">
        <v>39473000</v>
      </c>
      <c r="G82" s="396">
        <v>2145000</v>
      </c>
      <c r="H82" s="393">
        <v>39473000</v>
      </c>
      <c r="I82" s="394" t="s">
        <v>515</v>
      </c>
      <c r="J82" s="133" t="s">
        <v>1812</v>
      </c>
    </row>
    <row r="83" spans="1:10" ht="24">
      <c r="A83" s="409">
        <v>80</v>
      </c>
      <c r="B83" s="410" t="s">
        <v>1810</v>
      </c>
      <c r="C83" s="413" t="s">
        <v>1968</v>
      </c>
      <c r="D83" s="416" t="s">
        <v>1969</v>
      </c>
      <c r="E83" s="402">
        <v>700000</v>
      </c>
      <c r="F83" s="391">
        <v>40173000</v>
      </c>
      <c r="G83" s="403">
        <v>700000</v>
      </c>
      <c r="H83" s="393">
        <v>40173000</v>
      </c>
      <c r="I83" s="404" t="s">
        <v>515</v>
      </c>
      <c r="J83" s="133" t="s">
        <v>1812</v>
      </c>
    </row>
    <row r="84" spans="1:10" ht="24">
      <c r="A84" s="409">
        <v>81</v>
      </c>
      <c r="B84" s="410" t="s">
        <v>1801</v>
      </c>
      <c r="C84" s="411" t="s">
        <v>1970</v>
      </c>
      <c r="D84" s="417" t="s">
        <v>1971</v>
      </c>
      <c r="E84" s="390">
        <v>255000</v>
      </c>
      <c r="F84" s="391">
        <v>40428000</v>
      </c>
      <c r="G84" s="392">
        <v>255000</v>
      </c>
      <c r="H84" s="393">
        <v>40428000</v>
      </c>
      <c r="I84" s="394" t="s">
        <v>1803</v>
      </c>
      <c r="J84" s="132" t="s">
        <v>1804</v>
      </c>
    </row>
    <row r="85" spans="1:10" ht="24">
      <c r="A85" s="409">
        <v>82</v>
      </c>
      <c r="B85" s="410" t="s">
        <v>1813</v>
      </c>
      <c r="C85" s="411" t="s">
        <v>1972</v>
      </c>
      <c r="D85" s="417" t="s">
        <v>1973</v>
      </c>
      <c r="E85" s="390">
        <v>20000</v>
      </c>
      <c r="F85" s="391">
        <v>40448000</v>
      </c>
      <c r="G85" s="392">
        <v>20000</v>
      </c>
      <c r="H85" s="393">
        <v>40448000</v>
      </c>
      <c r="I85" s="394" t="s">
        <v>119</v>
      </c>
      <c r="J85" s="132" t="s">
        <v>1816</v>
      </c>
    </row>
    <row r="86" spans="1:10" ht="24">
      <c r="A86" s="409">
        <v>83</v>
      </c>
      <c r="B86" s="410" t="s">
        <v>1862</v>
      </c>
      <c r="C86" s="419" t="s">
        <v>1974</v>
      </c>
      <c r="D86" s="418" t="s">
        <v>1975</v>
      </c>
      <c r="E86" s="395">
        <v>200000</v>
      </c>
      <c r="F86" s="391">
        <v>40648000</v>
      </c>
      <c r="G86" s="396">
        <v>200000</v>
      </c>
      <c r="H86" s="393">
        <v>40648000</v>
      </c>
      <c r="I86" s="394" t="s">
        <v>809</v>
      </c>
      <c r="J86" s="132" t="s">
        <v>1820</v>
      </c>
    </row>
    <row r="87" spans="1:10" ht="36">
      <c r="A87" s="409">
        <v>84</v>
      </c>
      <c r="B87" s="410" t="s">
        <v>1826</v>
      </c>
      <c r="C87" s="413" t="s">
        <v>1976</v>
      </c>
      <c r="D87" s="416" t="s">
        <v>1977</v>
      </c>
      <c r="E87" s="395">
        <v>1200000</v>
      </c>
      <c r="F87" s="391">
        <v>41848000</v>
      </c>
      <c r="G87" s="396">
        <v>1200000</v>
      </c>
      <c r="H87" s="393">
        <v>41848000</v>
      </c>
      <c r="I87" s="394" t="s">
        <v>730</v>
      </c>
      <c r="J87" s="134" t="s">
        <v>1812</v>
      </c>
    </row>
    <row r="88" spans="1:10" ht="24">
      <c r="A88" s="409">
        <v>85</v>
      </c>
      <c r="B88" s="410" t="s">
        <v>1810</v>
      </c>
      <c r="C88" s="413" t="s">
        <v>1978</v>
      </c>
      <c r="D88" s="425" t="s">
        <v>1979</v>
      </c>
      <c r="E88" s="395">
        <v>2100000</v>
      </c>
      <c r="F88" s="391">
        <v>43948000</v>
      </c>
      <c r="G88" s="396">
        <v>2100000</v>
      </c>
      <c r="H88" s="393">
        <v>43948000</v>
      </c>
      <c r="I88" s="394" t="s">
        <v>515</v>
      </c>
      <c r="J88" s="133" t="s">
        <v>1812</v>
      </c>
    </row>
    <row r="89" spans="1:10" ht="36">
      <c r="A89" s="409">
        <v>86</v>
      </c>
      <c r="B89" s="410" t="s">
        <v>1862</v>
      </c>
      <c r="C89" s="419" t="s">
        <v>1980</v>
      </c>
      <c r="D89" s="418" t="s">
        <v>1981</v>
      </c>
      <c r="E89" s="395">
        <v>300000</v>
      </c>
      <c r="F89" s="391">
        <v>44248000</v>
      </c>
      <c r="G89" s="396">
        <v>300000</v>
      </c>
      <c r="H89" s="393">
        <v>44248000</v>
      </c>
      <c r="I89" s="394" t="s">
        <v>809</v>
      </c>
      <c r="J89" s="132" t="s">
        <v>1820</v>
      </c>
    </row>
    <row r="90" spans="1:10" ht="24">
      <c r="A90" s="409">
        <v>87</v>
      </c>
      <c r="B90" s="410" t="s">
        <v>1826</v>
      </c>
      <c r="C90" s="413" t="s">
        <v>1982</v>
      </c>
      <c r="D90" s="416" t="s">
        <v>1983</v>
      </c>
      <c r="E90" s="395">
        <v>150000</v>
      </c>
      <c r="F90" s="391">
        <v>44398000</v>
      </c>
      <c r="G90" s="396">
        <v>150000</v>
      </c>
      <c r="H90" s="393">
        <v>44398000</v>
      </c>
      <c r="I90" s="394" t="s">
        <v>730</v>
      </c>
      <c r="J90" s="132" t="s">
        <v>1812</v>
      </c>
    </row>
    <row r="91" spans="1:10" ht="24">
      <c r="A91" s="409">
        <v>88</v>
      </c>
      <c r="B91" s="410" t="s">
        <v>1826</v>
      </c>
      <c r="C91" s="413" t="s">
        <v>1984</v>
      </c>
      <c r="D91" s="416" t="s">
        <v>1985</v>
      </c>
      <c r="E91" s="395">
        <v>400000</v>
      </c>
      <c r="F91" s="391">
        <v>44798000</v>
      </c>
      <c r="G91" s="396">
        <v>400000</v>
      </c>
      <c r="H91" s="393">
        <v>44798000</v>
      </c>
      <c r="I91" s="394" t="s">
        <v>730</v>
      </c>
      <c r="J91" s="132" t="s">
        <v>1812</v>
      </c>
    </row>
    <row r="92" spans="1:10" ht="24">
      <c r="A92" s="409">
        <v>89</v>
      </c>
      <c r="B92" s="410" t="s">
        <v>1838</v>
      </c>
      <c r="C92" s="426" t="s">
        <v>1986</v>
      </c>
      <c r="D92" s="420" t="s">
        <v>1987</v>
      </c>
      <c r="E92" s="390">
        <v>1287000</v>
      </c>
      <c r="F92" s="391">
        <v>46085000</v>
      </c>
      <c r="G92" s="392">
        <v>1287000</v>
      </c>
      <c r="H92" s="393">
        <v>46085000</v>
      </c>
      <c r="I92" s="394" t="s">
        <v>959</v>
      </c>
      <c r="J92" s="132" t="s">
        <v>1841</v>
      </c>
    </row>
    <row r="93" spans="1:10" ht="24">
      <c r="A93" s="409">
        <v>90</v>
      </c>
      <c r="B93" s="410" t="s">
        <v>1862</v>
      </c>
      <c r="C93" s="419" t="s">
        <v>1988</v>
      </c>
      <c r="D93" s="418" t="s">
        <v>1989</v>
      </c>
      <c r="E93" s="395">
        <v>455000</v>
      </c>
      <c r="F93" s="391">
        <v>46540000</v>
      </c>
      <c r="G93" s="396">
        <v>455000</v>
      </c>
      <c r="H93" s="393">
        <v>46540000</v>
      </c>
      <c r="I93" s="394" t="s">
        <v>809</v>
      </c>
      <c r="J93" s="132" t="s">
        <v>1820</v>
      </c>
    </row>
    <row r="94" spans="1:10" ht="24">
      <c r="A94" s="409">
        <v>91</v>
      </c>
      <c r="B94" s="410" t="s">
        <v>1810</v>
      </c>
      <c r="C94" s="413" t="s">
        <v>1990</v>
      </c>
      <c r="D94" s="418" t="s">
        <v>1991</v>
      </c>
      <c r="E94" s="395">
        <v>2000000</v>
      </c>
      <c r="F94" s="391">
        <v>48540000</v>
      </c>
      <c r="G94" s="396">
        <v>2000000</v>
      </c>
      <c r="H94" s="393">
        <v>48540000</v>
      </c>
      <c r="I94" s="394" t="s">
        <v>515</v>
      </c>
      <c r="J94" s="133" t="s">
        <v>1812</v>
      </c>
    </row>
    <row r="95" spans="1:10" ht="24">
      <c r="A95" s="409">
        <v>92</v>
      </c>
      <c r="B95" s="410" t="s">
        <v>1810</v>
      </c>
      <c r="C95" s="413" t="s">
        <v>1992</v>
      </c>
      <c r="D95" s="418" t="s">
        <v>1993</v>
      </c>
      <c r="E95" s="395">
        <v>500000</v>
      </c>
      <c r="F95" s="391">
        <v>49040000</v>
      </c>
      <c r="G95" s="396">
        <v>500000</v>
      </c>
      <c r="H95" s="393">
        <v>49040000</v>
      </c>
      <c r="I95" s="394" t="s">
        <v>515</v>
      </c>
      <c r="J95" s="133" t="s">
        <v>1812</v>
      </c>
    </row>
    <row r="96" spans="1:10" ht="24">
      <c r="A96" s="409">
        <v>93</v>
      </c>
      <c r="B96" s="410" t="s">
        <v>1810</v>
      </c>
      <c r="C96" s="413" t="s">
        <v>1994</v>
      </c>
      <c r="D96" s="418" t="s">
        <v>1995</v>
      </c>
      <c r="E96" s="395">
        <v>3500000</v>
      </c>
      <c r="F96" s="391">
        <v>52540000</v>
      </c>
      <c r="G96" s="396">
        <v>3500000</v>
      </c>
      <c r="H96" s="393">
        <v>52540000</v>
      </c>
      <c r="I96" s="394" t="s">
        <v>515</v>
      </c>
      <c r="J96" s="133" t="s">
        <v>1812</v>
      </c>
    </row>
    <row r="97" spans="1:10" ht="24">
      <c r="A97" s="409">
        <v>94</v>
      </c>
      <c r="B97" s="410" t="s">
        <v>1810</v>
      </c>
      <c r="C97" s="411" t="s">
        <v>1996</v>
      </c>
      <c r="D97" s="420" t="s">
        <v>1840</v>
      </c>
      <c r="E97" s="390">
        <v>400000</v>
      </c>
      <c r="F97" s="391">
        <v>52940000</v>
      </c>
      <c r="G97" s="392">
        <v>400000</v>
      </c>
      <c r="H97" s="393">
        <v>52940000</v>
      </c>
      <c r="I97" s="394" t="s">
        <v>515</v>
      </c>
      <c r="J97" s="132" t="s">
        <v>1812</v>
      </c>
    </row>
    <row r="98" spans="1:10" ht="24">
      <c r="A98" s="409">
        <v>95</v>
      </c>
      <c r="B98" s="410" t="s">
        <v>1810</v>
      </c>
      <c r="C98" s="411" t="s">
        <v>1997</v>
      </c>
      <c r="D98" s="420" t="s">
        <v>1998</v>
      </c>
      <c r="E98" s="390">
        <v>500000</v>
      </c>
      <c r="F98" s="391">
        <v>53440000</v>
      </c>
      <c r="G98" s="392">
        <v>500000</v>
      </c>
      <c r="H98" s="393">
        <v>53440000</v>
      </c>
      <c r="I98" s="394" t="s">
        <v>515</v>
      </c>
      <c r="J98" s="132" t="s">
        <v>1812</v>
      </c>
    </row>
    <row r="99" spans="1:10" ht="24">
      <c r="A99" s="409">
        <v>96</v>
      </c>
      <c r="B99" s="410" t="s">
        <v>1826</v>
      </c>
      <c r="C99" s="411" t="s">
        <v>1999</v>
      </c>
      <c r="D99" s="420" t="s">
        <v>2000</v>
      </c>
      <c r="E99" s="390">
        <v>250000</v>
      </c>
      <c r="F99" s="391">
        <v>53690000</v>
      </c>
      <c r="G99" s="392">
        <v>250000</v>
      </c>
      <c r="H99" s="393">
        <v>53690000</v>
      </c>
      <c r="I99" s="394" t="s">
        <v>730</v>
      </c>
      <c r="J99" s="132" t="s">
        <v>1812</v>
      </c>
    </row>
    <row r="100" spans="1:10" ht="24">
      <c r="A100" s="409">
        <v>97</v>
      </c>
      <c r="B100" s="410" t="s">
        <v>1826</v>
      </c>
      <c r="C100" s="411" t="s">
        <v>2001</v>
      </c>
      <c r="D100" s="417" t="s">
        <v>2002</v>
      </c>
      <c r="E100" s="390">
        <v>200000</v>
      </c>
      <c r="F100" s="391">
        <v>53890000</v>
      </c>
      <c r="G100" s="392">
        <v>200000</v>
      </c>
      <c r="H100" s="393">
        <v>53890000</v>
      </c>
      <c r="I100" s="394" t="s">
        <v>730</v>
      </c>
      <c r="J100" s="132" t="s">
        <v>1812</v>
      </c>
    </row>
    <row r="101" spans="1:10" ht="36">
      <c r="A101" s="409">
        <v>98</v>
      </c>
      <c r="B101" s="410" t="s">
        <v>1826</v>
      </c>
      <c r="C101" s="411" t="s">
        <v>2003</v>
      </c>
      <c r="D101" s="420" t="s">
        <v>2004</v>
      </c>
      <c r="E101" s="390">
        <v>150000</v>
      </c>
      <c r="F101" s="391">
        <v>54040000</v>
      </c>
      <c r="G101" s="392">
        <v>150000</v>
      </c>
      <c r="H101" s="393">
        <v>54040000</v>
      </c>
      <c r="I101" s="394" t="s">
        <v>730</v>
      </c>
      <c r="J101" s="132" t="s">
        <v>1812</v>
      </c>
    </row>
    <row r="102" spans="1:10" ht="24">
      <c r="A102" s="409">
        <v>99</v>
      </c>
      <c r="B102" s="410" t="s">
        <v>1826</v>
      </c>
      <c r="C102" s="413" t="s">
        <v>2005</v>
      </c>
      <c r="D102" s="416" t="s">
        <v>2006</v>
      </c>
      <c r="E102" s="395">
        <v>500000</v>
      </c>
      <c r="F102" s="391">
        <v>54540000</v>
      </c>
      <c r="G102" s="396">
        <v>500000</v>
      </c>
      <c r="H102" s="393">
        <v>54540000</v>
      </c>
      <c r="I102" s="394" t="s">
        <v>730</v>
      </c>
      <c r="J102" s="132" t="s">
        <v>1812</v>
      </c>
    </row>
    <row r="103" spans="1:10" ht="24">
      <c r="A103" s="409">
        <v>100</v>
      </c>
      <c r="B103" s="410" t="s">
        <v>1826</v>
      </c>
      <c r="C103" s="413" t="s">
        <v>2007</v>
      </c>
      <c r="D103" s="416" t="s">
        <v>2008</v>
      </c>
      <c r="E103" s="395">
        <v>650000</v>
      </c>
      <c r="F103" s="391">
        <v>55190000</v>
      </c>
      <c r="G103" s="396">
        <v>650000</v>
      </c>
      <c r="H103" s="393">
        <v>55190000</v>
      </c>
      <c r="I103" s="394" t="s">
        <v>730</v>
      </c>
      <c r="J103" s="133" t="s">
        <v>1812</v>
      </c>
    </row>
    <row r="104" spans="1:10">
      <c r="D104" s="147" t="s">
        <v>3161</v>
      </c>
      <c r="E104" s="39">
        <f>SUM(E4:E103)</f>
        <v>55190000</v>
      </c>
      <c r="G104" s="39">
        <f>SUM(G4:G103)</f>
        <v>55190000</v>
      </c>
    </row>
    <row r="105" spans="1:10">
      <c r="D105" s="42"/>
      <c r="E105" s="150"/>
    </row>
    <row r="106" spans="1:10">
      <c r="D106" s="147"/>
      <c r="E106" s="43"/>
    </row>
  </sheetData>
  <pageMargins left="0.25" right="0.25" top="0.75" bottom="0.75" header="0.3" footer="0.3"/>
  <pageSetup scale="74" fitToHeight="0" orientation="landscape" verticalDpi="0" r:id="rId1"/>
  <headerFooter>
    <oddHeader>&amp;F</oddHeader>
    <oddFooter>&amp;C&amp;A&amp;R&amp;P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556"/>
  <sheetViews>
    <sheetView workbookViewId="0">
      <pane ySplit="3" topLeftCell="A535" activePane="bottomLeft" state="frozen"/>
      <selection pane="bottomLeft" activeCell="H116" sqref="H116"/>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0.7109375" style="272" bestFit="1" customWidth="1"/>
    <col min="6" max="6" width="12.42578125" style="272" bestFit="1" customWidth="1"/>
    <col min="7" max="7" width="8.7109375" style="272" bestFit="1" customWidth="1"/>
    <col min="8" max="8" width="15.140625" style="272" bestFit="1" customWidth="1"/>
    <col min="9" max="9" width="12.5703125" style="272" bestFit="1" customWidth="1"/>
    <col min="10" max="10" width="12.42578125" style="272" bestFit="1" customWidth="1"/>
    <col min="11" max="16384" width="8.7109375" style="4"/>
  </cols>
  <sheetData>
    <row r="1" spans="1:10">
      <c r="A1" s="1" t="s">
        <v>5812</v>
      </c>
      <c r="B1" s="1"/>
      <c r="C1" s="1"/>
      <c r="D1" s="1"/>
    </row>
    <row r="3" spans="1:10" s="2" customFormat="1">
      <c r="A3" s="389" t="s">
        <v>6</v>
      </c>
      <c r="B3" s="389" t="s">
        <v>5671</v>
      </c>
      <c r="C3" s="389" t="s">
        <v>7</v>
      </c>
      <c r="D3" s="389" t="s">
        <v>8</v>
      </c>
      <c r="E3" s="389" t="s">
        <v>9</v>
      </c>
      <c r="F3" s="389" t="s">
        <v>10</v>
      </c>
      <c r="G3" s="389" t="s">
        <v>11</v>
      </c>
      <c r="H3" s="389" t="s">
        <v>12</v>
      </c>
      <c r="I3" s="389" t="s">
        <v>13</v>
      </c>
      <c r="J3" s="389" t="s">
        <v>14</v>
      </c>
    </row>
    <row r="4" spans="1:10" ht="84">
      <c r="A4" s="427">
        <v>1</v>
      </c>
      <c r="B4" s="427" t="s">
        <v>1628</v>
      </c>
      <c r="C4" s="428" t="s">
        <v>2009</v>
      </c>
      <c r="D4" s="429" t="s">
        <v>2010</v>
      </c>
      <c r="E4" s="430">
        <v>1500000</v>
      </c>
      <c r="F4" s="431">
        <v>1500000</v>
      </c>
      <c r="G4" s="430">
        <v>1500000</v>
      </c>
      <c r="H4" s="432">
        <f>G4</f>
        <v>1500000</v>
      </c>
      <c r="I4" s="427" t="s">
        <v>108</v>
      </c>
      <c r="J4" s="427">
        <v>22</v>
      </c>
    </row>
    <row r="5" spans="1:10" ht="84">
      <c r="A5" s="427">
        <v>2</v>
      </c>
      <c r="B5" s="427" t="s">
        <v>1628</v>
      </c>
      <c r="C5" s="428" t="s">
        <v>2011</v>
      </c>
      <c r="D5" s="429" t="s">
        <v>5813</v>
      </c>
      <c r="E5" s="430">
        <v>200000</v>
      </c>
      <c r="F5" s="431">
        <f>F4+E5</f>
        <v>1700000</v>
      </c>
      <c r="G5" s="430">
        <v>200000</v>
      </c>
      <c r="H5" s="432">
        <f>H4+G5</f>
        <v>1700000</v>
      </c>
      <c r="I5" s="427" t="s">
        <v>155</v>
      </c>
      <c r="J5" s="427" t="s">
        <v>842</v>
      </c>
    </row>
    <row r="6" spans="1:10" ht="48">
      <c r="A6" s="427">
        <v>3</v>
      </c>
      <c r="B6" s="427" t="s">
        <v>1628</v>
      </c>
      <c r="C6" s="428" t="s">
        <v>2012</v>
      </c>
      <c r="D6" s="429" t="s">
        <v>2013</v>
      </c>
      <c r="E6" s="430">
        <v>1400000</v>
      </c>
      <c r="F6" s="431">
        <f t="shared" ref="F6:F69" si="0">F5+E6</f>
        <v>3100000</v>
      </c>
      <c r="G6" s="430">
        <v>1400000</v>
      </c>
      <c r="H6" s="432">
        <f>H5+G6</f>
        <v>3100000</v>
      </c>
      <c r="I6" s="427" t="s">
        <v>2014</v>
      </c>
      <c r="J6" s="427" t="s">
        <v>2015</v>
      </c>
    </row>
    <row r="7" spans="1:10" ht="48">
      <c r="A7" s="427">
        <v>4</v>
      </c>
      <c r="B7" s="427" t="s">
        <v>1628</v>
      </c>
      <c r="C7" s="428" t="s">
        <v>2016</v>
      </c>
      <c r="D7" s="429" t="s">
        <v>2017</v>
      </c>
      <c r="E7" s="430">
        <v>450000</v>
      </c>
      <c r="F7" s="431">
        <f t="shared" si="0"/>
        <v>3550000</v>
      </c>
      <c r="G7" s="430">
        <v>450000</v>
      </c>
      <c r="H7" s="432">
        <f t="shared" ref="H7:H70" si="1">H6+G7</f>
        <v>3550000</v>
      </c>
      <c r="I7" s="427" t="s">
        <v>123</v>
      </c>
      <c r="J7" s="427" t="s">
        <v>2018</v>
      </c>
    </row>
    <row r="8" spans="1:10" ht="84">
      <c r="A8" s="427">
        <v>5</v>
      </c>
      <c r="B8" s="427" t="s">
        <v>1628</v>
      </c>
      <c r="C8" s="428" t="s">
        <v>2019</v>
      </c>
      <c r="D8" s="429" t="s">
        <v>2020</v>
      </c>
      <c r="E8" s="430">
        <v>150000</v>
      </c>
      <c r="F8" s="431">
        <f t="shared" si="0"/>
        <v>3700000</v>
      </c>
      <c r="G8" s="430">
        <v>150000</v>
      </c>
      <c r="H8" s="432">
        <f t="shared" si="1"/>
        <v>3700000</v>
      </c>
      <c r="I8" s="427" t="s">
        <v>869</v>
      </c>
      <c r="J8" s="169" t="s">
        <v>2021</v>
      </c>
    </row>
    <row r="9" spans="1:10" ht="84">
      <c r="A9" s="427">
        <v>6</v>
      </c>
      <c r="B9" s="427" t="s">
        <v>1628</v>
      </c>
      <c r="C9" s="428" t="s">
        <v>2022</v>
      </c>
      <c r="D9" s="429" t="s">
        <v>2020</v>
      </c>
      <c r="E9" s="430">
        <v>150000</v>
      </c>
      <c r="F9" s="431">
        <f t="shared" si="0"/>
        <v>3850000</v>
      </c>
      <c r="G9" s="430">
        <v>150000</v>
      </c>
      <c r="H9" s="432">
        <f t="shared" si="1"/>
        <v>3850000</v>
      </c>
      <c r="I9" s="427" t="s">
        <v>838</v>
      </c>
      <c r="J9" s="433" t="s">
        <v>2023</v>
      </c>
    </row>
    <row r="10" spans="1:10" ht="24">
      <c r="A10" s="427">
        <v>7</v>
      </c>
      <c r="B10" s="427" t="s">
        <v>1628</v>
      </c>
      <c r="C10" s="428" t="s">
        <v>2024</v>
      </c>
      <c r="D10" s="429" t="s">
        <v>2025</v>
      </c>
      <c r="E10" s="430">
        <v>1600000</v>
      </c>
      <c r="F10" s="431">
        <f t="shared" si="0"/>
        <v>5450000</v>
      </c>
      <c r="G10" s="430">
        <v>1600000</v>
      </c>
      <c r="H10" s="432">
        <f t="shared" si="1"/>
        <v>5450000</v>
      </c>
      <c r="I10" s="427" t="s">
        <v>119</v>
      </c>
      <c r="J10" s="427" t="s">
        <v>120</v>
      </c>
    </row>
    <row r="11" spans="1:10" ht="36">
      <c r="A11" s="427">
        <v>8</v>
      </c>
      <c r="B11" s="427" t="s">
        <v>1628</v>
      </c>
      <c r="C11" s="428" t="s">
        <v>2026</v>
      </c>
      <c r="D11" s="429" t="s">
        <v>5814</v>
      </c>
      <c r="E11" s="430">
        <v>550000</v>
      </c>
      <c r="F11" s="431">
        <f t="shared" si="0"/>
        <v>6000000</v>
      </c>
      <c r="G11" s="430">
        <v>550000</v>
      </c>
      <c r="H11" s="432">
        <f t="shared" si="1"/>
        <v>6000000</v>
      </c>
      <c r="I11" s="427" t="s">
        <v>119</v>
      </c>
      <c r="J11" s="427" t="s">
        <v>120</v>
      </c>
    </row>
    <row r="12" spans="1:10" ht="36">
      <c r="A12" s="427">
        <v>9</v>
      </c>
      <c r="B12" s="427" t="s">
        <v>1628</v>
      </c>
      <c r="C12" s="428" t="s">
        <v>2027</v>
      </c>
      <c r="D12" s="429" t="s">
        <v>2028</v>
      </c>
      <c r="E12" s="430">
        <v>100000</v>
      </c>
      <c r="F12" s="431">
        <f t="shared" si="0"/>
        <v>6100000</v>
      </c>
      <c r="G12" s="430">
        <v>100000</v>
      </c>
      <c r="H12" s="432">
        <f t="shared" si="1"/>
        <v>6100000</v>
      </c>
      <c r="I12" s="427" t="s">
        <v>2029</v>
      </c>
      <c r="J12" s="427">
        <v>10</v>
      </c>
    </row>
    <row r="13" spans="1:10" ht="84">
      <c r="A13" s="427">
        <v>10</v>
      </c>
      <c r="B13" s="427" t="s">
        <v>1628</v>
      </c>
      <c r="C13" s="428" t="s">
        <v>2030</v>
      </c>
      <c r="D13" s="429" t="s">
        <v>2020</v>
      </c>
      <c r="E13" s="430">
        <v>150000</v>
      </c>
      <c r="F13" s="431">
        <f t="shared" si="0"/>
        <v>6250000</v>
      </c>
      <c r="G13" s="430">
        <v>150000</v>
      </c>
      <c r="H13" s="432">
        <f t="shared" si="1"/>
        <v>6250000</v>
      </c>
      <c r="I13" s="427" t="s">
        <v>2031</v>
      </c>
      <c r="J13" s="427" t="s">
        <v>2032</v>
      </c>
    </row>
    <row r="14" spans="1:10">
      <c r="A14" s="427">
        <v>11</v>
      </c>
      <c r="B14" s="427" t="s">
        <v>1628</v>
      </c>
      <c r="C14" s="428" t="s">
        <v>2033</v>
      </c>
      <c r="D14" s="429" t="s">
        <v>2034</v>
      </c>
      <c r="E14" s="430">
        <v>250000</v>
      </c>
      <c r="F14" s="431">
        <f t="shared" si="0"/>
        <v>6500000</v>
      </c>
      <c r="G14" s="430">
        <v>250000</v>
      </c>
      <c r="H14" s="432">
        <f t="shared" si="1"/>
        <v>6500000</v>
      </c>
      <c r="I14" s="427" t="s">
        <v>1664</v>
      </c>
      <c r="J14" s="427" t="s">
        <v>2035</v>
      </c>
    </row>
    <row r="15" spans="1:10" ht="36">
      <c r="A15" s="427">
        <v>12</v>
      </c>
      <c r="B15" s="427" t="s">
        <v>1628</v>
      </c>
      <c r="C15" s="428" t="s">
        <v>5815</v>
      </c>
      <c r="D15" s="429" t="s">
        <v>2036</v>
      </c>
      <c r="E15" s="430">
        <v>1000000</v>
      </c>
      <c r="F15" s="431">
        <f t="shared" si="0"/>
        <v>7500000</v>
      </c>
      <c r="G15" s="430">
        <v>1000000</v>
      </c>
      <c r="H15" s="432">
        <f t="shared" si="1"/>
        <v>7500000</v>
      </c>
      <c r="I15" s="110" t="s">
        <v>2037</v>
      </c>
      <c r="J15" s="110" t="s">
        <v>2015</v>
      </c>
    </row>
    <row r="16" spans="1:10" ht="48">
      <c r="A16" s="427">
        <v>13</v>
      </c>
      <c r="B16" s="427" t="s">
        <v>1628</v>
      </c>
      <c r="C16" s="428" t="s">
        <v>2038</v>
      </c>
      <c r="D16" s="429" t="s">
        <v>2039</v>
      </c>
      <c r="E16" s="430">
        <v>100000</v>
      </c>
      <c r="F16" s="431">
        <f t="shared" si="0"/>
        <v>7600000</v>
      </c>
      <c r="G16" s="430">
        <v>100000</v>
      </c>
      <c r="H16" s="432">
        <f t="shared" si="1"/>
        <v>7600000</v>
      </c>
      <c r="I16" s="427" t="s">
        <v>2040</v>
      </c>
      <c r="J16" s="427" t="s">
        <v>2041</v>
      </c>
    </row>
    <row r="17" spans="1:10" ht="72">
      <c r="A17" s="427">
        <v>14</v>
      </c>
      <c r="B17" s="427" t="s">
        <v>1628</v>
      </c>
      <c r="C17" s="428" t="s">
        <v>2042</v>
      </c>
      <c r="D17" s="429" t="s">
        <v>2043</v>
      </c>
      <c r="E17" s="430">
        <v>200000</v>
      </c>
      <c r="F17" s="431">
        <f t="shared" si="0"/>
        <v>7800000</v>
      </c>
      <c r="G17" s="430">
        <v>200000</v>
      </c>
      <c r="H17" s="432">
        <f t="shared" si="1"/>
        <v>7800000</v>
      </c>
      <c r="I17" s="427" t="s">
        <v>155</v>
      </c>
      <c r="J17" s="427">
        <v>8</v>
      </c>
    </row>
    <row r="18" spans="1:10" ht="48">
      <c r="A18" s="427">
        <v>15</v>
      </c>
      <c r="B18" s="427" t="s">
        <v>1628</v>
      </c>
      <c r="C18" s="428" t="s">
        <v>2044</v>
      </c>
      <c r="D18" s="429" t="s">
        <v>5816</v>
      </c>
      <c r="E18" s="430">
        <v>1000000</v>
      </c>
      <c r="F18" s="431">
        <f t="shared" si="0"/>
        <v>8800000</v>
      </c>
      <c r="G18" s="430">
        <v>1000000</v>
      </c>
      <c r="H18" s="432">
        <f t="shared" si="1"/>
        <v>8800000</v>
      </c>
      <c r="I18" s="427" t="s">
        <v>2045</v>
      </c>
      <c r="J18" s="427">
        <v>20</v>
      </c>
    </row>
    <row r="19" spans="1:10" ht="36">
      <c r="A19" s="427">
        <v>16</v>
      </c>
      <c r="B19" s="427" t="s">
        <v>1628</v>
      </c>
      <c r="C19" s="428" t="s">
        <v>2046</v>
      </c>
      <c r="D19" s="429" t="s">
        <v>2047</v>
      </c>
      <c r="E19" s="430">
        <v>750000</v>
      </c>
      <c r="F19" s="431">
        <f t="shared" si="0"/>
        <v>9550000</v>
      </c>
      <c r="G19" s="430">
        <v>750000</v>
      </c>
      <c r="H19" s="432">
        <f t="shared" si="1"/>
        <v>9550000</v>
      </c>
      <c r="I19" s="427" t="s">
        <v>84</v>
      </c>
      <c r="J19" s="427" t="s">
        <v>133</v>
      </c>
    </row>
    <row r="20" spans="1:10" ht="36">
      <c r="A20" s="427">
        <v>17</v>
      </c>
      <c r="B20" s="427" t="s">
        <v>1628</v>
      </c>
      <c r="C20" s="428" t="s">
        <v>2048</v>
      </c>
      <c r="D20" s="429" t="s">
        <v>2049</v>
      </c>
      <c r="E20" s="430">
        <v>400000</v>
      </c>
      <c r="F20" s="431">
        <f t="shared" si="0"/>
        <v>9950000</v>
      </c>
      <c r="G20" s="430">
        <v>400000</v>
      </c>
      <c r="H20" s="432">
        <f t="shared" si="1"/>
        <v>9950000</v>
      </c>
      <c r="I20" s="427" t="s">
        <v>2037</v>
      </c>
      <c r="J20" s="427" t="s">
        <v>2050</v>
      </c>
    </row>
    <row r="21" spans="1:10" ht="24">
      <c r="A21" s="427">
        <v>18</v>
      </c>
      <c r="B21" s="427" t="s">
        <v>1628</v>
      </c>
      <c r="C21" s="428" t="s">
        <v>2051</v>
      </c>
      <c r="D21" s="429" t="s">
        <v>2052</v>
      </c>
      <c r="E21" s="430">
        <v>1200000</v>
      </c>
      <c r="F21" s="431">
        <f t="shared" si="0"/>
        <v>11150000</v>
      </c>
      <c r="G21" s="430">
        <v>1200000</v>
      </c>
      <c r="H21" s="432">
        <f t="shared" si="1"/>
        <v>11150000</v>
      </c>
      <c r="I21" s="427" t="s">
        <v>2045</v>
      </c>
      <c r="J21" s="427">
        <v>22</v>
      </c>
    </row>
    <row r="22" spans="1:10" ht="48">
      <c r="A22" s="427">
        <v>19</v>
      </c>
      <c r="B22" s="427" t="s">
        <v>1628</v>
      </c>
      <c r="C22" s="428" t="s">
        <v>2053</v>
      </c>
      <c r="D22" s="429" t="s">
        <v>5817</v>
      </c>
      <c r="E22" s="430">
        <v>1000000</v>
      </c>
      <c r="F22" s="431">
        <f t="shared" si="0"/>
        <v>12150000</v>
      </c>
      <c r="G22" s="430">
        <v>1000000</v>
      </c>
      <c r="H22" s="432">
        <f t="shared" si="1"/>
        <v>12150000</v>
      </c>
      <c r="I22" s="427" t="s">
        <v>123</v>
      </c>
      <c r="J22" s="427" t="s">
        <v>2018</v>
      </c>
    </row>
    <row r="23" spans="1:10" ht="24">
      <c r="A23" s="427">
        <v>20</v>
      </c>
      <c r="B23" s="427" t="s">
        <v>1628</v>
      </c>
      <c r="C23" s="428" t="s">
        <v>2054</v>
      </c>
      <c r="D23" s="429" t="s">
        <v>2055</v>
      </c>
      <c r="E23" s="430">
        <v>2300000</v>
      </c>
      <c r="F23" s="431">
        <f t="shared" si="0"/>
        <v>14450000</v>
      </c>
      <c r="G23" s="430">
        <v>2300000</v>
      </c>
      <c r="H23" s="432">
        <f t="shared" si="1"/>
        <v>14450000</v>
      </c>
      <c r="I23" s="427" t="s">
        <v>2037</v>
      </c>
      <c r="J23" s="427" t="s">
        <v>2050</v>
      </c>
    </row>
    <row r="24" spans="1:10" ht="36">
      <c r="A24" s="427">
        <v>21</v>
      </c>
      <c r="B24" s="427" t="s">
        <v>1628</v>
      </c>
      <c r="C24" s="428" t="s">
        <v>2056</v>
      </c>
      <c r="D24" s="429" t="s">
        <v>2057</v>
      </c>
      <c r="E24" s="430">
        <v>1000000</v>
      </c>
      <c r="F24" s="431">
        <f t="shared" si="0"/>
        <v>15450000</v>
      </c>
      <c r="G24" s="430">
        <v>1000000</v>
      </c>
      <c r="H24" s="432">
        <f t="shared" si="1"/>
        <v>15450000</v>
      </c>
      <c r="I24" s="427" t="s">
        <v>2058</v>
      </c>
      <c r="J24" s="427">
        <v>37</v>
      </c>
    </row>
    <row r="25" spans="1:10">
      <c r="A25" s="427">
        <v>22</v>
      </c>
      <c r="B25" s="427" t="s">
        <v>1628</v>
      </c>
      <c r="C25" s="428" t="s">
        <v>2059</v>
      </c>
      <c r="D25" s="429" t="s">
        <v>2059</v>
      </c>
      <c r="E25" s="430">
        <v>1275000</v>
      </c>
      <c r="F25" s="431">
        <f t="shared" si="0"/>
        <v>16725000</v>
      </c>
      <c r="G25" s="430">
        <v>1275000</v>
      </c>
      <c r="H25" s="432">
        <f t="shared" si="1"/>
        <v>16725000</v>
      </c>
      <c r="I25" s="427"/>
      <c r="J25" s="427"/>
    </row>
    <row r="26" spans="1:10" ht="24">
      <c r="A26" s="427">
        <v>23</v>
      </c>
      <c r="B26" s="427" t="s">
        <v>1628</v>
      </c>
      <c r="C26" s="428" t="s">
        <v>2060</v>
      </c>
      <c r="D26" s="429" t="s">
        <v>2060</v>
      </c>
      <c r="E26" s="430">
        <v>300000</v>
      </c>
      <c r="F26" s="431">
        <f t="shared" si="0"/>
        <v>17025000</v>
      </c>
      <c r="G26" s="430">
        <v>300000</v>
      </c>
      <c r="H26" s="432">
        <f t="shared" si="1"/>
        <v>17025000</v>
      </c>
      <c r="I26" s="427" t="s">
        <v>2061</v>
      </c>
      <c r="J26" s="427" t="s">
        <v>2061</v>
      </c>
    </row>
    <row r="27" spans="1:10" ht="24">
      <c r="A27" s="427">
        <v>24</v>
      </c>
      <c r="B27" s="427" t="s">
        <v>1628</v>
      </c>
      <c r="C27" s="428" t="s">
        <v>2062</v>
      </c>
      <c r="D27" s="429" t="s">
        <v>2062</v>
      </c>
      <c r="E27" s="430">
        <v>300000</v>
      </c>
      <c r="F27" s="431">
        <f t="shared" si="0"/>
        <v>17325000</v>
      </c>
      <c r="G27" s="430">
        <v>300000</v>
      </c>
      <c r="H27" s="432">
        <f t="shared" si="1"/>
        <v>17325000</v>
      </c>
      <c r="I27" s="427" t="s">
        <v>2061</v>
      </c>
      <c r="J27" s="427" t="s">
        <v>2061</v>
      </c>
    </row>
    <row r="28" spans="1:10" ht="36">
      <c r="A28" s="427">
        <v>25</v>
      </c>
      <c r="B28" s="427" t="s">
        <v>1628</v>
      </c>
      <c r="C28" s="428" t="s">
        <v>2063</v>
      </c>
      <c r="D28" s="429" t="s">
        <v>2064</v>
      </c>
      <c r="E28" s="430">
        <v>275000</v>
      </c>
      <c r="F28" s="431">
        <f t="shared" si="0"/>
        <v>17600000</v>
      </c>
      <c r="G28" s="430">
        <v>275000</v>
      </c>
      <c r="H28" s="432">
        <f t="shared" si="1"/>
        <v>17600000</v>
      </c>
      <c r="I28" s="427" t="s">
        <v>436</v>
      </c>
      <c r="J28" s="427" t="s">
        <v>2050</v>
      </c>
    </row>
    <row r="29" spans="1:10" ht="36">
      <c r="A29" s="427">
        <v>26</v>
      </c>
      <c r="B29" s="427" t="s">
        <v>1628</v>
      </c>
      <c r="C29" s="428" t="s">
        <v>2065</v>
      </c>
      <c r="D29" s="429" t="s">
        <v>2066</v>
      </c>
      <c r="E29" s="430">
        <v>100000</v>
      </c>
      <c r="F29" s="431">
        <f t="shared" si="0"/>
        <v>17700000</v>
      </c>
      <c r="G29" s="430">
        <v>100000</v>
      </c>
      <c r="H29" s="432">
        <f t="shared" si="1"/>
        <v>17700000</v>
      </c>
      <c r="I29" s="427" t="s">
        <v>84</v>
      </c>
      <c r="J29" s="427" t="s">
        <v>133</v>
      </c>
    </row>
    <row r="30" spans="1:10" ht="36">
      <c r="A30" s="427">
        <v>27</v>
      </c>
      <c r="B30" s="427" t="s">
        <v>1628</v>
      </c>
      <c r="C30" s="428" t="s">
        <v>2067</v>
      </c>
      <c r="D30" s="429" t="s">
        <v>2068</v>
      </c>
      <c r="E30" s="430">
        <v>125000</v>
      </c>
      <c r="F30" s="431">
        <f t="shared" si="0"/>
        <v>17825000</v>
      </c>
      <c r="G30" s="430">
        <v>125000</v>
      </c>
      <c r="H30" s="432">
        <f t="shared" si="1"/>
        <v>17825000</v>
      </c>
      <c r="I30" s="427" t="s">
        <v>907</v>
      </c>
      <c r="J30" s="427" t="s">
        <v>2069</v>
      </c>
    </row>
    <row r="31" spans="1:10" ht="36">
      <c r="A31" s="427">
        <v>28</v>
      </c>
      <c r="B31" s="427" t="s">
        <v>1628</v>
      </c>
      <c r="C31" s="428" t="s">
        <v>2070</v>
      </c>
      <c r="D31" s="429" t="s">
        <v>2071</v>
      </c>
      <c r="E31" s="430">
        <v>235000</v>
      </c>
      <c r="F31" s="431">
        <f t="shared" si="0"/>
        <v>18060000</v>
      </c>
      <c r="G31" s="430">
        <v>235000</v>
      </c>
      <c r="H31" s="432">
        <f t="shared" si="1"/>
        <v>18060000</v>
      </c>
      <c r="I31" s="427" t="s">
        <v>548</v>
      </c>
      <c r="J31" s="427" t="s">
        <v>2072</v>
      </c>
    </row>
    <row r="32" spans="1:10" ht="24">
      <c r="A32" s="427">
        <v>29</v>
      </c>
      <c r="B32" s="427" t="s">
        <v>1628</v>
      </c>
      <c r="C32" s="428" t="s">
        <v>2073</v>
      </c>
      <c r="D32" s="429" t="s">
        <v>2074</v>
      </c>
      <c r="E32" s="430">
        <v>750000</v>
      </c>
      <c r="F32" s="431">
        <f t="shared" si="0"/>
        <v>18810000</v>
      </c>
      <c r="G32" s="430">
        <v>750000</v>
      </c>
      <c r="H32" s="432">
        <f t="shared" si="1"/>
        <v>18810000</v>
      </c>
      <c r="I32" s="427" t="s">
        <v>883</v>
      </c>
      <c r="J32" s="427" t="s">
        <v>2075</v>
      </c>
    </row>
    <row r="33" spans="1:10" ht="60">
      <c r="A33" s="427">
        <v>30</v>
      </c>
      <c r="B33" s="427" t="s">
        <v>1628</v>
      </c>
      <c r="C33" s="428" t="s">
        <v>2076</v>
      </c>
      <c r="D33" s="429" t="s">
        <v>5818</v>
      </c>
      <c r="E33" s="430">
        <v>500000</v>
      </c>
      <c r="F33" s="431">
        <f t="shared" si="0"/>
        <v>19310000</v>
      </c>
      <c r="G33" s="430">
        <v>500000</v>
      </c>
      <c r="H33" s="432">
        <f t="shared" si="1"/>
        <v>19310000</v>
      </c>
      <c r="I33" s="427" t="s">
        <v>2077</v>
      </c>
      <c r="J33" s="427" t="s">
        <v>2078</v>
      </c>
    </row>
    <row r="34" spans="1:10" ht="36">
      <c r="A34" s="427">
        <v>31</v>
      </c>
      <c r="B34" s="427" t="s">
        <v>1628</v>
      </c>
      <c r="C34" s="428" t="s">
        <v>2079</v>
      </c>
      <c r="D34" s="429" t="s">
        <v>5821</v>
      </c>
      <c r="E34" s="430">
        <v>250000</v>
      </c>
      <c r="F34" s="431">
        <f t="shared" si="0"/>
        <v>19560000</v>
      </c>
      <c r="G34" s="430">
        <v>250000</v>
      </c>
      <c r="H34" s="432">
        <f t="shared" si="1"/>
        <v>19560000</v>
      </c>
      <c r="I34" s="427" t="s">
        <v>2080</v>
      </c>
      <c r="J34" s="427" t="s">
        <v>2050</v>
      </c>
    </row>
    <row r="35" spans="1:10" ht="36">
      <c r="A35" s="427">
        <v>32</v>
      </c>
      <c r="B35" s="427" t="s">
        <v>1628</v>
      </c>
      <c r="C35" s="428" t="s">
        <v>2081</v>
      </c>
      <c r="D35" s="429" t="s">
        <v>5820</v>
      </c>
      <c r="E35" s="430">
        <v>225000</v>
      </c>
      <c r="F35" s="431">
        <f t="shared" si="0"/>
        <v>19785000</v>
      </c>
      <c r="G35" s="430">
        <v>225000</v>
      </c>
      <c r="H35" s="432">
        <f t="shared" si="1"/>
        <v>19785000</v>
      </c>
      <c r="I35" s="427" t="s">
        <v>2082</v>
      </c>
      <c r="J35" s="427" t="s">
        <v>2050</v>
      </c>
    </row>
    <row r="36" spans="1:10" ht="60">
      <c r="A36" s="427">
        <v>33</v>
      </c>
      <c r="B36" s="427" t="s">
        <v>1628</v>
      </c>
      <c r="C36" s="428" t="s">
        <v>2083</v>
      </c>
      <c r="D36" s="429" t="s">
        <v>2084</v>
      </c>
      <c r="E36" s="430">
        <v>200000</v>
      </c>
      <c r="F36" s="431">
        <f t="shared" si="0"/>
        <v>19985000</v>
      </c>
      <c r="G36" s="430">
        <v>200000</v>
      </c>
      <c r="H36" s="432">
        <f t="shared" si="1"/>
        <v>19985000</v>
      </c>
      <c r="I36" s="427" t="s">
        <v>2085</v>
      </c>
      <c r="J36" s="427" t="s">
        <v>2086</v>
      </c>
    </row>
    <row r="37" spans="1:10" ht="36">
      <c r="A37" s="427">
        <v>34</v>
      </c>
      <c r="B37" s="427" t="s">
        <v>1628</v>
      </c>
      <c r="C37" s="434" t="s">
        <v>2087</v>
      </c>
      <c r="D37" s="435" t="s">
        <v>5819</v>
      </c>
      <c r="E37" s="436">
        <v>100000</v>
      </c>
      <c r="F37" s="431">
        <f t="shared" si="0"/>
        <v>20085000</v>
      </c>
      <c r="G37" s="430">
        <v>100000</v>
      </c>
      <c r="H37" s="432">
        <f t="shared" si="1"/>
        <v>20085000</v>
      </c>
      <c r="I37" s="107" t="s">
        <v>548</v>
      </c>
      <c r="J37" s="107" t="s">
        <v>2072</v>
      </c>
    </row>
    <row r="38" spans="1:10" ht="48">
      <c r="A38" s="427">
        <v>35</v>
      </c>
      <c r="B38" s="427" t="s">
        <v>1628</v>
      </c>
      <c r="C38" s="434" t="s">
        <v>2088</v>
      </c>
      <c r="D38" s="435" t="s">
        <v>5822</v>
      </c>
      <c r="E38" s="436">
        <v>250000</v>
      </c>
      <c r="F38" s="431">
        <f t="shared" si="0"/>
        <v>20335000</v>
      </c>
      <c r="G38" s="430">
        <v>250000</v>
      </c>
      <c r="H38" s="432">
        <f t="shared" si="1"/>
        <v>20335000</v>
      </c>
      <c r="I38" s="427" t="s">
        <v>2037</v>
      </c>
      <c r="J38" s="427" t="s">
        <v>2050</v>
      </c>
    </row>
    <row r="39" spans="1:10" ht="36">
      <c r="A39" s="427">
        <v>36</v>
      </c>
      <c r="B39" s="427" t="s">
        <v>1628</v>
      </c>
      <c r="C39" s="434" t="s">
        <v>2089</v>
      </c>
      <c r="D39" s="435" t="s">
        <v>2090</v>
      </c>
      <c r="E39" s="436">
        <v>520000</v>
      </c>
      <c r="F39" s="431">
        <f t="shared" si="0"/>
        <v>20855000</v>
      </c>
      <c r="G39" s="430">
        <v>520000</v>
      </c>
      <c r="H39" s="432">
        <f t="shared" si="1"/>
        <v>20855000</v>
      </c>
      <c r="I39" s="427" t="s">
        <v>2091</v>
      </c>
      <c r="J39" s="427" t="s">
        <v>2041</v>
      </c>
    </row>
    <row r="40" spans="1:10" ht="36">
      <c r="A40" s="427">
        <v>37</v>
      </c>
      <c r="B40" s="427" t="s">
        <v>1628</v>
      </c>
      <c r="C40" s="434" t="s">
        <v>2092</v>
      </c>
      <c r="D40" s="435" t="s">
        <v>5823</v>
      </c>
      <c r="E40" s="436">
        <v>82000</v>
      </c>
      <c r="F40" s="431">
        <f t="shared" si="0"/>
        <v>20937000</v>
      </c>
      <c r="G40" s="430">
        <v>82000</v>
      </c>
      <c r="H40" s="432">
        <f t="shared" si="1"/>
        <v>20937000</v>
      </c>
      <c r="I40" s="427" t="s">
        <v>2040</v>
      </c>
      <c r="J40" s="427" t="s">
        <v>2041</v>
      </c>
    </row>
    <row r="41" spans="1:10" ht="60">
      <c r="A41" s="427">
        <v>38</v>
      </c>
      <c r="B41" s="427" t="s">
        <v>1628</v>
      </c>
      <c r="C41" s="437" t="s">
        <v>2093</v>
      </c>
      <c r="D41" s="435" t="s">
        <v>2094</v>
      </c>
      <c r="E41" s="436">
        <v>250000</v>
      </c>
      <c r="F41" s="431">
        <f t="shared" si="0"/>
        <v>21187000</v>
      </c>
      <c r="G41" s="438">
        <v>250000</v>
      </c>
      <c r="H41" s="432">
        <f t="shared" si="1"/>
        <v>21187000</v>
      </c>
      <c r="I41" s="427" t="s">
        <v>2095</v>
      </c>
      <c r="J41" s="427" t="s">
        <v>2078</v>
      </c>
    </row>
    <row r="42" spans="1:10" ht="132">
      <c r="A42" s="427">
        <v>39</v>
      </c>
      <c r="B42" s="427" t="s">
        <v>1628</v>
      </c>
      <c r="C42" s="437" t="s">
        <v>2096</v>
      </c>
      <c r="D42" s="435" t="s">
        <v>5824</v>
      </c>
      <c r="E42" s="436">
        <v>1250000</v>
      </c>
      <c r="F42" s="431">
        <f t="shared" si="0"/>
        <v>22437000</v>
      </c>
      <c r="G42" s="430">
        <v>1250000</v>
      </c>
      <c r="H42" s="432">
        <f t="shared" si="1"/>
        <v>22437000</v>
      </c>
      <c r="I42" s="427" t="s">
        <v>2097</v>
      </c>
      <c r="J42" s="427" t="s">
        <v>2078</v>
      </c>
    </row>
    <row r="43" spans="1:10" ht="84">
      <c r="A43" s="427">
        <v>40</v>
      </c>
      <c r="B43" s="427" t="s">
        <v>1628</v>
      </c>
      <c r="C43" s="434" t="s">
        <v>2098</v>
      </c>
      <c r="D43" s="435" t="s">
        <v>2099</v>
      </c>
      <c r="E43" s="436">
        <v>375000</v>
      </c>
      <c r="F43" s="431">
        <f t="shared" si="0"/>
        <v>22812000</v>
      </c>
      <c r="G43" s="430">
        <v>375000</v>
      </c>
      <c r="H43" s="432">
        <f t="shared" si="1"/>
        <v>22812000</v>
      </c>
      <c r="I43" s="427" t="s">
        <v>2100</v>
      </c>
      <c r="J43" s="427" t="s">
        <v>2041</v>
      </c>
    </row>
    <row r="44" spans="1:10" ht="36">
      <c r="A44" s="427">
        <v>41</v>
      </c>
      <c r="B44" s="427" t="s">
        <v>1628</v>
      </c>
      <c r="C44" s="437" t="s">
        <v>2101</v>
      </c>
      <c r="D44" s="435" t="s">
        <v>2102</v>
      </c>
      <c r="E44" s="436">
        <v>375000</v>
      </c>
      <c r="F44" s="431">
        <f t="shared" si="0"/>
        <v>23187000</v>
      </c>
      <c r="G44" s="438">
        <v>375000</v>
      </c>
      <c r="H44" s="432">
        <f t="shared" si="1"/>
        <v>23187000</v>
      </c>
      <c r="I44" s="427" t="s">
        <v>2103</v>
      </c>
      <c r="J44" s="427">
        <v>0</v>
      </c>
    </row>
    <row r="45" spans="1:10" ht="72">
      <c r="A45" s="427">
        <v>42</v>
      </c>
      <c r="B45" s="427" t="s">
        <v>1628</v>
      </c>
      <c r="C45" s="437" t="s">
        <v>2104</v>
      </c>
      <c r="D45" s="435" t="s">
        <v>2105</v>
      </c>
      <c r="E45" s="436">
        <v>175000</v>
      </c>
      <c r="F45" s="431">
        <f t="shared" si="0"/>
        <v>23362000</v>
      </c>
      <c r="G45" s="430">
        <v>175000</v>
      </c>
      <c r="H45" s="432">
        <f t="shared" si="1"/>
        <v>23362000</v>
      </c>
      <c r="I45" s="427" t="s">
        <v>1664</v>
      </c>
      <c r="J45" s="427" t="s">
        <v>2035</v>
      </c>
    </row>
    <row r="46" spans="1:10" ht="24">
      <c r="A46" s="427">
        <v>43</v>
      </c>
      <c r="B46" s="427" t="s">
        <v>1628</v>
      </c>
      <c r="C46" s="437" t="s">
        <v>2106</v>
      </c>
      <c r="D46" s="435" t="s">
        <v>2107</v>
      </c>
      <c r="E46" s="436">
        <v>75000</v>
      </c>
      <c r="F46" s="431">
        <f t="shared" si="0"/>
        <v>23437000</v>
      </c>
      <c r="G46" s="430">
        <v>75000</v>
      </c>
      <c r="H46" s="432">
        <f t="shared" si="1"/>
        <v>23437000</v>
      </c>
      <c r="I46" s="427" t="s">
        <v>2108</v>
      </c>
      <c r="J46" s="427" t="s">
        <v>2109</v>
      </c>
    </row>
    <row r="47" spans="1:10" ht="24">
      <c r="A47" s="427">
        <v>44</v>
      </c>
      <c r="B47" s="427" t="s">
        <v>1628</v>
      </c>
      <c r="C47" s="434" t="s">
        <v>2110</v>
      </c>
      <c r="D47" s="435" t="s">
        <v>2111</v>
      </c>
      <c r="E47" s="436">
        <v>120000</v>
      </c>
      <c r="F47" s="431">
        <f t="shared" si="0"/>
        <v>23557000</v>
      </c>
      <c r="G47" s="430">
        <v>120000</v>
      </c>
      <c r="H47" s="432">
        <f t="shared" si="1"/>
        <v>23557000</v>
      </c>
      <c r="I47" s="427" t="s">
        <v>2108</v>
      </c>
      <c r="J47" s="427" t="s">
        <v>2109</v>
      </c>
    </row>
    <row r="48" spans="1:10" ht="264">
      <c r="A48" s="427">
        <v>45</v>
      </c>
      <c r="B48" s="427" t="s">
        <v>1628</v>
      </c>
      <c r="C48" s="434" t="s">
        <v>2112</v>
      </c>
      <c r="D48" s="435" t="s">
        <v>2113</v>
      </c>
      <c r="E48" s="436">
        <v>200000</v>
      </c>
      <c r="F48" s="431">
        <f t="shared" si="0"/>
        <v>23757000</v>
      </c>
      <c r="G48" s="430">
        <v>200000</v>
      </c>
      <c r="H48" s="432">
        <f t="shared" si="1"/>
        <v>23757000</v>
      </c>
      <c r="I48" s="427" t="s">
        <v>2114</v>
      </c>
      <c r="J48" s="427" t="s">
        <v>2086</v>
      </c>
    </row>
    <row r="49" spans="1:10" ht="36">
      <c r="A49" s="427">
        <v>46</v>
      </c>
      <c r="B49" s="427" t="s">
        <v>1628</v>
      </c>
      <c r="C49" s="434" t="s">
        <v>2115</v>
      </c>
      <c r="D49" s="435" t="s">
        <v>2116</v>
      </c>
      <c r="E49" s="436">
        <v>275000</v>
      </c>
      <c r="F49" s="431">
        <f t="shared" si="0"/>
        <v>24032000</v>
      </c>
      <c r="G49" s="438">
        <v>275000</v>
      </c>
      <c r="H49" s="432">
        <f t="shared" si="1"/>
        <v>24032000</v>
      </c>
      <c r="I49" s="427" t="s">
        <v>108</v>
      </c>
      <c r="J49" s="427">
        <v>22</v>
      </c>
    </row>
    <row r="50" spans="1:10">
      <c r="A50" s="427">
        <v>47</v>
      </c>
      <c r="B50" s="427" t="s">
        <v>1628</v>
      </c>
      <c r="C50" s="434" t="s">
        <v>41</v>
      </c>
      <c r="D50" s="439" t="s">
        <v>41</v>
      </c>
      <c r="E50" s="436">
        <v>300000</v>
      </c>
      <c r="F50" s="431">
        <f t="shared" si="0"/>
        <v>24332000</v>
      </c>
      <c r="G50" s="430">
        <v>300000</v>
      </c>
      <c r="H50" s="432">
        <f t="shared" si="1"/>
        <v>24332000</v>
      </c>
      <c r="I50" s="427" t="s">
        <v>108</v>
      </c>
      <c r="J50" s="427">
        <v>22</v>
      </c>
    </row>
    <row r="51" spans="1:10" ht="48">
      <c r="A51" s="427">
        <f>A50+1</f>
        <v>48</v>
      </c>
      <c r="B51" s="427" t="s">
        <v>1628</v>
      </c>
      <c r="C51" s="434" t="s">
        <v>2117</v>
      </c>
      <c r="D51" s="435" t="s">
        <v>2118</v>
      </c>
      <c r="E51" s="436">
        <v>220000</v>
      </c>
      <c r="F51" s="431">
        <f t="shared" si="0"/>
        <v>24552000</v>
      </c>
      <c r="G51" s="438">
        <v>220000</v>
      </c>
      <c r="H51" s="432">
        <f t="shared" si="1"/>
        <v>24552000</v>
      </c>
      <c r="I51" s="427" t="s">
        <v>2119</v>
      </c>
      <c r="J51" s="427" t="s">
        <v>2078</v>
      </c>
    </row>
    <row r="52" spans="1:10" ht="24">
      <c r="A52" s="427">
        <f>A51+1</f>
        <v>49</v>
      </c>
      <c r="B52" s="427" t="s">
        <v>1628</v>
      </c>
      <c r="C52" s="437" t="s">
        <v>2120</v>
      </c>
      <c r="D52" s="435" t="s">
        <v>2121</v>
      </c>
      <c r="E52" s="436">
        <v>50000</v>
      </c>
      <c r="F52" s="431">
        <f t="shared" si="0"/>
        <v>24602000</v>
      </c>
      <c r="G52" s="430">
        <v>50000</v>
      </c>
      <c r="H52" s="432">
        <f t="shared" si="1"/>
        <v>24602000</v>
      </c>
      <c r="I52" s="427" t="s">
        <v>2122</v>
      </c>
      <c r="J52" s="427" t="s">
        <v>2123</v>
      </c>
    </row>
    <row r="53" spans="1:10" ht="36">
      <c r="A53" s="427">
        <f t="shared" ref="A53:A115" si="2">A52+1</f>
        <v>50</v>
      </c>
      <c r="B53" s="427" t="s">
        <v>1628</v>
      </c>
      <c r="C53" s="434" t="s">
        <v>2124</v>
      </c>
      <c r="D53" s="435" t="s">
        <v>2125</v>
      </c>
      <c r="E53" s="438">
        <v>350000</v>
      </c>
      <c r="F53" s="431">
        <f t="shared" si="0"/>
        <v>24952000</v>
      </c>
      <c r="G53" s="430">
        <v>350000</v>
      </c>
      <c r="H53" s="432">
        <f t="shared" si="1"/>
        <v>24952000</v>
      </c>
      <c r="I53" s="427" t="s">
        <v>2126</v>
      </c>
      <c r="J53" s="427" t="s">
        <v>2050</v>
      </c>
    </row>
    <row r="54" spans="1:10" ht="24">
      <c r="A54" s="427">
        <f t="shared" si="2"/>
        <v>51</v>
      </c>
      <c r="B54" s="427" t="s">
        <v>1628</v>
      </c>
      <c r="C54" s="434" t="s">
        <v>2127</v>
      </c>
      <c r="D54" s="435" t="s">
        <v>2128</v>
      </c>
      <c r="E54" s="436">
        <v>25000</v>
      </c>
      <c r="F54" s="431">
        <f t="shared" si="0"/>
        <v>24977000</v>
      </c>
      <c r="G54" s="430">
        <v>25000</v>
      </c>
      <c r="H54" s="432">
        <f t="shared" si="1"/>
        <v>24977000</v>
      </c>
      <c r="I54" s="427" t="s">
        <v>2129</v>
      </c>
      <c r="J54" s="427">
        <v>32</v>
      </c>
    </row>
    <row r="55" spans="1:10" ht="36">
      <c r="A55" s="427">
        <f t="shared" si="2"/>
        <v>52</v>
      </c>
      <c r="B55" s="427" t="s">
        <v>1628</v>
      </c>
      <c r="C55" s="437" t="s">
        <v>2130</v>
      </c>
      <c r="D55" s="435" t="s">
        <v>2131</v>
      </c>
      <c r="E55" s="436">
        <v>85000</v>
      </c>
      <c r="F55" s="431">
        <f t="shared" si="0"/>
        <v>25062000</v>
      </c>
      <c r="G55" s="430">
        <v>85000</v>
      </c>
      <c r="H55" s="432">
        <f t="shared" si="1"/>
        <v>25062000</v>
      </c>
      <c r="I55" s="427" t="s">
        <v>155</v>
      </c>
      <c r="J55" s="427">
        <v>8</v>
      </c>
    </row>
    <row r="56" spans="1:10" ht="36">
      <c r="A56" s="427">
        <f t="shared" si="2"/>
        <v>53</v>
      </c>
      <c r="B56" s="427" t="s">
        <v>1628</v>
      </c>
      <c r="C56" s="437" t="s">
        <v>2132</v>
      </c>
      <c r="D56" s="439" t="s">
        <v>2133</v>
      </c>
      <c r="E56" s="438">
        <v>80000</v>
      </c>
      <c r="F56" s="431">
        <f t="shared" si="0"/>
        <v>25142000</v>
      </c>
      <c r="G56" s="430">
        <v>80000</v>
      </c>
      <c r="H56" s="432">
        <f t="shared" si="1"/>
        <v>25142000</v>
      </c>
      <c r="I56" s="427" t="s">
        <v>123</v>
      </c>
      <c r="J56" s="427" t="s">
        <v>2018</v>
      </c>
    </row>
    <row r="57" spans="1:10" ht="72">
      <c r="A57" s="427">
        <f t="shared" si="2"/>
        <v>54</v>
      </c>
      <c r="B57" s="427" t="s">
        <v>1628</v>
      </c>
      <c r="C57" s="434" t="s">
        <v>2134</v>
      </c>
      <c r="D57" s="435" t="s">
        <v>5825</v>
      </c>
      <c r="E57" s="436">
        <v>350000</v>
      </c>
      <c r="F57" s="431">
        <f t="shared" si="0"/>
        <v>25492000</v>
      </c>
      <c r="G57" s="430">
        <v>350000</v>
      </c>
      <c r="H57" s="432">
        <f t="shared" si="1"/>
        <v>25492000</v>
      </c>
      <c r="I57" s="427" t="s">
        <v>2135</v>
      </c>
      <c r="J57" s="427" t="s">
        <v>2136</v>
      </c>
    </row>
    <row r="58" spans="1:10" ht="36">
      <c r="A58" s="427">
        <f t="shared" si="2"/>
        <v>55</v>
      </c>
      <c r="B58" s="427" t="s">
        <v>1628</v>
      </c>
      <c r="C58" s="434" t="s">
        <v>2137</v>
      </c>
      <c r="D58" s="435" t="s">
        <v>2138</v>
      </c>
      <c r="E58" s="438">
        <v>55000</v>
      </c>
      <c r="F58" s="431">
        <f t="shared" si="0"/>
        <v>25547000</v>
      </c>
      <c r="G58" s="430">
        <v>55000</v>
      </c>
      <c r="H58" s="432">
        <f t="shared" si="1"/>
        <v>25547000</v>
      </c>
      <c r="I58" s="427" t="s">
        <v>2045</v>
      </c>
      <c r="J58" s="427" t="s">
        <v>2139</v>
      </c>
    </row>
    <row r="59" spans="1:10" ht="36">
      <c r="A59" s="427">
        <f t="shared" si="2"/>
        <v>56</v>
      </c>
      <c r="B59" s="427" t="s">
        <v>1628</v>
      </c>
      <c r="C59" s="434" t="s">
        <v>2140</v>
      </c>
      <c r="D59" s="439" t="s">
        <v>2141</v>
      </c>
      <c r="E59" s="438">
        <v>125000</v>
      </c>
      <c r="F59" s="431">
        <f t="shared" si="0"/>
        <v>25672000</v>
      </c>
      <c r="G59" s="430">
        <v>125000</v>
      </c>
      <c r="H59" s="432">
        <f t="shared" si="1"/>
        <v>25672000</v>
      </c>
      <c r="I59" s="427" t="s">
        <v>883</v>
      </c>
      <c r="J59" s="427">
        <v>35</v>
      </c>
    </row>
    <row r="60" spans="1:10" ht="24">
      <c r="A60" s="427">
        <f t="shared" si="2"/>
        <v>57</v>
      </c>
      <c r="B60" s="427" t="s">
        <v>1628</v>
      </c>
      <c r="C60" s="437" t="s">
        <v>5826</v>
      </c>
      <c r="D60" s="435" t="s">
        <v>2142</v>
      </c>
      <c r="E60" s="436">
        <v>100000</v>
      </c>
      <c r="F60" s="431">
        <f t="shared" si="0"/>
        <v>25772000</v>
      </c>
      <c r="G60" s="438">
        <v>100000</v>
      </c>
      <c r="H60" s="432">
        <f t="shared" si="1"/>
        <v>25772000</v>
      </c>
      <c r="I60" s="427" t="s">
        <v>2103</v>
      </c>
      <c r="J60" s="427" t="s">
        <v>2143</v>
      </c>
    </row>
    <row r="61" spans="1:10" ht="36">
      <c r="A61" s="427">
        <f t="shared" si="2"/>
        <v>58</v>
      </c>
      <c r="B61" s="427" t="s">
        <v>1628</v>
      </c>
      <c r="C61" s="437" t="s">
        <v>2144</v>
      </c>
      <c r="D61" s="435" t="s">
        <v>2145</v>
      </c>
      <c r="E61" s="436">
        <v>97000</v>
      </c>
      <c r="F61" s="431">
        <f t="shared" si="0"/>
        <v>25869000</v>
      </c>
      <c r="G61" s="430">
        <v>97000</v>
      </c>
      <c r="H61" s="432">
        <f t="shared" si="1"/>
        <v>25869000</v>
      </c>
      <c r="I61" s="427" t="s">
        <v>883</v>
      </c>
      <c r="J61" s="427" t="s">
        <v>2075</v>
      </c>
    </row>
    <row r="62" spans="1:10" ht="36">
      <c r="A62" s="427">
        <f t="shared" si="2"/>
        <v>59</v>
      </c>
      <c r="B62" s="427" t="s">
        <v>1628</v>
      </c>
      <c r="C62" s="440" t="s">
        <v>2146</v>
      </c>
      <c r="D62" s="435" t="s">
        <v>2147</v>
      </c>
      <c r="E62" s="436">
        <v>45000</v>
      </c>
      <c r="F62" s="431">
        <f t="shared" si="0"/>
        <v>25914000</v>
      </c>
      <c r="G62" s="430">
        <v>45000</v>
      </c>
      <c r="H62" s="432">
        <f t="shared" si="1"/>
        <v>25914000</v>
      </c>
      <c r="I62" s="427" t="s">
        <v>119</v>
      </c>
      <c r="J62" s="427" t="s">
        <v>120</v>
      </c>
    </row>
    <row r="63" spans="1:10" ht="60">
      <c r="A63" s="427">
        <f t="shared" si="2"/>
        <v>60</v>
      </c>
      <c r="B63" s="427" t="s">
        <v>1628</v>
      </c>
      <c r="C63" s="437" t="s">
        <v>2148</v>
      </c>
      <c r="D63" s="435" t="s">
        <v>2149</v>
      </c>
      <c r="E63" s="438">
        <v>85000</v>
      </c>
      <c r="F63" s="431">
        <f t="shared" si="0"/>
        <v>25999000</v>
      </c>
      <c r="G63" s="430">
        <v>85000</v>
      </c>
      <c r="H63" s="432">
        <f t="shared" si="1"/>
        <v>25999000</v>
      </c>
      <c r="I63" s="427" t="s">
        <v>789</v>
      </c>
      <c r="J63" s="427" t="s">
        <v>2078</v>
      </c>
    </row>
    <row r="64" spans="1:10" ht="48">
      <c r="A64" s="427">
        <f t="shared" si="2"/>
        <v>61</v>
      </c>
      <c r="B64" s="427" t="s">
        <v>1628</v>
      </c>
      <c r="C64" s="434" t="s">
        <v>2150</v>
      </c>
      <c r="D64" s="435" t="s">
        <v>2151</v>
      </c>
      <c r="E64" s="436">
        <v>150000</v>
      </c>
      <c r="F64" s="431">
        <f t="shared" si="0"/>
        <v>26149000</v>
      </c>
      <c r="G64" s="430">
        <v>150000</v>
      </c>
      <c r="H64" s="432">
        <f t="shared" si="1"/>
        <v>26149000</v>
      </c>
      <c r="I64" s="427" t="s">
        <v>2152</v>
      </c>
      <c r="J64" s="427" t="s">
        <v>2153</v>
      </c>
    </row>
    <row r="65" spans="1:10" ht="36">
      <c r="A65" s="427">
        <f t="shared" si="2"/>
        <v>62</v>
      </c>
      <c r="B65" s="427" t="s">
        <v>1628</v>
      </c>
      <c r="C65" s="434" t="s">
        <v>2154</v>
      </c>
      <c r="D65" s="435" t="s">
        <v>2155</v>
      </c>
      <c r="E65" s="436">
        <v>200000</v>
      </c>
      <c r="F65" s="431">
        <f t="shared" si="0"/>
        <v>26349000</v>
      </c>
      <c r="G65" s="430">
        <v>200000</v>
      </c>
      <c r="H65" s="432">
        <f t="shared" si="1"/>
        <v>26349000</v>
      </c>
      <c r="I65" s="427" t="s">
        <v>108</v>
      </c>
      <c r="J65" s="427">
        <v>22</v>
      </c>
    </row>
    <row r="66" spans="1:10" ht="48">
      <c r="A66" s="427">
        <f t="shared" si="2"/>
        <v>63</v>
      </c>
      <c r="B66" s="427" t="s">
        <v>1628</v>
      </c>
      <c r="C66" s="441" t="s">
        <v>2156</v>
      </c>
      <c r="D66" s="442" t="s">
        <v>2157</v>
      </c>
      <c r="E66" s="438">
        <v>150000</v>
      </c>
      <c r="F66" s="431">
        <f t="shared" si="0"/>
        <v>26499000</v>
      </c>
      <c r="G66" s="430">
        <v>150000</v>
      </c>
      <c r="H66" s="432">
        <f t="shared" si="1"/>
        <v>26499000</v>
      </c>
      <c r="I66" s="427" t="s">
        <v>119</v>
      </c>
      <c r="J66" s="427" t="s">
        <v>120</v>
      </c>
    </row>
    <row r="67" spans="1:10" ht="36">
      <c r="A67" s="427">
        <f t="shared" si="2"/>
        <v>64</v>
      </c>
      <c r="B67" s="427" t="s">
        <v>1628</v>
      </c>
      <c r="C67" s="440" t="s">
        <v>5827</v>
      </c>
      <c r="D67" s="435" t="s">
        <v>2158</v>
      </c>
      <c r="E67" s="436">
        <v>85000</v>
      </c>
      <c r="F67" s="431">
        <f t="shared" si="0"/>
        <v>26584000</v>
      </c>
      <c r="G67" s="430">
        <v>85000</v>
      </c>
      <c r="H67" s="432">
        <f t="shared" si="1"/>
        <v>26584000</v>
      </c>
      <c r="I67" s="427" t="s">
        <v>2103</v>
      </c>
      <c r="J67" s="427" t="s">
        <v>2159</v>
      </c>
    </row>
    <row r="68" spans="1:10" ht="36">
      <c r="A68" s="427">
        <f t="shared" si="2"/>
        <v>65</v>
      </c>
      <c r="B68" s="427" t="s">
        <v>1628</v>
      </c>
      <c r="C68" s="434" t="s">
        <v>2160</v>
      </c>
      <c r="D68" s="435" t="s">
        <v>2161</v>
      </c>
      <c r="E68" s="438">
        <v>140000</v>
      </c>
      <c r="F68" s="431">
        <f t="shared" si="0"/>
        <v>26724000</v>
      </c>
      <c r="G68" s="430">
        <v>140000</v>
      </c>
      <c r="H68" s="432">
        <f t="shared" si="1"/>
        <v>26724000</v>
      </c>
      <c r="I68" s="427" t="s">
        <v>2162</v>
      </c>
      <c r="J68" s="427" t="s">
        <v>2075</v>
      </c>
    </row>
    <row r="69" spans="1:10" ht="144">
      <c r="A69" s="427">
        <f t="shared" si="2"/>
        <v>66</v>
      </c>
      <c r="B69" s="427" t="s">
        <v>1628</v>
      </c>
      <c r="C69" s="434" t="s">
        <v>2163</v>
      </c>
      <c r="D69" s="435" t="s">
        <v>2164</v>
      </c>
      <c r="E69" s="438">
        <v>1000000</v>
      </c>
      <c r="F69" s="431">
        <f t="shared" si="0"/>
        <v>27724000</v>
      </c>
      <c r="G69" s="430">
        <v>1000000</v>
      </c>
      <c r="H69" s="432">
        <f t="shared" si="1"/>
        <v>27724000</v>
      </c>
      <c r="I69" s="427" t="s">
        <v>2165</v>
      </c>
      <c r="J69" s="427" t="s">
        <v>2078</v>
      </c>
    </row>
    <row r="70" spans="1:10" ht="36">
      <c r="A70" s="427">
        <f t="shared" si="2"/>
        <v>67</v>
      </c>
      <c r="B70" s="427" t="s">
        <v>1628</v>
      </c>
      <c r="C70" s="434" t="s">
        <v>2166</v>
      </c>
      <c r="D70" s="435" t="s">
        <v>2167</v>
      </c>
      <c r="E70" s="438">
        <v>125000</v>
      </c>
      <c r="F70" s="431">
        <f t="shared" ref="F70:F115" si="3">F69+E70</f>
        <v>27849000</v>
      </c>
      <c r="G70" s="430">
        <v>125000</v>
      </c>
      <c r="H70" s="432">
        <f t="shared" si="1"/>
        <v>27849000</v>
      </c>
      <c r="I70" s="427" t="s">
        <v>2037</v>
      </c>
      <c r="J70" s="427" t="s">
        <v>2050</v>
      </c>
    </row>
    <row r="71" spans="1:10" ht="48">
      <c r="A71" s="427">
        <f t="shared" si="2"/>
        <v>68</v>
      </c>
      <c r="B71" s="427" t="s">
        <v>1628</v>
      </c>
      <c r="C71" s="434" t="s">
        <v>2168</v>
      </c>
      <c r="D71" s="435" t="s">
        <v>2169</v>
      </c>
      <c r="E71" s="438">
        <v>75000</v>
      </c>
      <c r="F71" s="431">
        <f t="shared" si="3"/>
        <v>27924000</v>
      </c>
      <c r="G71" s="430">
        <v>75000</v>
      </c>
      <c r="H71" s="432">
        <f t="shared" ref="H71:H115" si="4">H70+G71</f>
        <v>27924000</v>
      </c>
      <c r="I71" s="427" t="s">
        <v>883</v>
      </c>
      <c r="J71" s="427" t="s">
        <v>2075</v>
      </c>
    </row>
    <row r="72" spans="1:10" ht="48">
      <c r="A72" s="427">
        <f t="shared" si="2"/>
        <v>69</v>
      </c>
      <c r="B72" s="427" t="s">
        <v>1628</v>
      </c>
      <c r="C72" s="443" t="s">
        <v>2170</v>
      </c>
      <c r="D72" s="444" t="s">
        <v>2169</v>
      </c>
      <c r="E72" s="445">
        <v>50000</v>
      </c>
      <c r="F72" s="431">
        <f t="shared" si="3"/>
        <v>27974000</v>
      </c>
      <c r="G72" s="446">
        <v>50000</v>
      </c>
      <c r="H72" s="432">
        <f t="shared" si="4"/>
        <v>27974000</v>
      </c>
      <c r="I72" s="107" t="s">
        <v>883</v>
      </c>
      <c r="J72" s="427" t="s">
        <v>2075</v>
      </c>
    </row>
    <row r="73" spans="1:10" ht="24">
      <c r="A73" s="427">
        <f t="shared" si="2"/>
        <v>70</v>
      </c>
      <c r="B73" s="427" t="s">
        <v>1628</v>
      </c>
      <c r="C73" s="428" t="s">
        <v>2171</v>
      </c>
      <c r="D73" s="428" t="s">
        <v>2172</v>
      </c>
      <c r="E73" s="430">
        <v>140000</v>
      </c>
      <c r="F73" s="431">
        <f t="shared" si="3"/>
        <v>28114000</v>
      </c>
      <c r="G73" s="430">
        <v>140000</v>
      </c>
      <c r="H73" s="432">
        <f t="shared" si="4"/>
        <v>28114000</v>
      </c>
      <c r="I73" s="427" t="s">
        <v>2045</v>
      </c>
      <c r="J73" s="427">
        <v>22</v>
      </c>
    </row>
    <row r="74" spans="1:10" ht="48">
      <c r="A74" s="427">
        <f t="shared" si="2"/>
        <v>71</v>
      </c>
      <c r="B74" s="427" t="s">
        <v>1628</v>
      </c>
      <c r="C74" s="434" t="s">
        <v>2173</v>
      </c>
      <c r="D74" s="435" t="s">
        <v>2174</v>
      </c>
      <c r="E74" s="436">
        <v>94600</v>
      </c>
      <c r="F74" s="431">
        <f t="shared" si="3"/>
        <v>28208600</v>
      </c>
      <c r="G74" s="438">
        <v>94600</v>
      </c>
      <c r="H74" s="432">
        <f t="shared" si="4"/>
        <v>28208600</v>
      </c>
      <c r="I74" s="427" t="s">
        <v>2091</v>
      </c>
      <c r="J74" s="427" t="s">
        <v>2041</v>
      </c>
    </row>
    <row r="75" spans="1:10" ht="72">
      <c r="A75" s="427">
        <f t="shared" si="2"/>
        <v>72</v>
      </c>
      <c r="B75" s="427" t="s">
        <v>1628</v>
      </c>
      <c r="C75" s="434" t="s">
        <v>2175</v>
      </c>
      <c r="D75" s="435" t="s">
        <v>5929</v>
      </c>
      <c r="E75" s="436">
        <v>47000</v>
      </c>
      <c r="F75" s="431">
        <f t="shared" si="3"/>
        <v>28255600</v>
      </c>
      <c r="G75" s="438">
        <v>47000</v>
      </c>
      <c r="H75" s="432">
        <f t="shared" si="4"/>
        <v>28255600</v>
      </c>
      <c r="I75" s="427" t="s">
        <v>2097</v>
      </c>
      <c r="J75" s="427" t="s">
        <v>2078</v>
      </c>
    </row>
    <row r="76" spans="1:10" ht="36">
      <c r="A76" s="427">
        <f t="shared" si="2"/>
        <v>73</v>
      </c>
      <c r="B76" s="427" t="s">
        <v>1628</v>
      </c>
      <c r="C76" s="434" t="s">
        <v>2176</v>
      </c>
      <c r="D76" s="442" t="s">
        <v>5828</v>
      </c>
      <c r="E76" s="438">
        <v>45000</v>
      </c>
      <c r="F76" s="431">
        <f t="shared" si="3"/>
        <v>28300600</v>
      </c>
      <c r="G76" s="430">
        <v>45000</v>
      </c>
      <c r="H76" s="432">
        <f t="shared" si="4"/>
        <v>28300600</v>
      </c>
      <c r="I76" s="427" t="s">
        <v>2152</v>
      </c>
      <c r="J76" s="427" t="s">
        <v>2069</v>
      </c>
    </row>
    <row r="77" spans="1:10" ht="36">
      <c r="A77" s="427">
        <f t="shared" si="2"/>
        <v>74</v>
      </c>
      <c r="B77" s="427" t="s">
        <v>1628</v>
      </c>
      <c r="C77" s="434" t="s">
        <v>2177</v>
      </c>
      <c r="D77" s="435" t="s">
        <v>2178</v>
      </c>
      <c r="E77" s="438">
        <v>175000</v>
      </c>
      <c r="F77" s="431">
        <f t="shared" si="3"/>
        <v>28475600</v>
      </c>
      <c r="G77" s="430">
        <v>175000</v>
      </c>
      <c r="H77" s="432">
        <f t="shared" si="4"/>
        <v>28475600</v>
      </c>
      <c r="I77" s="427" t="s">
        <v>2103</v>
      </c>
      <c r="J77" s="427">
        <v>0</v>
      </c>
    </row>
    <row r="78" spans="1:10" ht="36">
      <c r="A78" s="427">
        <f t="shared" si="2"/>
        <v>75</v>
      </c>
      <c r="B78" s="427" t="s">
        <v>1628</v>
      </c>
      <c r="C78" s="437" t="s">
        <v>2179</v>
      </c>
      <c r="D78" s="437" t="s">
        <v>2180</v>
      </c>
      <c r="E78" s="438">
        <v>64000</v>
      </c>
      <c r="F78" s="431">
        <f t="shared" si="3"/>
        <v>28539600</v>
      </c>
      <c r="G78" s="430">
        <v>64000</v>
      </c>
      <c r="H78" s="432">
        <f t="shared" si="4"/>
        <v>28539600</v>
      </c>
      <c r="I78" s="427" t="s">
        <v>2091</v>
      </c>
      <c r="J78" s="427" t="s">
        <v>2041</v>
      </c>
    </row>
    <row r="79" spans="1:10" ht="36">
      <c r="A79" s="427">
        <f t="shared" si="2"/>
        <v>76</v>
      </c>
      <c r="B79" s="427" t="s">
        <v>1628</v>
      </c>
      <c r="C79" s="437" t="s">
        <v>2181</v>
      </c>
      <c r="D79" s="435" t="s">
        <v>5829</v>
      </c>
      <c r="E79" s="438">
        <v>50000</v>
      </c>
      <c r="F79" s="431">
        <f t="shared" si="3"/>
        <v>28589600</v>
      </c>
      <c r="G79" s="430">
        <v>50000</v>
      </c>
      <c r="H79" s="432">
        <f t="shared" si="4"/>
        <v>28589600</v>
      </c>
      <c r="I79" s="427" t="s">
        <v>2045</v>
      </c>
      <c r="J79" s="427">
        <v>20</v>
      </c>
    </row>
    <row r="80" spans="1:10" ht="24">
      <c r="A80" s="427">
        <f t="shared" si="2"/>
        <v>77</v>
      </c>
      <c r="B80" s="427" t="s">
        <v>1628</v>
      </c>
      <c r="C80" s="447" t="s">
        <v>2182</v>
      </c>
      <c r="D80" s="448" t="s">
        <v>5830</v>
      </c>
      <c r="E80" s="445">
        <v>425000</v>
      </c>
      <c r="F80" s="431">
        <f t="shared" si="3"/>
        <v>29014600</v>
      </c>
      <c r="G80" s="446">
        <v>425000</v>
      </c>
      <c r="H80" s="432">
        <f t="shared" si="4"/>
        <v>29014600</v>
      </c>
      <c r="I80" s="107" t="s">
        <v>2183</v>
      </c>
      <c r="J80" s="427" t="s">
        <v>2184</v>
      </c>
    </row>
    <row r="81" spans="1:10" ht="84">
      <c r="A81" s="427">
        <f t="shared" si="2"/>
        <v>78</v>
      </c>
      <c r="B81" s="427" t="s">
        <v>1628</v>
      </c>
      <c r="C81" s="437" t="s">
        <v>2185</v>
      </c>
      <c r="D81" s="437" t="s">
        <v>5831</v>
      </c>
      <c r="E81" s="436">
        <v>152000</v>
      </c>
      <c r="F81" s="431">
        <f t="shared" si="3"/>
        <v>29166600</v>
      </c>
      <c r="G81" s="430">
        <v>152000</v>
      </c>
      <c r="H81" s="432">
        <f t="shared" si="4"/>
        <v>29166600</v>
      </c>
      <c r="I81" s="427" t="s">
        <v>2091</v>
      </c>
      <c r="J81" s="427" t="s">
        <v>2041</v>
      </c>
    </row>
    <row r="82" spans="1:10" ht="24">
      <c r="A82" s="427">
        <f t="shared" si="2"/>
        <v>79</v>
      </c>
      <c r="B82" s="427" t="s">
        <v>1628</v>
      </c>
      <c r="C82" s="434" t="s">
        <v>2186</v>
      </c>
      <c r="D82" s="435" t="s">
        <v>2187</v>
      </c>
      <c r="E82" s="438">
        <v>40000</v>
      </c>
      <c r="F82" s="431">
        <f t="shared" si="3"/>
        <v>29206600</v>
      </c>
      <c r="G82" s="438">
        <v>40000</v>
      </c>
      <c r="H82" s="432">
        <f t="shared" si="4"/>
        <v>29206600</v>
      </c>
      <c r="I82" s="427" t="s">
        <v>2045</v>
      </c>
      <c r="J82" s="427">
        <v>22</v>
      </c>
    </row>
    <row r="83" spans="1:10" ht="132">
      <c r="A83" s="427">
        <f t="shared" si="2"/>
        <v>80</v>
      </c>
      <c r="B83" s="427" t="s">
        <v>1628</v>
      </c>
      <c r="C83" s="434" t="s">
        <v>2188</v>
      </c>
      <c r="D83" s="442" t="s">
        <v>2189</v>
      </c>
      <c r="E83" s="438">
        <v>660000</v>
      </c>
      <c r="F83" s="431">
        <f t="shared" si="3"/>
        <v>29866600</v>
      </c>
      <c r="G83" s="430">
        <v>660000</v>
      </c>
      <c r="H83" s="432">
        <f t="shared" si="4"/>
        <v>29866600</v>
      </c>
      <c r="I83" s="427" t="s">
        <v>2103</v>
      </c>
      <c r="J83" s="427" t="s">
        <v>2190</v>
      </c>
    </row>
    <row r="84" spans="1:10" ht="24">
      <c r="A84" s="427">
        <f t="shared" si="2"/>
        <v>81</v>
      </c>
      <c r="B84" s="427" t="s">
        <v>1628</v>
      </c>
      <c r="C84" s="441" t="s">
        <v>2191</v>
      </c>
      <c r="D84" s="442" t="s">
        <v>2192</v>
      </c>
      <c r="E84" s="438">
        <v>300000</v>
      </c>
      <c r="F84" s="431">
        <f t="shared" si="3"/>
        <v>30166600</v>
      </c>
      <c r="G84" s="430">
        <v>300000</v>
      </c>
      <c r="H84" s="432">
        <f t="shared" si="4"/>
        <v>30166600</v>
      </c>
      <c r="I84" s="427" t="s">
        <v>2103</v>
      </c>
      <c r="J84" s="427">
        <v>0</v>
      </c>
    </row>
    <row r="85" spans="1:10" ht="84">
      <c r="A85" s="427">
        <f t="shared" si="2"/>
        <v>82</v>
      </c>
      <c r="B85" s="427" t="s">
        <v>1628</v>
      </c>
      <c r="C85" s="437" t="s">
        <v>2193</v>
      </c>
      <c r="D85" s="435" t="s">
        <v>2194</v>
      </c>
      <c r="E85" s="436">
        <v>120000</v>
      </c>
      <c r="F85" s="431">
        <f t="shared" si="3"/>
        <v>30286600</v>
      </c>
      <c r="G85" s="430">
        <v>120000</v>
      </c>
      <c r="H85" s="432">
        <f t="shared" si="4"/>
        <v>30286600</v>
      </c>
      <c r="I85" s="427" t="s">
        <v>2097</v>
      </c>
      <c r="J85" s="427" t="s">
        <v>2078</v>
      </c>
    </row>
    <row r="86" spans="1:10" ht="48">
      <c r="A86" s="427">
        <f t="shared" si="2"/>
        <v>83</v>
      </c>
      <c r="B86" s="427" t="s">
        <v>1628</v>
      </c>
      <c r="C86" s="437" t="s">
        <v>2195</v>
      </c>
      <c r="D86" s="435" t="s">
        <v>5832</v>
      </c>
      <c r="E86" s="436">
        <v>110000</v>
      </c>
      <c r="F86" s="431">
        <f t="shared" si="3"/>
        <v>30396600</v>
      </c>
      <c r="G86" s="430">
        <v>110000</v>
      </c>
      <c r="H86" s="432">
        <f t="shared" si="4"/>
        <v>30396600</v>
      </c>
      <c r="I86" s="427" t="s">
        <v>2196</v>
      </c>
      <c r="J86" s="427" t="s">
        <v>2136</v>
      </c>
    </row>
    <row r="87" spans="1:10" ht="24">
      <c r="A87" s="427">
        <f t="shared" si="2"/>
        <v>84</v>
      </c>
      <c r="B87" s="427" t="s">
        <v>1628</v>
      </c>
      <c r="C87" s="434" t="s">
        <v>2197</v>
      </c>
      <c r="D87" s="435" t="s">
        <v>2198</v>
      </c>
      <c r="E87" s="436">
        <v>120000</v>
      </c>
      <c r="F87" s="431">
        <f t="shared" si="3"/>
        <v>30516600</v>
      </c>
      <c r="G87" s="430">
        <v>120000</v>
      </c>
      <c r="H87" s="432">
        <f t="shared" si="4"/>
        <v>30516600</v>
      </c>
      <c r="I87" s="427" t="s">
        <v>883</v>
      </c>
      <c r="J87" s="427" t="s">
        <v>2075</v>
      </c>
    </row>
    <row r="88" spans="1:10" ht="24">
      <c r="A88" s="427">
        <f t="shared" si="2"/>
        <v>85</v>
      </c>
      <c r="B88" s="427" t="s">
        <v>1628</v>
      </c>
      <c r="C88" s="434" t="s">
        <v>2199</v>
      </c>
      <c r="D88" s="435" t="s">
        <v>2200</v>
      </c>
      <c r="E88" s="438">
        <v>175000</v>
      </c>
      <c r="F88" s="431">
        <f t="shared" si="3"/>
        <v>30691600</v>
      </c>
      <c r="G88" s="430">
        <v>175000</v>
      </c>
      <c r="H88" s="432">
        <f t="shared" si="4"/>
        <v>30691600</v>
      </c>
      <c r="I88" s="427" t="s">
        <v>2201</v>
      </c>
      <c r="J88" s="427" t="s">
        <v>2072</v>
      </c>
    </row>
    <row r="89" spans="1:10" ht="48">
      <c r="A89" s="427">
        <f t="shared" si="2"/>
        <v>86</v>
      </c>
      <c r="B89" s="427" t="s">
        <v>1628</v>
      </c>
      <c r="C89" s="434" t="s">
        <v>2202</v>
      </c>
      <c r="D89" s="435" t="s">
        <v>2203</v>
      </c>
      <c r="E89" s="436">
        <v>37000</v>
      </c>
      <c r="F89" s="431">
        <f t="shared" si="3"/>
        <v>30728600</v>
      </c>
      <c r="G89" s="430">
        <v>37000</v>
      </c>
      <c r="H89" s="432">
        <f t="shared" si="4"/>
        <v>30728600</v>
      </c>
      <c r="I89" s="427" t="s">
        <v>2204</v>
      </c>
      <c r="J89" s="427" t="s">
        <v>2075</v>
      </c>
    </row>
    <row r="90" spans="1:10" ht="36">
      <c r="A90" s="427">
        <f t="shared" si="2"/>
        <v>87</v>
      </c>
      <c r="B90" s="427" t="s">
        <v>1628</v>
      </c>
      <c r="C90" s="437" t="s">
        <v>2205</v>
      </c>
      <c r="D90" s="435" t="s">
        <v>2206</v>
      </c>
      <c r="E90" s="438">
        <v>156000</v>
      </c>
      <c r="F90" s="431">
        <f t="shared" si="3"/>
        <v>30884600</v>
      </c>
      <c r="G90" s="430">
        <v>156000</v>
      </c>
      <c r="H90" s="432">
        <f t="shared" si="4"/>
        <v>30884600</v>
      </c>
      <c r="I90" s="427" t="s">
        <v>883</v>
      </c>
      <c r="J90" s="427" t="s">
        <v>2075</v>
      </c>
    </row>
    <row r="91" spans="1:10" ht="36">
      <c r="A91" s="427">
        <f t="shared" si="2"/>
        <v>88</v>
      </c>
      <c r="B91" s="427" t="s">
        <v>1628</v>
      </c>
      <c r="C91" s="434" t="s">
        <v>2207</v>
      </c>
      <c r="D91" s="435" t="s">
        <v>2208</v>
      </c>
      <c r="E91" s="438">
        <v>125000</v>
      </c>
      <c r="F91" s="431">
        <f t="shared" si="3"/>
        <v>31009600</v>
      </c>
      <c r="G91" s="430">
        <v>125000</v>
      </c>
      <c r="H91" s="432">
        <f t="shared" si="4"/>
        <v>31009600</v>
      </c>
      <c r="I91" s="427" t="s">
        <v>883</v>
      </c>
      <c r="J91" s="427" t="s">
        <v>2075</v>
      </c>
    </row>
    <row r="92" spans="1:10" ht="36">
      <c r="A92" s="427">
        <f t="shared" si="2"/>
        <v>89</v>
      </c>
      <c r="B92" s="427" t="s">
        <v>1628</v>
      </c>
      <c r="C92" s="437" t="s">
        <v>2209</v>
      </c>
      <c r="D92" s="435" t="s">
        <v>2210</v>
      </c>
      <c r="E92" s="438">
        <v>300000</v>
      </c>
      <c r="F92" s="431">
        <f t="shared" si="3"/>
        <v>31309600</v>
      </c>
      <c r="G92" s="430">
        <v>300000</v>
      </c>
      <c r="H92" s="432">
        <f t="shared" si="4"/>
        <v>31309600</v>
      </c>
      <c r="I92" s="427" t="s">
        <v>108</v>
      </c>
      <c r="J92" s="427">
        <v>22</v>
      </c>
    </row>
    <row r="93" spans="1:10" ht="36">
      <c r="A93" s="427">
        <f t="shared" si="2"/>
        <v>90</v>
      </c>
      <c r="B93" s="427" t="s">
        <v>1628</v>
      </c>
      <c r="C93" s="434" t="s">
        <v>2211</v>
      </c>
      <c r="D93" s="435" t="s">
        <v>2212</v>
      </c>
      <c r="E93" s="436">
        <v>125000</v>
      </c>
      <c r="F93" s="431">
        <f t="shared" si="3"/>
        <v>31434600</v>
      </c>
      <c r="G93" s="438">
        <v>125000</v>
      </c>
      <c r="H93" s="432">
        <f t="shared" si="4"/>
        <v>31434600</v>
      </c>
      <c r="I93" s="427" t="s">
        <v>108</v>
      </c>
      <c r="J93" s="427">
        <v>22</v>
      </c>
    </row>
    <row r="94" spans="1:10" ht="36">
      <c r="A94" s="427">
        <f t="shared" si="2"/>
        <v>91</v>
      </c>
      <c r="B94" s="427" t="s">
        <v>1628</v>
      </c>
      <c r="C94" s="434" t="s">
        <v>2213</v>
      </c>
      <c r="D94" s="435" t="s">
        <v>5833</v>
      </c>
      <c r="E94" s="436">
        <v>165000</v>
      </c>
      <c r="F94" s="431">
        <f t="shared" si="3"/>
        <v>31599600</v>
      </c>
      <c r="G94" s="430">
        <v>165000</v>
      </c>
      <c r="H94" s="432">
        <f t="shared" si="4"/>
        <v>31599600</v>
      </c>
      <c r="I94" s="427" t="s">
        <v>155</v>
      </c>
      <c r="J94" s="427" t="s">
        <v>842</v>
      </c>
    </row>
    <row r="95" spans="1:10" ht="36">
      <c r="A95" s="427">
        <f t="shared" si="2"/>
        <v>92</v>
      </c>
      <c r="B95" s="427" t="s">
        <v>1628</v>
      </c>
      <c r="C95" s="437" t="s">
        <v>2214</v>
      </c>
      <c r="D95" s="435" t="s">
        <v>2215</v>
      </c>
      <c r="E95" s="436">
        <v>40000</v>
      </c>
      <c r="F95" s="431">
        <f t="shared" si="3"/>
        <v>31639600</v>
      </c>
      <c r="G95" s="430">
        <v>40000</v>
      </c>
      <c r="H95" s="432">
        <f t="shared" si="4"/>
        <v>31639600</v>
      </c>
      <c r="I95" s="427" t="s">
        <v>119</v>
      </c>
      <c r="J95" s="427" t="s">
        <v>120</v>
      </c>
    </row>
    <row r="96" spans="1:10" ht="36">
      <c r="A96" s="427">
        <f t="shared" si="2"/>
        <v>93</v>
      </c>
      <c r="B96" s="427" t="s">
        <v>1628</v>
      </c>
      <c r="C96" s="434" t="s">
        <v>2216</v>
      </c>
      <c r="D96" s="435" t="s">
        <v>5834</v>
      </c>
      <c r="E96" s="436">
        <v>165000</v>
      </c>
      <c r="F96" s="431">
        <f t="shared" si="3"/>
        <v>31804600</v>
      </c>
      <c r="G96" s="430">
        <v>165000</v>
      </c>
      <c r="H96" s="432">
        <f t="shared" si="4"/>
        <v>31804600</v>
      </c>
      <c r="I96" s="427" t="s">
        <v>515</v>
      </c>
      <c r="J96" s="427" t="s">
        <v>2069</v>
      </c>
    </row>
    <row r="97" spans="1:10" ht="24">
      <c r="A97" s="427">
        <f t="shared" si="2"/>
        <v>94</v>
      </c>
      <c r="B97" s="427" t="s">
        <v>1628</v>
      </c>
      <c r="C97" s="437" t="s">
        <v>2217</v>
      </c>
      <c r="D97" s="435" t="s">
        <v>2218</v>
      </c>
      <c r="E97" s="438">
        <v>300000</v>
      </c>
      <c r="F97" s="431">
        <f t="shared" si="3"/>
        <v>32104600</v>
      </c>
      <c r="G97" s="430">
        <v>300000</v>
      </c>
      <c r="H97" s="432">
        <f t="shared" si="4"/>
        <v>32104600</v>
      </c>
      <c r="I97" s="427" t="s">
        <v>883</v>
      </c>
      <c r="J97" s="427" t="s">
        <v>2075</v>
      </c>
    </row>
    <row r="98" spans="1:10" ht="24">
      <c r="A98" s="427">
        <f t="shared" si="2"/>
        <v>95</v>
      </c>
      <c r="B98" s="427" t="s">
        <v>1628</v>
      </c>
      <c r="C98" s="434" t="s">
        <v>2219</v>
      </c>
      <c r="D98" s="442" t="s">
        <v>2220</v>
      </c>
      <c r="E98" s="438">
        <v>175000</v>
      </c>
      <c r="F98" s="431">
        <f t="shared" si="3"/>
        <v>32279600</v>
      </c>
      <c r="G98" s="430">
        <v>175000</v>
      </c>
      <c r="H98" s="432">
        <f t="shared" si="4"/>
        <v>32279600</v>
      </c>
      <c r="I98" s="427" t="s">
        <v>883</v>
      </c>
      <c r="J98" s="427" t="s">
        <v>2075</v>
      </c>
    </row>
    <row r="99" spans="1:10" ht="24">
      <c r="A99" s="427">
        <f t="shared" si="2"/>
        <v>96</v>
      </c>
      <c r="B99" s="427" t="s">
        <v>1628</v>
      </c>
      <c r="C99" s="440" t="s">
        <v>2221</v>
      </c>
      <c r="D99" s="435" t="s">
        <v>5835</v>
      </c>
      <c r="E99" s="438">
        <v>520000</v>
      </c>
      <c r="F99" s="431">
        <f t="shared" si="3"/>
        <v>32799600</v>
      </c>
      <c r="G99" s="430">
        <v>520000</v>
      </c>
      <c r="H99" s="432">
        <f t="shared" si="4"/>
        <v>32799600</v>
      </c>
      <c r="I99" s="427" t="s">
        <v>2045</v>
      </c>
      <c r="J99" s="427">
        <v>20</v>
      </c>
    </row>
    <row r="100" spans="1:10" ht="36">
      <c r="A100" s="427">
        <f t="shared" si="2"/>
        <v>97</v>
      </c>
      <c r="B100" s="427" t="s">
        <v>1628</v>
      </c>
      <c r="C100" s="437" t="s">
        <v>2222</v>
      </c>
      <c r="D100" s="437" t="s">
        <v>5836</v>
      </c>
      <c r="E100" s="438">
        <v>1000000</v>
      </c>
      <c r="F100" s="431">
        <f t="shared" si="3"/>
        <v>33799600</v>
      </c>
      <c r="G100" s="430">
        <v>1000000</v>
      </c>
      <c r="H100" s="432">
        <f t="shared" si="4"/>
        <v>33799600</v>
      </c>
      <c r="I100" s="427" t="s">
        <v>108</v>
      </c>
      <c r="J100" s="427">
        <v>22</v>
      </c>
    </row>
    <row r="101" spans="1:10" ht="24">
      <c r="A101" s="427">
        <f t="shared" si="2"/>
        <v>98</v>
      </c>
      <c r="B101" s="427" t="s">
        <v>1628</v>
      </c>
      <c r="C101" s="437" t="s">
        <v>2223</v>
      </c>
      <c r="D101" s="435" t="s">
        <v>5837</v>
      </c>
      <c r="E101" s="436">
        <v>250000</v>
      </c>
      <c r="F101" s="431">
        <f t="shared" si="3"/>
        <v>34049600</v>
      </c>
      <c r="G101" s="430">
        <v>250000</v>
      </c>
      <c r="H101" s="432">
        <f t="shared" si="4"/>
        <v>34049600</v>
      </c>
      <c r="I101" s="427" t="s">
        <v>883</v>
      </c>
      <c r="J101" s="427">
        <v>32</v>
      </c>
    </row>
    <row r="102" spans="1:10" ht="36">
      <c r="A102" s="427">
        <f t="shared" si="2"/>
        <v>99</v>
      </c>
      <c r="B102" s="427" t="s">
        <v>1628</v>
      </c>
      <c r="C102" s="437" t="s">
        <v>2224</v>
      </c>
      <c r="D102" s="435" t="s">
        <v>2225</v>
      </c>
      <c r="E102" s="436">
        <v>200000</v>
      </c>
      <c r="F102" s="431">
        <f t="shared" si="3"/>
        <v>34249600</v>
      </c>
      <c r="G102" s="430">
        <v>200000</v>
      </c>
      <c r="H102" s="432">
        <f t="shared" si="4"/>
        <v>34249600</v>
      </c>
      <c r="I102" s="427" t="s">
        <v>2204</v>
      </c>
      <c r="J102" s="427" t="s">
        <v>2075</v>
      </c>
    </row>
    <row r="103" spans="1:10" ht="36">
      <c r="A103" s="427">
        <f t="shared" si="2"/>
        <v>100</v>
      </c>
      <c r="B103" s="427" t="s">
        <v>1628</v>
      </c>
      <c r="C103" s="441" t="s">
        <v>2226</v>
      </c>
      <c r="D103" s="439" t="s">
        <v>2227</v>
      </c>
      <c r="E103" s="436">
        <v>150000</v>
      </c>
      <c r="F103" s="431">
        <f t="shared" si="3"/>
        <v>34399600</v>
      </c>
      <c r="G103" s="430">
        <v>150000</v>
      </c>
      <c r="H103" s="432">
        <f t="shared" si="4"/>
        <v>34399600</v>
      </c>
      <c r="I103" s="427" t="s">
        <v>883</v>
      </c>
      <c r="J103" s="427" t="s">
        <v>2075</v>
      </c>
    </row>
    <row r="104" spans="1:10" ht="24">
      <c r="A104" s="427">
        <f t="shared" si="2"/>
        <v>101</v>
      </c>
      <c r="B104" s="427" t="s">
        <v>1628</v>
      </c>
      <c r="C104" s="434" t="s">
        <v>2228</v>
      </c>
      <c r="D104" s="435" t="s">
        <v>2229</v>
      </c>
      <c r="E104" s="436">
        <v>182000</v>
      </c>
      <c r="F104" s="431">
        <f t="shared" si="3"/>
        <v>34581600</v>
      </c>
      <c r="G104" s="430">
        <v>182000</v>
      </c>
      <c r="H104" s="432">
        <f t="shared" si="4"/>
        <v>34581600</v>
      </c>
      <c r="I104" s="427" t="s">
        <v>883</v>
      </c>
      <c r="J104" s="427" t="s">
        <v>2075</v>
      </c>
    </row>
    <row r="105" spans="1:10" ht="36">
      <c r="A105" s="427">
        <f t="shared" si="2"/>
        <v>102</v>
      </c>
      <c r="B105" s="427" t="s">
        <v>1628</v>
      </c>
      <c r="C105" s="434" t="s">
        <v>2230</v>
      </c>
      <c r="D105" s="435" t="s">
        <v>2227</v>
      </c>
      <c r="E105" s="436">
        <v>150000</v>
      </c>
      <c r="F105" s="431">
        <f t="shared" si="3"/>
        <v>34731600</v>
      </c>
      <c r="G105" s="430">
        <v>150000</v>
      </c>
      <c r="H105" s="432">
        <f t="shared" si="4"/>
        <v>34731600</v>
      </c>
      <c r="I105" s="427" t="s">
        <v>883</v>
      </c>
      <c r="J105" s="427" t="s">
        <v>2075</v>
      </c>
    </row>
    <row r="106" spans="1:10" ht="36">
      <c r="A106" s="427">
        <f t="shared" si="2"/>
        <v>103</v>
      </c>
      <c r="B106" s="427" t="s">
        <v>1628</v>
      </c>
      <c r="C106" s="434" t="s">
        <v>2231</v>
      </c>
      <c r="D106" s="435" t="s">
        <v>2232</v>
      </c>
      <c r="E106" s="438">
        <v>80000</v>
      </c>
      <c r="F106" s="431">
        <f t="shared" si="3"/>
        <v>34811600</v>
      </c>
      <c r="G106" s="430">
        <v>80000</v>
      </c>
      <c r="H106" s="432">
        <f t="shared" si="4"/>
        <v>34811600</v>
      </c>
      <c r="I106" s="427" t="s">
        <v>883</v>
      </c>
      <c r="J106" s="427" t="s">
        <v>2075</v>
      </c>
    </row>
    <row r="107" spans="1:10" ht="36">
      <c r="A107" s="427">
        <f t="shared" si="2"/>
        <v>104</v>
      </c>
      <c r="B107" s="427" t="s">
        <v>1628</v>
      </c>
      <c r="C107" s="434" t="s">
        <v>2233</v>
      </c>
      <c r="D107" s="435" t="s">
        <v>2234</v>
      </c>
      <c r="E107" s="438">
        <v>410000</v>
      </c>
      <c r="F107" s="431">
        <f t="shared" si="3"/>
        <v>35221600</v>
      </c>
      <c r="G107" s="430">
        <v>410000</v>
      </c>
      <c r="H107" s="432">
        <f t="shared" si="4"/>
        <v>35221600</v>
      </c>
      <c r="I107" s="427" t="s">
        <v>2235</v>
      </c>
      <c r="J107" s="427" t="s">
        <v>2050</v>
      </c>
    </row>
    <row r="108" spans="1:10" ht="24">
      <c r="A108" s="427">
        <f t="shared" si="2"/>
        <v>105</v>
      </c>
      <c r="B108" s="427" t="s">
        <v>1628</v>
      </c>
      <c r="C108" s="434" t="s">
        <v>2236</v>
      </c>
      <c r="D108" s="435" t="s">
        <v>2237</v>
      </c>
      <c r="E108" s="438">
        <v>140000</v>
      </c>
      <c r="F108" s="431">
        <f t="shared" si="3"/>
        <v>35361600</v>
      </c>
      <c r="G108" s="430">
        <v>140000</v>
      </c>
      <c r="H108" s="432">
        <f t="shared" si="4"/>
        <v>35361600</v>
      </c>
      <c r="I108" s="427" t="s">
        <v>113</v>
      </c>
      <c r="J108" s="427" t="s">
        <v>2238</v>
      </c>
    </row>
    <row r="109" spans="1:10" ht="24">
      <c r="A109" s="427">
        <f t="shared" si="2"/>
        <v>106</v>
      </c>
      <c r="B109" s="427" t="s">
        <v>1628</v>
      </c>
      <c r="C109" s="434" t="s">
        <v>2239</v>
      </c>
      <c r="D109" s="439" t="s">
        <v>2240</v>
      </c>
      <c r="E109" s="436">
        <v>750000</v>
      </c>
      <c r="F109" s="431">
        <f t="shared" si="3"/>
        <v>36111600</v>
      </c>
      <c r="G109" s="430">
        <v>750000</v>
      </c>
      <c r="H109" s="432">
        <f t="shared" si="4"/>
        <v>36111600</v>
      </c>
      <c r="I109" s="427" t="s">
        <v>113</v>
      </c>
      <c r="J109" s="427" t="s">
        <v>2238</v>
      </c>
    </row>
    <row r="110" spans="1:10" ht="24">
      <c r="A110" s="427">
        <f t="shared" si="2"/>
        <v>107</v>
      </c>
      <c r="B110" s="427" t="s">
        <v>1628</v>
      </c>
      <c r="C110" s="434" t="s">
        <v>2241</v>
      </c>
      <c r="D110" s="435" t="s">
        <v>2242</v>
      </c>
      <c r="E110" s="438">
        <v>1000000</v>
      </c>
      <c r="F110" s="431">
        <f t="shared" si="3"/>
        <v>37111600</v>
      </c>
      <c r="G110" s="430">
        <v>1000000</v>
      </c>
      <c r="H110" s="432">
        <f t="shared" si="4"/>
        <v>37111600</v>
      </c>
      <c r="I110" s="427" t="s">
        <v>2243</v>
      </c>
      <c r="J110" s="427" t="s">
        <v>2244</v>
      </c>
    </row>
    <row r="111" spans="1:10">
      <c r="A111" s="427">
        <f t="shared" si="2"/>
        <v>108</v>
      </c>
      <c r="B111" s="427" t="s">
        <v>1628</v>
      </c>
      <c r="C111" s="434" t="s">
        <v>2245</v>
      </c>
      <c r="D111" s="435" t="s">
        <v>2246</v>
      </c>
      <c r="E111" s="438">
        <v>5000000</v>
      </c>
      <c r="F111" s="431">
        <f t="shared" si="3"/>
        <v>42111600</v>
      </c>
      <c r="G111" s="430">
        <v>5000000</v>
      </c>
      <c r="H111" s="432">
        <f t="shared" si="4"/>
        <v>42111600</v>
      </c>
      <c r="I111" s="427" t="s">
        <v>838</v>
      </c>
      <c r="J111" s="427" t="s">
        <v>2247</v>
      </c>
    </row>
    <row r="112" spans="1:10">
      <c r="A112" s="427">
        <f t="shared" si="2"/>
        <v>109</v>
      </c>
      <c r="B112" s="427" t="s">
        <v>1628</v>
      </c>
      <c r="C112" s="437" t="s">
        <v>2248</v>
      </c>
      <c r="D112" s="435" t="s">
        <v>2249</v>
      </c>
      <c r="E112" s="438">
        <v>5000000</v>
      </c>
      <c r="F112" s="431">
        <f t="shared" si="3"/>
        <v>47111600</v>
      </c>
      <c r="G112" s="438">
        <v>5000000</v>
      </c>
      <c r="H112" s="432">
        <f t="shared" si="4"/>
        <v>47111600</v>
      </c>
      <c r="I112" s="427" t="s">
        <v>2031</v>
      </c>
      <c r="J112" s="427" t="s">
        <v>2032</v>
      </c>
    </row>
    <row r="113" spans="1:10" ht="24">
      <c r="A113" s="427">
        <f t="shared" si="2"/>
        <v>110</v>
      </c>
      <c r="B113" s="427" t="s">
        <v>1628</v>
      </c>
      <c r="C113" s="434" t="s">
        <v>2250</v>
      </c>
      <c r="D113" s="435" t="s">
        <v>2251</v>
      </c>
      <c r="E113" s="438">
        <v>1250000</v>
      </c>
      <c r="F113" s="431">
        <f t="shared" si="3"/>
        <v>48361600</v>
      </c>
      <c r="G113" s="430">
        <v>1250000</v>
      </c>
      <c r="H113" s="432">
        <f t="shared" si="4"/>
        <v>48361600</v>
      </c>
      <c r="I113" s="433" t="s">
        <v>2097</v>
      </c>
      <c r="J113" s="433" t="s">
        <v>2078</v>
      </c>
    </row>
    <row r="114" spans="1:10" ht="48">
      <c r="A114" s="427">
        <f t="shared" si="2"/>
        <v>111</v>
      </c>
      <c r="B114" s="427" t="s">
        <v>1628</v>
      </c>
      <c r="C114" s="434" t="s">
        <v>2252</v>
      </c>
      <c r="D114" s="435" t="s">
        <v>2253</v>
      </c>
      <c r="E114" s="438">
        <v>150000</v>
      </c>
      <c r="F114" s="431">
        <f t="shared" si="3"/>
        <v>48511600</v>
      </c>
      <c r="G114" s="430">
        <v>150000</v>
      </c>
      <c r="H114" s="432">
        <f t="shared" si="4"/>
        <v>48511600</v>
      </c>
      <c r="I114" s="427" t="s">
        <v>2254</v>
      </c>
      <c r="J114" s="427" t="s">
        <v>2247</v>
      </c>
    </row>
    <row r="115" spans="1:10">
      <c r="A115" s="427">
        <f t="shared" si="2"/>
        <v>112</v>
      </c>
      <c r="B115" s="427" t="s">
        <v>1628</v>
      </c>
      <c r="C115" s="437" t="s">
        <v>2255</v>
      </c>
      <c r="D115" s="435" t="s">
        <v>2256</v>
      </c>
      <c r="E115" s="438">
        <v>1250000</v>
      </c>
      <c r="F115" s="431">
        <f t="shared" si="3"/>
        <v>49761600</v>
      </c>
      <c r="G115" s="430">
        <v>1250000</v>
      </c>
      <c r="H115" s="432">
        <f t="shared" si="4"/>
        <v>49761600</v>
      </c>
      <c r="I115" s="427" t="s">
        <v>2254</v>
      </c>
      <c r="J115" s="427" t="s">
        <v>2247</v>
      </c>
    </row>
    <row r="116" spans="1:10">
      <c r="A116" s="449"/>
      <c r="B116" s="450"/>
      <c r="C116" s="451"/>
      <c r="D116" s="452" t="s">
        <v>2257</v>
      </c>
      <c r="E116" s="453">
        <f>SUM(E4:E115)</f>
        <v>49761600</v>
      </c>
      <c r="F116" s="454"/>
      <c r="G116" s="455">
        <f>SUM(G4:G115)</f>
        <v>49761600</v>
      </c>
      <c r="H116" s="454"/>
      <c r="I116" s="456"/>
      <c r="J116" s="456"/>
    </row>
    <row r="117" spans="1:10">
      <c r="A117" s="457"/>
      <c r="B117" s="458"/>
      <c r="C117" s="459"/>
      <c r="D117" s="460"/>
      <c r="E117" s="461"/>
      <c r="F117" s="462"/>
      <c r="G117" s="463"/>
      <c r="H117" s="462"/>
      <c r="I117" s="464"/>
      <c r="J117" s="464"/>
    </row>
    <row r="118" spans="1:10">
      <c r="A118" s="465" t="s">
        <v>2258</v>
      </c>
      <c r="B118" s="427"/>
      <c r="C118" s="428"/>
      <c r="D118" s="428"/>
      <c r="E118" s="430"/>
      <c r="F118" s="432"/>
      <c r="G118" s="430"/>
      <c r="H118" s="432"/>
      <c r="I118" s="427"/>
      <c r="J118" s="427"/>
    </row>
    <row r="119" spans="1:10" ht="48">
      <c r="A119" s="466">
        <v>1</v>
      </c>
      <c r="B119" s="466" t="s">
        <v>2259</v>
      </c>
      <c r="C119" s="467" t="s">
        <v>2260</v>
      </c>
      <c r="D119" s="467" t="s">
        <v>2261</v>
      </c>
      <c r="E119" s="468">
        <v>100000</v>
      </c>
      <c r="F119" s="432">
        <v>100000</v>
      </c>
      <c r="G119" s="468">
        <v>100000</v>
      </c>
      <c r="H119" s="432">
        <v>100000</v>
      </c>
      <c r="I119" s="427" t="s">
        <v>2262</v>
      </c>
      <c r="J119" s="466" t="s">
        <v>751</v>
      </c>
    </row>
    <row r="120" spans="1:10" ht="48">
      <c r="A120" s="466">
        <v>2</v>
      </c>
      <c r="B120" s="466" t="s">
        <v>2263</v>
      </c>
      <c r="C120" s="467" t="s">
        <v>2264</v>
      </c>
      <c r="D120" s="467" t="s">
        <v>2265</v>
      </c>
      <c r="E120" s="468">
        <v>50000</v>
      </c>
      <c r="F120" s="432">
        <v>150000</v>
      </c>
      <c r="G120" s="468">
        <v>50000</v>
      </c>
      <c r="H120" s="432">
        <v>150000</v>
      </c>
      <c r="I120" s="427" t="s">
        <v>2266</v>
      </c>
      <c r="J120" s="466" t="s">
        <v>751</v>
      </c>
    </row>
    <row r="121" spans="1:10" ht="36">
      <c r="A121" s="466">
        <v>3</v>
      </c>
      <c r="B121" s="466" t="s">
        <v>2267</v>
      </c>
      <c r="C121" s="467" t="s">
        <v>2268</v>
      </c>
      <c r="D121" s="467" t="s">
        <v>5838</v>
      </c>
      <c r="E121" s="468">
        <v>100000</v>
      </c>
      <c r="F121" s="432">
        <v>250000</v>
      </c>
      <c r="G121" s="468">
        <v>100000</v>
      </c>
      <c r="H121" s="432">
        <v>250000</v>
      </c>
      <c r="I121" s="427" t="s">
        <v>2269</v>
      </c>
      <c r="J121" s="466" t="s">
        <v>751</v>
      </c>
    </row>
    <row r="122" spans="1:10" ht="24">
      <c r="A122" s="466">
        <v>4</v>
      </c>
      <c r="B122" s="466" t="s">
        <v>2259</v>
      </c>
      <c r="C122" s="467" t="s">
        <v>2270</v>
      </c>
      <c r="D122" s="467" t="s">
        <v>2271</v>
      </c>
      <c r="E122" s="468">
        <v>50000</v>
      </c>
      <c r="F122" s="432">
        <v>300000</v>
      </c>
      <c r="G122" s="468">
        <v>50000</v>
      </c>
      <c r="H122" s="432">
        <v>300000</v>
      </c>
      <c r="I122" s="427" t="s">
        <v>2262</v>
      </c>
      <c r="J122" s="466" t="s">
        <v>751</v>
      </c>
    </row>
    <row r="123" spans="1:10" ht="24">
      <c r="A123" s="466">
        <v>5</v>
      </c>
      <c r="B123" s="466" t="s">
        <v>2272</v>
      </c>
      <c r="C123" s="467" t="s">
        <v>2273</v>
      </c>
      <c r="D123" s="467" t="s">
        <v>2274</v>
      </c>
      <c r="E123" s="468">
        <v>100000</v>
      </c>
      <c r="F123" s="432">
        <v>400000</v>
      </c>
      <c r="G123" s="468">
        <v>100000</v>
      </c>
      <c r="H123" s="432">
        <v>400000</v>
      </c>
      <c r="I123" s="427" t="s">
        <v>2269</v>
      </c>
      <c r="J123" s="466" t="s">
        <v>751</v>
      </c>
    </row>
    <row r="124" spans="1:10" ht="36">
      <c r="A124" s="466">
        <v>6</v>
      </c>
      <c r="B124" s="466" t="s">
        <v>2267</v>
      </c>
      <c r="C124" s="467" t="s">
        <v>2275</v>
      </c>
      <c r="D124" s="467" t="s">
        <v>2276</v>
      </c>
      <c r="E124" s="468">
        <v>250000</v>
      </c>
      <c r="F124" s="432">
        <v>650000</v>
      </c>
      <c r="G124" s="468">
        <v>250000</v>
      </c>
      <c r="H124" s="432">
        <v>650000</v>
      </c>
      <c r="I124" s="427" t="s">
        <v>2269</v>
      </c>
      <c r="J124" s="466" t="s">
        <v>751</v>
      </c>
    </row>
    <row r="125" spans="1:10" ht="48">
      <c r="A125" s="466">
        <v>7</v>
      </c>
      <c r="B125" s="466" t="s">
        <v>2277</v>
      </c>
      <c r="C125" s="467" t="s">
        <v>5839</v>
      </c>
      <c r="D125" s="467" t="s">
        <v>5840</v>
      </c>
      <c r="E125" s="468">
        <v>20000</v>
      </c>
      <c r="F125" s="432">
        <v>670000</v>
      </c>
      <c r="G125" s="468">
        <v>20000</v>
      </c>
      <c r="H125" s="432">
        <v>670000</v>
      </c>
      <c r="I125" s="427" t="s">
        <v>2278</v>
      </c>
      <c r="J125" s="466" t="s">
        <v>751</v>
      </c>
    </row>
    <row r="126" spans="1:10" ht="48">
      <c r="A126" s="466">
        <v>8</v>
      </c>
      <c r="B126" s="466" t="s">
        <v>2279</v>
      </c>
      <c r="C126" s="469" t="s">
        <v>2280</v>
      </c>
      <c r="D126" s="467" t="s">
        <v>2281</v>
      </c>
      <c r="E126" s="468">
        <v>60000</v>
      </c>
      <c r="F126" s="432">
        <v>730000</v>
      </c>
      <c r="G126" s="468">
        <v>60000</v>
      </c>
      <c r="H126" s="432">
        <v>730000</v>
      </c>
      <c r="I126" s="427" t="s">
        <v>2282</v>
      </c>
      <c r="J126" s="466" t="s">
        <v>751</v>
      </c>
    </row>
    <row r="127" spans="1:10" ht="48">
      <c r="A127" s="466">
        <v>9</v>
      </c>
      <c r="B127" s="466" t="s">
        <v>2263</v>
      </c>
      <c r="C127" s="467" t="s">
        <v>2283</v>
      </c>
      <c r="D127" s="467" t="s">
        <v>2281</v>
      </c>
      <c r="E127" s="468">
        <v>60000</v>
      </c>
      <c r="F127" s="432">
        <v>790000</v>
      </c>
      <c r="G127" s="468">
        <v>60000</v>
      </c>
      <c r="H127" s="432">
        <v>790000</v>
      </c>
      <c r="I127" s="427" t="s">
        <v>2266</v>
      </c>
      <c r="J127" s="466" t="s">
        <v>751</v>
      </c>
    </row>
    <row r="128" spans="1:10" ht="132">
      <c r="A128" s="466">
        <v>10</v>
      </c>
      <c r="B128" s="466" t="s">
        <v>2284</v>
      </c>
      <c r="C128" s="467" t="s">
        <v>5841</v>
      </c>
      <c r="D128" s="467" t="s">
        <v>2285</v>
      </c>
      <c r="E128" s="468">
        <v>60000</v>
      </c>
      <c r="F128" s="432">
        <v>850000</v>
      </c>
      <c r="G128" s="468">
        <v>60000</v>
      </c>
      <c r="H128" s="432">
        <v>850000</v>
      </c>
      <c r="I128" s="427" t="s">
        <v>2286</v>
      </c>
      <c r="J128" s="466" t="s">
        <v>751</v>
      </c>
    </row>
    <row r="129" spans="1:10" ht="48">
      <c r="A129" s="466">
        <v>11</v>
      </c>
      <c r="B129" s="466" t="s">
        <v>2287</v>
      </c>
      <c r="C129" s="467" t="s">
        <v>2288</v>
      </c>
      <c r="D129" s="467" t="s">
        <v>2289</v>
      </c>
      <c r="E129" s="468">
        <v>1000</v>
      </c>
      <c r="F129" s="432">
        <v>851000</v>
      </c>
      <c r="G129" s="468">
        <v>1000</v>
      </c>
      <c r="H129" s="432">
        <v>851000</v>
      </c>
      <c r="I129" s="427" t="s">
        <v>2262</v>
      </c>
      <c r="J129" s="466" t="s">
        <v>751</v>
      </c>
    </row>
    <row r="130" spans="1:10" ht="48">
      <c r="A130" s="466">
        <v>12</v>
      </c>
      <c r="B130" s="466" t="s">
        <v>2263</v>
      </c>
      <c r="C130" s="467" t="s">
        <v>2290</v>
      </c>
      <c r="D130" s="467" t="s">
        <v>2291</v>
      </c>
      <c r="E130" s="468">
        <v>100000</v>
      </c>
      <c r="F130" s="432">
        <v>951000</v>
      </c>
      <c r="G130" s="468">
        <v>100000</v>
      </c>
      <c r="H130" s="432">
        <v>951000</v>
      </c>
      <c r="I130" s="427" t="s">
        <v>2266</v>
      </c>
      <c r="J130" s="466" t="s">
        <v>751</v>
      </c>
    </row>
    <row r="131" spans="1:10" ht="24">
      <c r="A131" s="466">
        <v>13</v>
      </c>
      <c r="B131" s="466" t="s">
        <v>2279</v>
      </c>
      <c r="C131" s="467" t="s">
        <v>2292</v>
      </c>
      <c r="D131" s="467" t="s">
        <v>2293</v>
      </c>
      <c r="E131" s="468">
        <v>120000</v>
      </c>
      <c r="F131" s="432">
        <v>1071000</v>
      </c>
      <c r="G131" s="468">
        <v>120000</v>
      </c>
      <c r="H131" s="432">
        <v>1071000</v>
      </c>
      <c r="I131" s="427" t="s">
        <v>2282</v>
      </c>
      <c r="J131" s="466" t="s">
        <v>751</v>
      </c>
    </row>
    <row r="132" spans="1:10" ht="36">
      <c r="A132" s="466">
        <v>14</v>
      </c>
      <c r="B132" s="466" t="s">
        <v>2294</v>
      </c>
      <c r="C132" s="467" t="s">
        <v>2295</v>
      </c>
      <c r="D132" s="467" t="s">
        <v>2296</v>
      </c>
      <c r="E132" s="468">
        <v>35000</v>
      </c>
      <c r="F132" s="432">
        <v>1106000</v>
      </c>
      <c r="G132" s="468">
        <v>35000</v>
      </c>
      <c r="H132" s="432">
        <v>1106000</v>
      </c>
      <c r="I132" s="427" t="s">
        <v>2278</v>
      </c>
      <c r="J132" s="466" t="s">
        <v>751</v>
      </c>
    </row>
    <row r="133" spans="1:10" ht="24">
      <c r="A133" s="466">
        <v>15</v>
      </c>
      <c r="B133" s="466" t="s">
        <v>2259</v>
      </c>
      <c r="C133" s="467" t="s">
        <v>2297</v>
      </c>
      <c r="D133" s="467" t="s">
        <v>2298</v>
      </c>
      <c r="E133" s="468">
        <v>50000</v>
      </c>
      <c r="F133" s="432">
        <v>1156000</v>
      </c>
      <c r="G133" s="468">
        <v>50000</v>
      </c>
      <c r="H133" s="432">
        <v>1156000</v>
      </c>
      <c r="I133" s="427" t="s">
        <v>2262</v>
      </c>
      <c r="J133" s="466" t="s">
        <v>751</v>
      </c>
    </row>
    <row r="134" spans="1:10" ht="36">
      <c r="A134" s="466">
        <v>16</v>
      </c>
      <c r="B134" s="466" t="s">
        <v>2284</v>
      </c>
      <c r="C134" s="467" t="s">
        <v>2299</v>
      </c>
      <c r="D134" s="467" t="s">
        <v>2300</v>
      </c>
      <c r="E134" s="468">
        <v>100000</v>
      </c>
      <c r="F134" s="432">
        <v>1256000</v>
      </c>
      <c r="G134" s="468">
        <v>100000</v>
      </c>
      <c r="H134" s="432">
        <v>1256000</v>
      </c>
      <c r="I134" s="427" t="s">
        <v>2278</v>
      </c>
      <c r="J134" s="466" t="s">
        <v>751</v>
      </c>
    </row>
    <row r="135" spans="1:10" ht="24">
      <c r="A135" s="466">
        <v>17</v>
      </c>
      <c r="B135" s="466" t="s">
        <v>2301</v>
      </c>
      <c r="C135" s="467" t="s">
        <v>5842</v>
      </c>
      <c r="D135" s="467" t="s">
        <v>5843</v>
      </c>
      <c r="E135" s="468">
        <v>7500</v>
      </c>
      <c r="F135" s="432">
        <v>1263500</v>
      </c>
      <c r="G135" s="468">
        <v>7500</v>
      </c>
      <c r="H135" s="432">
        <v>1263500</v>
      </c>
      <c r="I135" s="427" t="s">
        <v>2266</v>
      </c>
      <c r="J135" s="466" t="s">
        <v>751</v>
      </c>
    </row>
    <row r="136" spans="1:10" ht="36">
      <c r="A136" s="466">
        <v>18</v>
      </c>
      <c r="B136" s="466" t="s">
        <v>2284</v>
      </c>
      <c r="C136" s="467" t="s">
        <v>2302</v>
      </c>
      <c r="D136" s="467" t="s">
        <v>2303</v>
      </c>
      <c r="E136" s="468">
        <v>150000</v>
      </c>
      <c r="F136" s="432">
        <v>1413500</v>
      </c>
      <c r="G136" s="468">
        <v>150000</v>
      </c>
      <c r="H136" s="432">
        <v>1413500</v>
      </c>
      <c r="I136" s="427" t="s">
        <v>2278</v>
      </c>
      <c r="J136" s="466" t="s">
        <v>751</v>
      </c>
    </row>
    <row r="137" spans="1:10" ht="48">
      <c r="A137" s="466">
        <v>19</v>
      </c>
      <c r="B137" s="466" t="s">
        <v>2263</v>
      </c>
      <c r="C137" s="467" t="s">
        <v>2304</v>
      </c>
      <c r="D137" s="467" t="s">
        <v>2305</v>
      </c>
      <c r="E137" s="468">
        <v>75000</v>
      </c>
      <c r="F137" s="432">
        <v>1488500</v>
      </c>
      <c r="G137" s="468">
        <v>75000</v>
      </c>
      <c r="H137" s="432">
        <v>1488500</v>
      </c>
      <c r="I137" s="427" t="s">
        <v>2266</v>
      </c>
      <c r="J137" s="466" t="s">
        <v>751</v>
      </c>
    </row>
    <row r="138" spans="1:10" ht="192">
      <c r="A138" s="466">
        <v>20</v>
      </c>
      <c r="B138" s="466" t="s">
        <v>2277</v>
      </c>
      <c r="C138" s="467" t="s">
        <v>2306</v>
      </c>
      <c r="D138" s="467" t="s">
        <v>2307</v>
      </c>
      <c r="E138" s="468">
        <v>50000</v>
      </c>
      <c r="F138" s="432">
        <v>1538500</v>
      </c>
      <c r="G138" s="468">
        <v>50000</v>
      </c>
      <c r="H138" s="432">
        <v>1538500</v>
      </c>
      <c r="I138" s="427" t="s">
        <v>2278</v>
      </c>
      <c r="J138" s="466" t="s">
        <v>751</v>
      </c>
    </row>
    <row r="139" spans="1:10" ht="48">
      <c r="A139" s="466">
        <v>21</v>
      </c>
      <c r="B139" s="466" t="s">
        <v>2287</v>
      </c>
      <c r="C139" s="467" t="s">
        <v>2308</v>
      </c>
      <c r="D139" s="467" t="s">
        <v>2309</v>
      </c>
      <c r="E139" s="468">
        <v>10000</v>
      </c>
      <c r="F139" s="432">
        <v>1548500</v>
      </c>
      <c r="G139" s="468">
        <v>10000</v>
      </c>
      <c r="H139" s="432">
        <v>1548500</v>
      </c>
      <c r="I139" s="427" t="s">
        <v>2262</v>
      </c>
      <c r="J139" s="466" t="s">
        <v>751</v>
      </c>
    </row>
    <row r="140" spans="1:10" ht="60">
      <c r="A140" s="466">
        <v>22</v>
      </c>
      <c r="B140" s="466" t="s">
        <v>2272</v>
      </c>
      <c r="C140" s="467" t="s">
        <v>2310</v>
      </c>
      <c r="D140" s="467" t="s">
        <v>2311</v>
      </c>
      <c r="E140" s="468">
        <v>100000</v>
      </c>
      <c r="F140" s="432">
        <v>1648500</v>
      </c>
      <c r="G140" s="468">
        <v>100000</v>
      </c>
      <c r="H140" s="432">
        <v>1648500</v>
      </c>
      <c r="I140" s="427" t="s">
        <v>2269</v>
      </c>
      <c r="J140" s="466" t="s">
        <v>751</v>
      </c>
    </row>
    <row r="141" spans="1:10" ht="36">
      <c r="A141" s="466">
        <v>23</v>
      </c>
      <c r="B141" s="466" t="s">
        <v>2267</v>
      </c>
      <c r="C141" s="467" t="s">
        <v>2312</v>
      </c>
      <c r="D141" s="467" t="s">
        <v>2313</v>
      </c>
      <c r="E141" s="468">
        <v>50000</v>
      </c>
      <c r="F141" s="432">
        <v>1698500</v>
      </c>
      <c r="G141" s="468">
        <v>50000</v>
      </c>
      <c r="H141" s="432">
        <v>1698500</v>
      </c>
      <c r="I141" s="427" t="s">
        <v>2269</v>
      </c>
      <c r="J141" s="466" t="s">
        <v>751</v>
      </c>
    </row>
    <row r="142" spans="1:10" ht="84">
      <c r="A142" s="466">
        <v>24</v>
      </c>
      <c r="B142" s="466" t="s">
        <v>2314</v>
      </c>
      <c r="C142" s="467" t="s">
        <v>5844</v>
      </c>
      <c r="D142" s="467" t="s">
        <v>2315</v>
      </c>
      <c r="E142" s="468">
        <v>15000</v>
      </c>
      <c r="F142" s="432">
        <v>1713500</v>
      </c>
      <c r="G142" s="468">
        <v>15000</v>
      </c>
      <c r="H142" s="432">
        <v>1713500</v>
      </c>
      <c r="I142" s="427" t="s">
        <v>2269</v>
      </c>
      <c r="J142" s="466" t="s">
        <v>751</v>
      </c>
    </row>
    <row r="143" spans="1:10" ht="24">
      <c r="A143" s="466">
        <v>25</v>
      </c>
      <c r="B143" s="466" t="s">
        <v>2263</v>
      </c>
      <c r="C143" s="467" t="s">
        <v>2316</v>
      </c>
      <c r="D143" s="467" t="s">
        <v>2317</v>
      </c>
      <c r="E143" s="468">
        <v>50000</v>
      </c>
      <c r="F143" s="432">
        <v>1763500</v>
      </c>
      <c r="G143" s="468">
        <v>50000</v>
      </c>
      <c r="H143" s="432">
        <v>1763500</v>
      </c>
      <c r="I143" s="427" t="s">
        <v>2318</v>
      </c>
      <c r="J143" s="466" t="s">
        <v>751</v>
      </c>
    </row>
    <row r="144" spans="1:10" ht="24">
      <c r="A144" s="466">
        <v>26</v>
      </c>
      <c r="B144" s="466" t="s">
        <v>2277</v>
      </c>
      <c r="C144" s="467" t="s">
        <v>2319</v>
      </c>
      <c r="D144" s="467" t="s">
        <v>2320</v>
      </c>
      <c r="E144" s="468">
        <v>60000</v>
      </c>
      <c r="F144" s="432">
        <v>1823500</v>
      </c>
      <c r="G144" s="468">
        <v>60000</v>
      </c>
      <c r="H144" s="432">
        <v>1823500</v>
      </c>
      <c r="I144" s="427" t="s">
        <v>2278</v>
      </c>
      <c r="J144" s="466" t="s">
        <v>751</v>
      </c>
    </row>
    <row r="145" spans="1:10" ht="24">
      <c r="A145" s="466">
        <v>27</v>
      </c>
      <c r="B145" s="466" t="s">
        <v>2279</v>
      </c>
      <c r="C145" s="467" t="s">
        <v>5846</v>
      </c>
      <c r="D145" s="467" t="s">
        <v>5847</v>
      </c>
      <c r="E145" s="468">
        <v>5000</v>
      </c>
      <c r="F145" s="432">
        <v>1828500</v>
      </c>
      <c r="G145" s="468">
        <v>5000</v>
      </c>
      <c r="H145" s="432">
        <v>1828500</v>
      </c>
      <c r="I145" s="427" t="s">
        <v>2282</v>
      </c>
      <c r="J145" s="466" t="s">
        <v>751</v>
      </c>
    </row>
    <row r="146" spans="1:10" ht="72">
      <c r="A146" s="466">
        <v>28</v>
      </c>
      <c r="B146" s="466" t="s">
        <v>2287</v>
      </c>
      <c r="C146" s="467" t="s">
        <v>2321</v>
      </c>
      <c r="D146" s="467" t="s">
        <v>5845</v>
      </c>
      <c r="E146" s="468">
        <v>10000</v>
      </c>
      <c r="F146" s="432">
        <v>1838500</v>
      </c>
      <c r="G146" s="468">
        <v>10000</v>
      </c>
      <c r="H146" s="432">
        <v>1838500</v>
      </c>
      <c r="I146" s="427" t="s">
        <v>2262</v>
      </c>
      <c r="J146" s="466" t="s">
        <v>751</v>
      </c>
    </row>
    <row r="147" spans="1:10" ht="108">
      <c r="A147" s="466">
        <v>29</v>
      </c>
      <c r="B147" s="466" t="s">
        <v>2277</v>
      </c>
      <c r="C147" s="467" t="s">
        <v>2322</v>
      </c>
      <c r="D147" s="467" t="s">
        <v>5848</v>
      </c>
      <c r="E147" s="468">
        <v>10000</v>
      </c>
      <c r="F147" s="432">
        <v>1848500</v>
      </c>
      <c r="G147" s="468">
        <v>10000</v>
      </c>
      <c r="H147" s="432">
        <v>1848500</v>
      </c>
      <c r="I147" s="427" t="s">
        <v>2278</v>
      </c>
      <c r="J147" s="466" t="s">
        <v>751</v>
      </c>
    </row>
    <row r="148" spans="1:10" ht="36">
      <c r="A148" s="466">
        <v>30</v>
      </c>
      <c r="B148" s="466" t="s">
        <v>2277</v>
      </c>
      <c r="C148" s="467" t="s">
        <v>2323</v>
      </c>
      <c r="D148" s="467" t="s">
        <v>2324</v>
      </c>
      <c r="E148" s="468">
        <v>30000</v>
      </c>
      <c r="F148" s="432">
        <v>1878500</v>
      </c>
      <c r="G148" s="468">
        <v>30000</v>
      </c>
      <c r="H148" s="432">
        <v>1878500</v>
      </c>
      <c r="I148" s="427" t="s">
        <v>2278</v>
      </c>
      <c r="J148" s="466" t="s">
        <v>751</v>
      </c>
    </row>
    <row r="149" spans="1:10" ht="24">
      <c r="A149" s="466">
        <v>31</v>
      </c>
      <c r="B149" s="466" t="s">
        <v>2279</v>
      </c>
      <c r="C149" s="467" t="s">
        <v>2325</v>
      </c>
      <c r="D149" s="467" t="s">
        <v>2326</v>
      </c>
      <c r="E149" s="468">
        <v>2500</v>
      </c>
      <c r="F149" s="432">
        <v>1881000</v>
      </c>
      <c r="G149" s="468">
        <v>2500</v>
      </c>
      <c r="H149" s="432">
        <v>1881000</v>
      </c>
      <c r="I149" s="427" t="s">
        <v>2282</v>
      </c>
      <c r="J149" s="466" t="s">
        <v>751</v>
      </c>
    </row>
    <row r="150" spans="1:10" ht="96">
      <c r="A150" s="466">
        <v>32</v>
      </c>
      <c r="B150" s="466" t="s">
        <v>2277</v>
      </c>
      <c r="C150" s="467" t="s">
        <v>2327</v>
      </c>
      <c r="D150" s="467" t="s">
        <v>2328</v>
      </c>
      <c r="E150" s="468">
        <v>50000</v>
      </c>
      <c r="F150" s="432">
        <v>1931000</v>
      </c>
      <c r="G150" s="468">
        <v>50000</v>
      </c>
      <c r="H150" s="432">
        <v>1931000</v>
      </c>
      <c r="I150" s="427" t="s">
        <v>2278</v>
      </c>
      <c r="J150" s="466" t="s">
        <v>751</v>
      </c>
    </row>
    <row r="151" spans="1:10" ht="24">
      <c r="A151" s="466">
        <v>33</v>
      </c>
      <c r="B151" s="466" t="s">
        <v>2284</v>
      </c>
      <c r="C151" s="467" t="s">
        <v>2329</v>
      </c>
      <c r="D151" s="467" t="s">
        <v>2330</v>
      </c>
      <c r="E151" s="468">
        <v>30000</v>
      </c>
      <c r="F151" s="432">
        <v>1961000</v>
      </c>
      <c r="G151" s="468">
        <v>30000</v>
      </c>
      <c r="H151" s="432">
        <v>1961000</v>
      </c>
      <c r="I151" s="427" t="s">
        <v>2278</v>
      </c>
      <c r="J151" s="466" t="s">
        <v>751</v>
      </c>
    </row>
    <row r="152" spans="1:10" ht="36">
      <c r="A152" s="466">
        <v>34</v>
      </c>
      <c r="B152" s="466" t="s">
        <v>2284</v>
      </c>
      <c r="C152" s="467" t="s">
        <v>2331</v>
      </c>
      <c r="D152" s="467" t="s">
        <v>2332</v>
      </c>
      <c r="E152" s="468">
        <v>65000</v>
      </c>
      <c r="F152" s="432">
        <v>2026000</v>
      </c>
      <c r="G152" s="468">
        <v>65000</v>
      </c>
      <c r="H152" s="432">
        <v>2026000</v>
      </c>
      <c r="I152" s="427" t="s">
        <v>2278</v>
      </c>
      <c r="J152" s="466" t="s">
        <v>751</v>
      </c>
    </row>
    <row r="153" spans="1:10" ht="36">
      <c r="A153" s="466">
        <v>35</v>
      </c>
      <c r="B153" s="466" t="s">
        <v>2284</v>
      </c>
      <c r="C153" s="467" t="s">
        <v>2333</v>
      </c>
      <c r="D153" s="467" t="s">
        <v>2334</v>
      </c>
      <c r="E153" s="468">
        <v>83000</v>
      </c>
      <c r="F153" s="432">
        <v>2109000</v>
      </c>
      <c r="G153" s="468">
        <v>83000</v>
      </c>
      <c r="H153" s="432">
        <v>2109000</v>
      </c>
      <c r="I153" s="427" t="s">
        <v>2278</v>
      </c>
      <c r="J153" s="466" t="s">
        <v>751</v>
      </c>
    </row>
    <row r="154" spans="1:10">
      <c r="A154" s="470"/>
      <c r="B154" s="470"/>
      <c r="C154" s="471"/>
      <c r="D154" s="472" t="s">
        <v>2335</v>
      </c>
      <c r="E154" s="473">
        <f>SUM(E119:E153)</f>
        <v>2109000</v>
      </c>
      <c r="F154" s="474"/>
      <c r="G154" s="474">
        <f>SUM(G119:G153)</f>
        <v>2109000</v>
      </c>
      <c r="H154" s="475">
        <f>SUM(H119:H153)</f>
        <v>44483000</v>
      </c>
      <c r="I154" s="476"/>
      <c r="J154" s="477"/>
    </row>
    <row r="155" spans="1:10">
      <c r="A155" s="478" t="s">
        <v>2336</v>
      </c>
      <c r="B155" s="479"/>
      <c r="C155" s="480"/>
      <c r="D155" s="481"/>
      <c r="E155" s="482"/>
      <c r="F155" s="432"/>
      <c r="G155" s="430"/>
      <c r="H155" s="432"/>
      <c r="I155" s="427"/>
      <c r="J155" s="427"/>
    </row>
    <row r="156" spans="1:10" ht="24">
      <c r="A156" s="466">
        <v>1</v>
      </c>
      <c r="B156" s="466" t="s">
        <v>2337</v>
      </c>
      <c r="C156" s="467" t="s">
        <v>2338</v>
      </c>
      <c r="D156" s="467" t="s">
        <v>2338</v>
      </c>
      <c r="E156" s="468">
        <v>150000</v>
      </c>
      <c r="F156" s="432">
        <v>150000</v>
      </c>
      <c r="G156" s="430">
        <v>125000</v>
      </c>
      <c r="H156" s="432">
        <v>125000</v>
      </c>
      <c r="I156" s="427" t="s">
        <v>1643</v>
      </c>
      <c r="J156" s="427" t="s">
        <v>2339</v>
      </c>
    </row>
    <row r="157" spans="1:10">
      <c r="A157" s="466">
        <v>2</v>
      </c>
      <c r="B157" s="466" t="s">
        <v>2340</v>
      </c>
      <c r="C157" s="467" t="s">
        <v>2341</v>
      </c>
      <c r="D157" s="467" t="s">
        <v>2341</v>
      </c>
      <c r="E157" s="468">
        <v>30000</v>
      </c>
      <c r="F157" s="432">
        <v>180000</v>
      </c>
      <c r="G157" s="430">
        <v>2500</v>
      </c>
      <c r="H157" s="432">
        <v>127500</v>
      </c>
      <c r="I157" s="427" t="s">
        <v>84</v>
      </c>
      <c r="J157" s="427" t="s">
        <v>2342</v>
      </c>
    </row>
    <row r="158" spans="1:10">
      <c r="A158" s="466">
        <v>3</v>
      </c>
      <c r="B158" s="466" t="s">
        <v>2343</v>
      </c>
      <c r="C158" s="467" t="s">
        <v>2344</v>
      </c>
      <c r="D158" s="467" t="s">
        <v>2344</v>
      </c>
      <c r="E158" s="468">
        <v>50000</v>
      </c>
      <c r="F158" s="432">
        <v>230000</v>
      </c>
      <c r="G158" s="430">
        <v>50000</v>
      </c>
      <c r="H158" s="432">
        <v>177500</v>
      </c>
      <c r="I158" s="427" t="s">
        <v>123</v>
      </c>
      <c r="J158" s="427" t="s">
        <v>2018</v>
      </c>
    </row>
    <row r="159" spans="1:10">
      <c r="A159" s="466">
        <v>4</v>
      </c>
      <c r="B159" s="466" t="s">
        <v>2345</v>
      </c>
      <c r="C159" s="467" t="s">
        <v>2341</v>
      </c>
      <c r="D159" s="467" t="s">
        <v>2341</v>
      </c>
      <c r="E159" s="468">
        <v>30000</v>
      </c>
      <c r="F159" s="432">
        <v>260000</v>
      </c>
      <c r="G159" s="430">
        <v>30000</v>
      </c>
      <c r="H159" s="432">
        <v>207500</v>
      </c>
      <c r="I159" s="427" t="s">
        <v>755</v>
      </c>
      <c r="J159" s="427" t="s">
        <v>2075</v>
      </c>
    </row>
    <row r="160" spans="1:10">
      <c r="A160" s="466">
        <v>5</v>
      </c>
      <c r="B160" s="466" t="s">
        <v>2346</v>
      </c>
      <c r="C160" s="467" t="s">
        <v>2347</v>
      </c>
      <c r="D160" s="467" t="s">
        <v>2347</v>
      </c>
      <c r="E160" s="468">
        <v>150000</v>
      </c>
      <c r="F160" s="432">
        <v>410000</v>
      </c>
      <c r="G160" s="430">
        <v>150000</v>
      </c>
      <c r="H160" s="432">
        <v>357500</v>
      </c>
      <c r="I160" s="427" t="s">
        <v>792</v>
      </c>
      <c r="J160" s="427" t="s">
        <v>2075</v>
      </c>
    </row>
    <row r="161" spans="1:10">
      <c r="A161" s="466">
        <v>7</v>
      </c>
      <c r="B161" s="466" t="s">
        <v>2348</v>
      </c>
      <c r="C161" s="467" t="s">
        <v>2349</v>
      </c>
      <c r="D161" s="467" t="s">
        <v>2349</v>
      </c>
      <c r="E161" s="468">
        <v>250000</v>
      </c>
      <c r="F161" s="432">
        <v>660000</v>
      </c>
      <c r="G161" s="430">
        <v>195000</v>
      </c>
      <c r="H161" s="432">
        <v>552500</v>
      </c>
      <c r="I161" s="427" t="s">
        <v>123</v>
      </c>
      <c r="J161" s="427" t="s">
        <v>2018</v>
      </c>
    </row>
    <row r="162" spans="1:10">
      <c r="A162" s="427">
        <v>8</v>
      </c>
      <c r="B162" s="427" t="s">
        <v>2350</v>
      </c>
      <c r="C162" s="428" t="s">
        <v>2351</v>
      </c>
      <c r="D162" s="428" t="s">
        <v>2352</v>
      </c>
      <c r="E162" s="468">
        <v>10000</v>
      </c>
      <c r="F162" s="432">
        <v>670000</v>
      </c>
      <c r="G162" s="430">
        <v>10000</v>
      </c>
      <c r="H162" s="432">
        <v>562500</v>
      </c>
      <c r="I162" s="427" t="s">
        <v>123</v>
      </c>
      <c r="J162" s="427" t="s">
        <v>2018</v>
      </c>
    </row>
    <row r="163" spans="1:10">
      <c r="A163" s="470"/>
      <c r="B163" s="483"/>
      <c r="C163" s="484"/>
      <c r="D163" s="485" t="s">
        <v>2353</v>
      </c>
      <c r="E163" s="486">
        <f>SUM(E156:E162)</f>
        <v>670000</v>
      </c>
      <c r="F163" s="475"/>
      <c r="G163" s="487">
        <f>SUM(G156:G162)</f>
        <v>562500</v>
      </c>
      <c r="H163" s="475">
        <f>SUM(H156:H162)</f>
        <v>2110000</v>
      </c>
      <c r="I163" s="476"/>
      <c r="J163" s="476"/>
    </row>
    <row r="164" spans="1:10">
      <c r="A164" s="488">
        <v>43</v>
      </c>
      <c r="B164" s="489"/>
      <c r="C164" s="490"/>
      <c r="D164" s="491" t="s">
        <v>2354</v>
      </c>
      <c r="E164" s="492">
        <f>SUM(E154,E163)</f>
        <v>2779000</v>
      </c>
      <c r="F164" s="454"/>
      <c r="G164" s="493">
        <f>SUM(G154,G163)</f>
        <v>2671500</v>
      </c>
      <c r="H164" s="454"/>
      <c r="I164" s="494"/>
      <c r="J164" s="494"/>
    </row>
    <row r="165" spans="1:10">
      <c r="A165" s="495"/>
      <c r="B165" s="496"/>
      <c r="C165" s="497"/>
      <c r="D165" s="498"/>
      <c r="E165" s="499"/>
      <c r="F165" s="500"/>
      <c r="G165" s="501"/>
      <c r="H165" s="500"/>
      <c r="I165" s="502"/>
      <c r="J165" s="502"/>
    </row>
    <row r="166" spans="1:10">
      <c r="A166" s="503" t="s">
        <v>2355</v>
      </c>
      <c r="B166" s="503"/>
      <c r="C166" s="503"/>
      <c r="D166" s="503"/>
      <c r="E166" s="504"/>
      <c r="F166" s="504"/>
      <c r="G166" s="504"/>
      <c r="H166" s="504"/>
      <c r="I166" s="503"/>
      <c r="J166" s="505"/>
    </row>
    <row r="167" spans="1:10" ht="24">
      <c r="A167" s="506">
        <v>1</v>
      </c>
      <c r="B167" s="507" t="s">
        <v>2355</v>
      </c>
      <c r="C167" s="508" t="s">
        <v>2356</v>
      </c>
      <c r="D167" s="508" t="s">
        <v>2357</v>
      </c>
      <c r="E167" s="509">
        <v>20000</v>
      </c>
      <c r="F167" s="510">
        <v>20000</v>
      </c>
      <c r="G167" s="510">
        <v>20000</v>
      </c>
      <c r="H167" s="510">
        <v>20000</v>
      </c>
      <c r="I167" s="170" t="s">
        <v>2358</v>
      </c>
      <c r="J167" s="170" t="s">
        <v>790</v>
      </c>
    </row>
    <row r="168" spans="1:10" ht="48">
      <c r="A168" s="511">
        <v>2</v>
      </c>
      <c r="B168" s="507" t="s">
        <v>2355</v>
      </c>
      <c r="C168" s="512" t="s">
        <v>2359</v>
      </c>
      <c r="D168" s="513" t="s">
        <v>2360</v>
      </c>
      <c r="E168" s="514">
        <v>100000</v>
      </c>
      <c r="F168" s="378">
        <v>120000</v>
      </c>
      <c r="G168" s="378">
        <v>100000</v>
      </c>
      <c r="H168" s="378">
        <v>120000</v>
      </c>
      <c r="I168" s="169" t="s">
        <v>2361</v>
      </c>
      <c r="J168" s="169" t="s">
        <v>2362</v>
      </c>
    </row>
    <row r="169" spans="1:10" ht="24">
      <c r="A169" s="511">
        <v>3</v>
      </c>
      <c r="B169" s="507" t="s">
        <v>2355</v>
      </c>
      <c r="C169" s="166" t="s">
        <v>2363</v>
      </c>
      <c r="D169" s="166" t="s">
        <v>2364</v>
      </c>
      <c r="E169" s="515">
        <v>120000</v>
      </c>
      <c r="F169" s="378">
        <v>240000</v>
      </c>
      <c r="G169" s="378">
        <v>120000</v>
      </c>
      <c r="H169" s="378">
        <v>240000</v>
      </c>
      <c r="I169" s="169" t="s">
        <v>1803</v>
      </c>
      <c r="J169" s="516" t="s">
        <v>2365</v>
      </c>
    </row>
    <row r="170" spans="1:10" ht="60">
      <c r="A170" s="511">
        <v>4</v>
      </c>
      <c r="B170" s="507" t="s">
        <v>2355</v>
      </c>
      <c r="C170" s="166" t="s">
        <v>2366</v>
      </c>
      <c r="D170" s="166" t="s">
        <v>2367</v>
      </c>
      <c r="E170" s="515">
        <v>1200000</v>
      </c>
      <c r="F170" s="378">
        <v>1440000</v>
      </c>
      <c r="G170" s="378">
        <v>1200000</v>
      </c>
      <c r="H170" s="378">
        <v>1440000</v>
      </c>
      <c r="I170" s="169" t="s">
        <v>2368</v>
      </c>
      <c r="J170" s="169" t="s">
        <v>2365</v>
      </c>
    </row>
    <row r="171" spans="1:10" ht="96">
      <c r="A171" s="511">
        <v>5</v>
      </c>
      <c r="B171" s="507" t="s">
        <v>2355</v>
      </c>
      <c r="C171" s="166" t="s">
        <v>2369</v>
      </c>
      <c r="D171" s="166" t="s">
        <v>2370</v>
      </c>
      <c r="E171" s="515">
        <v>100000</v>
      </c>
      <c r="F171" s="378">
        <v>1540000</v>
      </c>
      <c r="G171" s="378">
        <v>100000</v>
      </c>
      <c r="H171" s="378">
        <v>1540000</v>
      </c>
      <c r="I171" s="169" t="s">
        <v>2361</v>
      </c>
      <c r="J171" s="169" t="s">
        <v>2371</v>
      </c>
    </row>
    <row r="172" spans="1:10" ht="24">
      <c r="A172" s="511">
        <v>6</v>
      </c>
      <c r="B172" s="507" t="s">
        <v>2355</v>
      </c>
      <c r="C172" s="166" t="s">
        <v>2372</v>
      </c>
      <c r="D172" s="166" t="s">
        <v>2373</v>
      </c>
      <c r="E172" s="515">
        <v>175000</v>
      </c>
      <c r="F172" s="378">
        <v>1715000</v>
      </c>
      <c r="G172" s="378">
        <v>175000</v>
      </c>
      <c r="H172" s="378">
        <v>1715000</v>
      </c>
      <c r="I172" s="169" t="s">
        <v>2361</v>
      </c>
      <c r="J172" s="169" t="s">
        <v>2371</v>
      </c>
    </row>
    <row r="173" spans="1:10" ht="24">
      <c r="A173" s="511">
        <v>7</v>
      </c>
      <c r="B173" s="507" t="s">
        <v>2355</v>
      </c>
      <c r="C173" s="166" t="s">
        <v>2374</v>
      </c>
      <c r="D173" s="166" t="s">
        <v>2375</v>
      </c>
      <c r="E173" s="515">
        <v>80000</v>
      </c>
      <c r="F173" s="378">
        <v>1795000</v>
      </c>
      <c r="G173" s="378">
        <v>80000</v>
      </c>
      <c r="H173" s="378">
        <v>1795000</v>
      </c>
      <c r="I173" s="169" t="s">
        <v>789</v>
      </c>
      <c r="J173" s="169" t="s">
        <v>2021</v>
      </c>
    </row>
    <row r="174" spans="1:10" ht="36">
      <c r="A174" s="511">
        <v>8</v>
      </c>
      <c r="B174" s="507" t="s">
        <v>2355</v>
      </c>
      <c r="C174" s="166" t="s">
        <v>2376</v>
      </c>
      <c r="D174" s="166" t="s">
        <v>2377</v>
      </c>
      <c r="E174" s="515">
        <v>450000</v>
      </c>
      <c r="F174" s="378">
        <v>2245000</v>
      </c>
      <c r="G174" s="378">
        <v>450000</v>
      </c>
      <c r="H174" s="378">
        <v>2245000</v>
      </c>
      <c r="I174" s="169" t="s">
        <v>2361</v>
      </c>
      <c r="J174" s="169" t="s">
        <v>2378</v>
      </c>
    </row>
    <row r="175" spans="1:10" ht="48">
      <c r="A175" s="511">
        <v>9</v>
      </c>
      <c r="B175" s="507" t="s">
        <v>2355</v>
      </c>
      <c r="C175" s="166" t="s">
        <v>2379</v>
      </c>
      <c r="D175" s="166" t="s">
        <v>2380</v>
      </c>
      <c r="E175" s="515">
        <v>40000</v>
      </c>
      <c r="F175" s="378">
        <v>2285000</v>
      </c>
      <c r="G175" s="378">
        <v>40000</v>
      </c>
      <c r="H175" s="378">
        <v>2285000</v>
      </c>
      <c r="I175" s="169" t="s">
        <v>2361</v>
      </c>
      <c r="J175" s="169" t="s">
        <v>2381</v>
      </c>
    </row>
    <row r="176" spans="1:10" ht="36">
      <c r="A176" s="511">
        <v>10</v>
      </c>
      <c r="B176" s="507" t="s">
        <v>2355</v>
      </c>
      <c r="C176" s="166" t="s">
        <v>2382</v>
      </c>
      <c r="D176" s="166" t="s">
        <v>2383</v>
      </c>
      <c r="E176" s="515">
        <v>150000</v>
      </c>
      <c r="F176" s="378">
        <v>2435000</v>
      </c>
      <c r="G176" s="378">
        <v>150000</v>
      </c>
      <c r="H176" s="378">
        <v>2435000</v>
      </c>
      <c r="I176" s="169" t="s">
        <v>1803</v>
      </c>
      <c r="J176" s="516" t="s">
        <v>2365</v>
      </c>
    </row>
    <row r="177" spans="1:10" ht="36">
      <c r="A177" s="511">
        <v>11</v>
      </c>
      <c r="B177" s="507" t="s">
        <v>2355</v>
      </c>
      <c r="C177" s="166" t="s">
        <v>2384</v>
      </c>
      <c r="D177" s="166" t="s">
        <v>2385</v>
      </c>
      <c r="E177" s="515">
        <v>350000</v>
      </c>
      <c r="F177" s="378">
        <v>2785000</v>
      </c>
      <c r="G177" s="378">
        <v>350000</v>
      </c>
      <c r="H177" s="378">
        <v>2785000</v>
      </c>
      <c r="I177" s="169" t="s">
        <v>2361</v>
      </c>
      <c r="J177" s="169" t="s">
        <v>2386</v>
      </c>
    </row>
    <row r="178" spans="1:10" ht="24">
      <c r="A178" s="511">
        <v>12</v>
      </c>
      <c r="B178" s="507" t="s">
        <v>2355</v>
      </c>
      <c r="C178" s="166" t="s">
        <v>2384</v>
      </c>
      <c r="D178" s="166" t="s">
        <v>2387</v>
      </c>
      <c r="E178" s="515">
        <v>350000</v>
      </c>
      <c r="F178" s="378">
        <v>3135000</v>
      </c>
      <c r="G178" s="378">
        <v>350000</v>
      </c>
      <c r="H178" s="378">
        <v>3135000</v>
      </c>
      <c r="I178" s="169" t="s">
        <v>2361</v>
      </c>
      <c r="J178" s="169" t="s">
        <v>2388</v>
      </c>
    </row>
    <row r="179" spans="1:10" ht="24">
      <c r="A179" s="511">
        <v>13</v>
      </c>
      <c r="B179" s="507" t="s">
        <v>2355</v>
      </c>
      <c r="C179" s="166" t="s">
        <v>2389</v>
      </c>
      <c r="D179" s="166" t="s">
        <v>2390</v>
      </c>
      <c r="E179" s="515">
        <v>60000</v>
      </c>
      <c r="F179" s="378">
        <v>3195000</v>
      </c>
      <c r="G179" s="378">
        <v>60000</v>
      </c>
      <c r="H179" s="378">
        <v>3195000</v>
      </c>
      <c r="I179" s="169" t="s">
        <v>2361</v>
      </c>
      <c r="J179" s="169" t="s">
        <v>790</v>
      </c>
    </row>
    <row r="180" spans="1:10" ht="24">
      <c r="A180" s="511">
        <v>14</v>
      </c>
      <c r="B180" s="507" t="s">
        <v>2355</v>
      </c>
      <c r="C180" s="166" t="s">
        <v>2391</v>
      </c>
      <c r="D180" s="166" t="s">
        <v>2392</v>
      </c>
      <c r="E180" s="515">
        <v>75000</v>
      </c>
      <c r="F180" s="378">
        <v>3270000</v>
      </c>
      <c r="G180" s="378">
        <v>75000</v>
      </c>
      <c r="H180" s="378">
        <v>3270000</v>
      </c>
      <c r="I180" s="169" t="s">
        <v>2361</v>
      </c>
      <c r="J180" s="169" t="s">
        <v>790</v>
      </c>
    </row>
    <row r="181" spans="1:10" ht="24">
      <c r="A181" s="511">
        <v>15</v>
      </c>
      <c r="B181" s="507" t="s">
        <v>2355</v>
      </c>
      <c r="C181" s="166" t="s">
        <v>2393</v>
      </c>
      <c r="D181" s="166" t="s">
        <v>2394</v>
      </c>
      <c r="E181" s="515">
        <v>65000</v>
      </c>
      <c r="F181" s="378">
        <v>3335000</v>
      </c>
      <c r="G181" s="378">
        <v>65000</v>
      </c>
      <c r="H181" s="378">
        <v>3335000</v>
      </c>
      <c r="I181" s="169" t="s">
        <v>2361</v>
      </c>
      <c r="J181" s="169" t="s">
        <v>790</v>
      </c>
    </row>
    <row r="182" spans="1:10" ht="24">
      <c r="A182" s="511">
        <v>16</v>
      </c>
      <c r="B182" s="507" t="s">
        <v>2355</v>
      </c>
      <c r="C182" s="166" t="s">
        <v>5849</v>
      </c>
      <c r="D182" s="166" t="s">
        <v>5850</v>
      </c>
      <c r="E182" s="515">
        <v>80000</v>
      </c>
      <c r="F182" s="378">
        <v>3415000</v>
      </c>
      <c r="G182" s="378">
        <v>80000</v>
      </c>
      <c r="H182" s="378">
        <v>3415000</v>
      </c>
      <c r="I182" s="169" t="s">
        <v>789</v>
      </c>
      <c r="J182" s="169" t="s">
        <v>2021</v>
      </c>
    </row>
    <row r="183" spans="1:10" ht="36">
      <c r="A183" s="511">
        <v>17</v>
      </c>
      <c r="B183" s="507" t="s">
        <v>2355</v>
      </c>
      <c r="C183" s="166" t="s">
        <v>2395</v>
      </c>
      <c r="D183" s="166" t="s">
        <v>2396</v>
      </c>
      <c r="E183" s="515">
        <v>500000</v>
      </c>
      <c r="F183" s="378">
        <v>3915000</v>
      </c>
      <c r="G183" s="378">
        <v>500000</v>
      </c>
      <c r="H183" s="378">
        <v>3915000</v>
      </c>
      <c r="I183" s="169" t="s">
        <v>2397</v>
      </c>
      <c r="J183" s="169" t="s">
        <v>2015</v>
      </c>
    </row>
    <row r="184" spans="1:10" ht="24">
      <c r="A184" s="511">
        <v>18</v>
      </c>
      <c r="B184" s="507" t="s">
        <v>2355</v>
      </c>
      <c r="C184" s="166" t="s">
        <v>2398</v>
      </c>
      <c r="D184" s="166" t="s">
        <v>2399</v>
      </c>
      <c r="E184" s="515">
        <v>3600000</v>
      </c>
      <c r="F184" s="378">
        <v>7515000</v>
      </c>
      <c r="G184" s="378">
        <v>3600000</v>
      </c>
      <c r="H184" s="378">
        <v>7515000</v>
      </c>
      <c r="I184" s="169" t="s">
        <v>2361</v>
      </c>
      <c r="J184" s="169" t="s">
        <v>2378</v>
      </c>
    </row>
    <row r="185" spans="1:10" ht="36">
      <c r="A185" s="511">
        <v>19</v>
      </c>
      <c r="B185" s="507" t="s">
        <v>2355</v>
      </c>
      <c r="C185" s="166" t="s">
        <v>2400</v>
      </c>
      <c r="D185" s="166" t="s">
        <v>2401</v>
      </c>
      <c r="E185" s="515">
        <v>40000</v>
      </c>
      <c r="F185" s="378">
        <v>7555000</v>
      </c>
      <c r="G185" s="378">
        <v>40000</v>
      </c>
      <c r="H185" s="378">
        <v>7555000</v>
      </c>
      <c r="I185" s="169" t="s">
        <v>2361</v>
      </c>
      <c r="J185" s="169" t="s">
        <v>2015</v>
      </c>
    </row>
    <row r="186" spans="1:10" ht="24">
      <c r="A186" s="511">
        <v>20</v>
      </c>
      <c r="B186" s="507" t="s">
        <v>2355</v>
      </c>
      <c r="C186" s="166" t="s">
        <v>2402</v>
      </c>
      <c r="D186" s="166" t="s">
        <v>2403</v>
      </c>
      <c r="E186" s="515">
        <v>1200000</v>
      </c>
      <c r="F186" s="378">
        <v>8755000</v>
      </c>
      <c r="G186" s="378">
        <v>1200000</v>
      </c>
      <c r="H186" s="378">
        <v>8755000</v>
      </c>
      <c r="I186" s="169" t="s">
        <v>1803</v>
      </c>
      <c r="J186" s="516" t="s">
        <v>2365</v>
      </c>
    </row>
    <row r="187" spans="1:10" ht="24">
      <c r="A187" s="511">
        <v>21</v>
      </c>
      <c r="B187" s="507" t="s">
        <v>2355</v>
      </c>
      <c r="C187" s="166" t="s">
        <v>2404</v>
      </c>
      <c r="D187" s="166" t="s">
        <v>2405</v>
      </c>
      <c r="E187" s="515">
        <v>300000</v>
      </c>
      <c r="F187" s="378">
        <v>9055000</v>
      </c>
      <c r="G187" s="378">
        <v>300000</v>
      </c>
      <c r="H187" s="378">
        <v>9055000</v>
      </c>
      <c r="I187" s="169" t="s">
        <v>2361</v>
      </c>
      <c r="J187" s="169" t="s">
        <v>2386</v>
      </c>
    </row>
    <row r="188" spans="1:10" ht="48">
      <c r="A188" s="511">
        <v>22</v>
      </c>
      <c r="B188" s="507" t="s">
        <v>2355</v>
      </c>
      <c r="C188" s="166" t="s">
        <v>2406</v>
      </c>
      <c r="D188" s="166" t="s">
        <v>2407</v>
      </c>
      <c r="E188" s="515">
        <v>2250000</v>
      </c>
      <c r="F188" s="378">
        <v>11305000</v>
      </c>
      <c r="G188" s="378">
        <v>2250000</v>
      </c>
      <c r="H188" s="378">
        <v>11305000</v>
      </c>
      <c r="I188" s="169" t="s">
        <v>2408</v>
      </c>
      <c r="J188" s="169" t="s">
        <v>790</v>
      </c>
    </row>
    <row r="189" spans="1:10" ht="36">
      <c r="A189" s="511">
        <v>23</v>
      </c>
      <c r="B189" s="507" t="s">
        <v>2355</v>
      </c>
      <c r="C189" s="166" t="s">
        <v>2409</v>
      </c>
      <c r="D189" s="166" t="s">
        <v>2410</v>
      </c>
      <c r="E189" s="515">
        <v>270000</v>
      </c>
      <c r="F189" s="378">
        <v>11575000</v>
      </c>
      <c r="G189" s="378">
        <v>270000</v>
      </c>
      <c r="H189" s="378">
        <v>11575000</v>
      </c>
      <c r="I189" s="169" t="s">
        <v>2411</v>
      </c>
      <c r="J189" s="169" t="s">
        <v>790</v>
      </c>
    </row>
    <row r="190" spans="1:10" ht="24">
      <c r="A190" s="511">
        <v>24</v>
      </c>
      <c r="B190" s="507" t="s">
        <v>2355</v>
      </c>
      <c r="C190" s="166" t="s">
        <v>2412</v>
      </c>
      <c r="D190" s="166" t="s">
        <v>2394</v>
      </c>
      <c r="E190" s="515">
        <v>50000</v>
      </c>
      <c r="F190" s="378">
        <v>11625000</v>
      </c>
      <c r="G190" s="378">
        <v>50000</v>
      </c>
      <c r="H190" s="378">
        <v>11625000</v>
      </c>
      <c r="I190" s="169" t="s">
        <v>2413</v>
      </c>
      <c r="J190" s="169" t="s">
        <v>790</v>
      </c>
    </row>
    <row r="191" spans="1:10" ht="24">
      <c r="A191" s="511">
        <v>25</v>
      </c>
      <c r="B191" s="507" t="s">
        <v>2355</v>
      </c>
      <c r="C191" s="166" t="s">
        <v>2414</v>
      </c>
      <c r="D191" s="166" t="s">
        <v>2415</v>
      </c>
      <c r="E191" s="515">
        <v>125000</v>
      </c>
      <c r="F191" s="378">
        <v>11750000</v>
      </c>
      <c r="G191" s="378">
        <v>125000</v>
      </c>
      <c r="H191" s="378">
        <v>11750000</v>
      </c>
      <c r="I191" s="169" t="s">
        <v>2361</v>
      </c>
      <c r="J191" s="169" t="s">
        <v>2365</v>
      </c>
    </row>
    <row r="192" spans="1:10" ht="24">
      <c r="A192" s="511">
        <v>26</v>
      </c>
      <c r="B192" s="507" t="s">
        <v>2355</v>
      </c>
      <c r="C192" s="166" t="s">
        <v>2416</v>
      </c>
      <c r="D192" s="166" t="s">
        <v>2417</v>
      </c>
      <c r="E192" s="515">
        <v>75000</v>
      </c>
      <c r="F192" s="378">
        <v>11825000</v>
      </c>
      <c r="G192" s="378">
        <v>75000</v>
      </c>
      <c r="H192" s="378">
        <v>11825000</v>
      </c>
      <c r="I192" s="169" t="s">
        <v>2418</v>
      </c>
      <c r="J192" s="169" t="s">
        <v>2365</v>
      </c>
    </row>
    <row r="193" spans="1:10" ht="24">
      <c r="A193" s="511">
        <v>27</v>
      </c>
      <c r="B193" s="507" t="s">
        <v>2355</v>
      </c>
      <c r="C193" s="168" t="s">
        <v>2419</v>
      </c>
      <c r="D193" s="168" t="s">
        <v>2420</v>
      </c>
      <c r="E193" s="109">
        <v>15000</v>
      </c>
      <c r="F193" s="378">
        <v>11840000</v>
      </c>
      <c r="G193" s="378">
        <v>15000</v>
      </c>
      <c r="H193" s="378">
        <v>11840000</v>
      </c>
      <c r="I193" s="169" t="s">
        <v>2421</v>
      </c>
      <c r="J193" s="167">
        <v>3</v>
      </c>
    </row>
    <row r="194" spans="1:10" ht="24">
      <c r="A194" s="511">
        <v>28</v>
      </c>
      <c r="B194" s="507" t="s">
        <v>2355</v>
      </c>
      <c r="C194" s="517" t="s">
        <v>2422</v>
      </c>
      <c r="D194" s="517" t="s">
        <v>2423</v>
      </c>
      <c r="E194" s="518">
        <v>500000</v>
      </c>
      <c r="F194" s="378">
        <v>12340000</v>
      </c>
      <c r="G194" s="519">
        <v>500000</v>
      </c>
      <c r="H194" s="378">
        <v>12340000</v>
      </c>
      <c r="I194" s="108" t="s">
        <v>2424</v>
      </c>
      <c r="J194" s="520" t="s">
        <v>2425</v>
      </c>
    </row>
    <row r="195" spans="1:10" ht="24">
      <c r="A195" s="511">
        <v>29</v>
      </c>
      <c r="B195" s="507" t="s">
        <v>2355</v>
      </c>
      <c r="C195" s="106" t="s">
        <v>2426</v>
      </c>
      <c r="D195" s="521" t="s">
        <v>2427</v>
      </c>
      <c r="E195" s="522">
        <v>500000</v>
      </c>
      <c r="F195" s="378">
        <v>12840000</v>
      </c>
      <c r="G195" s="378">
        <v>500000</v>
      </c>
      <c r="H195" s="378">
        <v>12840000</v>
      </c>
      <c r="I195" s="166" t="s">
        <v>2428</v>
      </c>
      <c r="J195" s="511">
        <v>37</v>
      </c>
    </row>
    <row r="196" spans="1:10" ht="24">
      <c r="A196" s="511">
        <v>30</v>
      </c>
      <c r="B196" s="507" t="s">
        <v>2355</v>
      </c>
      <c r="C196" s="106" t="s">
        <v>2429</v>
      </c>
      <c r="D196" s="106" t="s">
        <v>2430</v>
      </c>
      <c r="E196" s="514">
        <v>300000</v>
      </c>
      <c r="F196" s="378">
        <v>13140000</v>
      </c>
      <c r="G196" s="378">
        <v>300000</v>
      </c>
      <c r="H196" s="378">
        <v>13140000</v>
      </c>
      <c r="I196" s="166" t="s">
        <v>2431</v>
      </c>
      <c r="J196" s="511">
        <v>38</v>
      </c>
    </row>
    <row r="197" spans="1:10" ht="24">
      <c r="A197" s="511">
        <v>31</v>
      </c>
      <c r="B197" s="507" t="s">
        <v>2355</v>
      </c>
      <c r="C197" s="106" t="s">
        <v>2432</v>
      </c>
      <c r="D197" s="106" t="s">
        <v>2433</v>
      </c>
      <c r="E197" s="514">
        <v>450000</v>
      </c>
      <c r="F197" s="378">
        <v>13590000</v>
      </c>
      <c r="G197" s="378">
        <v>450000</v>
      </c>
      <c r="H197" s="378">
        <v>13590000</v>
      </c>
      <c r="I197" s="166" t="s">
        <v>436</v>
      </c>
      <c r="J197" s="511">
        <v>37</v>
      </c>
    </row>
    <row r="198" spans="1:10" ht="24">
      <c r="A198" s="511">
        <v>32</v>
      </c>
      <c r="B198" s="507" t="s">
        <v>2355</v>
      </c>
      <c r="C198" s="106" t="s">
        <v>2434</v>
      </c>
      <c r="D198" s="106" t="s">
        <v>2435</v>
      </c>
      <c r="E198" s="514">
        <v>150000</v>
      </c>
      <c r="F198" s="378">
        <v>13740000</v>
      </c>
      <c r="G198" s="378">
        <v>150000</v>
      </c>
      <c r="H198" s="378">
        <v>13740000</v>
      </c>
      <c r="I198" s="166" t="s">
        <v>2436</v>
      </c>
      <c r="J198" s="511" t="s">
        <v>2437</v>
      </c>
    </row>
    <row r="199" spans="1:10" ht="24">
      <c r="A199" s="511">
        <v>33</v>
      </c>
      <c r="B199" s="507" t="s">
        <v>2355</v>
      </c>
      <c r="C199" s="106" t="s">
        <v>2438</v>
      </c>
      <c r="D199" s="523" t="s">
        <v>2439</v>
      </c>
      <c r="E199" s="514">
        <v>1000000</v>
      </c>
      <c r="F199" s="378">
        <v>14740000</v>
      </c>
      <c r="G199" s="378">
        <v>1000000</v>
      </c>
      <c r="H199" s="378">
        <v>14740000</v>
      </c>
      <c r="I199" s="166" t="s">
        <v>2424</v>
      </c>
      <c r="J199" s="166" t="s">
        <v>2424</v>
      </c>
    </row>
    <row r="200" spans="1:10" ht="24">
      <c r="A200" s="511">
        <v>34</v>
      </c>
      <c r="B200" s="507" t="s">
        <v>2355</v>
      </c>
      <c r="C200" s="166" t="s">
        <v>2440</v>
      </c>
      <c r="D200" s="166" t="s">
        <v>2403</v>
      </c>
      <c r="E200" s="514">
        <v>350000</v>
      </c>
      <c r="F200" s="378">
        <v>15090000</v>
      </c>
      <c r="G200" s="378">
        <v>350000</v>
      </c>
      <c r="H200" s="378">
        <v>15090000</v>
      </c>
      <c r="I200" s="166" t="s">
        <v>2424</v>
      </c>
      <c r="J200" s="166" t="s">
        <v>2424</v>
      </c>
    </row>
    <row r="201" spans="1:10" ht="48">
      <c r="A201" s="511">
        <v>35</v>
      </c>
      <c r="B201" s="507" t="s">
        <v>2355</v>
      </c>
      <c r="C201" s="106" t="s">
        <v>2441</v>
      </c>
      <c r="D201" s="523" t="s">
        <v>2442</v>
      </c>
      <c r="E201" s="514">
        <v>500000</v>
      </c>
      <c r="F201" s="378">
        <v>15590000</v>
      </c>
      <c r="G201" s="378">
        <v>500000</v>
      </c>
      <c r="H201" s="378">
        <v>15590000</v>
      </c>
      <c r="I201" s="166" t="s">
        <v>2424</v>
      </c>
      <c r="J201" s="166" t="s">
        <v>2424</v>
      </c>
    </row>
    <row r="202" spans="1:10" ht="24">
      <c r="A202" s="511">
        <v>36</v>
      </c>
      <c r="B202" s="507" t="s">
        <v>2355</v>
      </c>
      <c r="C202" s="524" t="s">
        <v>2443</v>
      </c>
      <c r="D202" s="523" t="s">
        <v>2444</v>
      </c>
      <c r="E202" s="514">
        <v>350000</v>
      </c>
      <c r="F202" s="378">
        <v>15940000</v>
      </c>
      <c r="G202" s="378">
        <v>350000</v>
      </c>
      <c r="H202" s="378">
        <v>15940000</v>
      </c>
      <c r="I202" s="166" t="s">
        <v>2424</v>
      </c>
      <c r="J202" s="166" t="s">
        <v>2424</v>
      </c>
    </row>
    <row r="203" spans="1:10" ht="24">
      <c r="A203" s="511">
        <v>37</v>
      </c>
      <c r="B203" s="507" t="s">
        <v>2355</v>
      </c>
      <c r="C203" s="106" t="s">
        <v>2445</v>
      </c>
      <c r="D203" s="523" t="s">
        <v>2446</v>
      </c>
      <c r="E203" s="514">
        <v>500000</v>
      </c>
      <c r="F203" s="378">
        <v>16440000</v>
      </c>
      <c r="G203" s="378">
        <v>500000</v>
      </c>
      <c r="H203" s="378">
        <v>16440000</v>
      </c>
      <c r="I203" s="166" t="s">
        <v>2424</v>
      </c>
      <c r="J203" s="166" t="s">
        <v>2424</v>
      </c>
    </row>
    <row r="204" spans="1:10" ht="36">
      <c r="A204" s="511">
        <v>38</v>
      </c>
      <c r="B204" s="507" t="s">
        <v>2355</v>
      </c>
      <c r="C204" s="106" t="s">
        <v>2447</v>
      </c>
      <c r="D204" s="523" t="s">
        <v>5852</v>
      </c>
      <c r="E204" s="514">
        <v>100000</v>
      </c>
      <c r="F204" s="378">
        <v>16540000</v>
      </c>
      <c r="G204" s="378">
        <v>100000</v>
      </c>
      <c r="H204" s="378">
        <v>16540000</v>
      </c>
      <c r="I204" s="166" t="s">
        <v>2424</v>
      </c>
      <c r="J204" s="166" t="s">
        <v>2424</v>
      </c>
    </row>
    <row r="205" spans="1:10" ht="36">
      <c r="A205" s="511">
        <v>39</v>
      </c>
      <c r="B205" s="507" t="s">
        <v>2355</v>
      </c>
      <c r="C205" s="106" t="s">
        <v>5851</v>
      </c>
      <c r="D205" s="106" t="s">
        <v>5853</v>
      </c>
      <c r="E205" s="514">
        <v>550000</v>
      </c>
      <c r="F205" s="378">
        <v>17090000</v>
      </c>
      <c r="G205" s="378">
        <v>550000</v>
      </c>
      <c r="H205" s="378">
        <v>17090000</v>
      </c>
      <c r="I205" s="166" t="s">
        <v>2424</v>
      </c>
      <c r="J205" s="166" t="s">
        <v>2424</v>
      </c>
    </row>
    <row r="206" spans="1:10">
      <c r="A206" s="511">
        <v>40</v>
      </c>
      <c r="B206" s="507" t="s">
        <v>2355</v>
      </c>
      <c r="C206" s="106" t="s">
        <v>2448</v>
      </c>
      <c r="D206" s="523" t="s">
        <v>2449</v>
      </c>
      <c r="E206" s="514">
        <v>500000</v>
      </c>
      <c r="F206" s="378">
        <v>17590000</v>
      </c>
      <c r="G206" s="378">
        <v>500000</v>
      </c>
      <c r="H206" s="378">
        <v>17590000</v>
      </c>
      <c r="I206" s="166" t="s">
        <v>2424</v>
      </c>
      <c r="J206" s="166" t="s">
        <v>2424</v>
      </c>
    </row>
    <row r="207" spans="1:10">
      <c r="A207" s="511">
        <v>41</v>
      </c>
      <c r="B207" s="507" t="s">
        <v>2355</v>
      </c>
      <c r="C207" s="106" t="s">
        <v>2450</v>
      </c>
      <c r="D207" s="523" t="s">
        <v>2451</v>
      </c>
      <c r="E207" s="514">
        <v>800000</v>
      </c>
      <c r="F207" s="378">
        <v>18390000</v>
      </c>
      <c r="G207" s="378">
        <v>800000</v>
      </c>
      <c r="H207" s="378">
        <v>18390000</v>
      </c>
      <c r="I207" s="166" t="s">
        <v>2424</v>
      </c>
      <c r="J207" s="166" t="s">
        <v>2424</v>
      </c>
    </row>
    <row r="208" spans="1:10" ht="24">
      <c r="A208" s="511">
        <v>42</v>
      </c>
      <c r="B208" s="507" t="s">
        <v>2355</v>
      </c>
      <c r="C208" s="106" t="s">
        <v>2452</v>
      </c>
      <c r="D208" s="523" t="s">
        <v>2453</v>
      </c>
      <c r="E208" s="514">
        <v>300000</v>
      </c>
      <c r="F208" s="378">
        <v>18690000</v>
      </c>
      <c r="G208" s="378">
        <v>300000</v>
      </c>
      <c r="H208" s="378">
        <v>18690000</v>
      </c>
      <c r="I208" s="166" t="s">
        <v>2424</v>
      </c>
      <c r="J208" s="166" t="s">
        <v>2424</v>
      </c>
    </row>
    <row r="209" spans="1:10" ht="24">
      <c r="A209" s="511">
        <v>43</v>
      </c>
      <c r="B209" s="507" t="s">
        <v>2355</v>
      </c>
      <c r="C209" s="106" t="s">
        <v>2454</v>
      </c>
      <c r="D209" s="106" t="s">
        <v>2455</v>
      </c>
      <c r="E209" s="514">
        <v>160000</v>
      </c>
      <c r="F209" s="378">
        <v>18850000</v>
      </c>
      <c r="G209" s="378">
        <v>160000</v>
      </c>
      <c r="H209" s="378">
        <v>18850000</v>
      </c>
      <c r="I209" s="166" t="s">
        <v>2424</v>
      </c>
      <c r="J209" s="166" t="s">
        <v>2424</v>
      </c>
    </row>
    <row r="210" spans="1:10" ht="24">
      <c r="A210" s="511">
        <v>44</v>
      </c>
      <c r="B210" s="507" t="s">
        <v>2355</v>
      </c>
      <c r="C210" s="525" t="s">
        <v>2456</v>
      </c>
      <c r="D210" s="525" t="s">
        <v>2457</v>
      </c>
      <c r="E210" s="514">
        <v>30000</v>
      </c>
      <c r="F210" s="378">
        <v>18880000</v>
      </c>
      <c r="G210" s="378">
        <v>30000</v>
      </c>
      <c r="H210" s="378">
        <v>18880000</v>
      </c>
      <c r="I210" s="166" t="s">
        <v>2436</v>
      </c>
      <c r="J210" s="511" t="s">
        <v>2458</v>
      </c>
    </row>
    <row r="211" spans="1:10" ht="24">
      <c r="A211" s="511">
        <v>45</v>
      </c>
      <c r="B211" s="507" t="s">
        <v>2355</v>
      </c>
      <c r="C211" s="523" t="s">
        <v>2459</v>
      </c>
      <c r="D211" s="526" t="s">
        <v>5854</v>
      </c>
      <c r="E211" s="527">
        <v>150000</v>
      </c>
      <c r="F211" s="378">
        <v>19030000</v>
      </c>
      <c r="G211" s="378">
        <v>150000</v>
      </c>
      <c r="H211" s="378">
        <v>19030000</v>
      </c>
      <c r="I211" s="528" t="s">
        <v>883</v>
      </c>
      <c r="J211" s="511" t="s">
        <v>124</v>
      </c>
    </row>
    <row r="212" spans="1:10" ht="36">
      <c r="A212" s="511">
        <v>46</v>
      </c>
      <c r="B212" s="507" t="s">
        <v>2355</v>
      </c>
      <c r="C212" s="529" t="s">
        <v>2460</v>
      </c>
      <c r="D212" s="529" t="s">
        <v>2461</v>
      </c>
      <c r="E212" s="527">
        <v>900000</v>
      </c>
      <c r="F212" s="378">
        <v>19930000</v>
      </c>
      <c r="G212" s="378">
        <v>900000</v>
      </c>
      <c r="H212" s="378">
        <v>19930000</v>
      </c>
      <c r="I212" s="530" t="s">
        <v>2462</v>
      </c>
      <c r="J212" s="107" t="s">
        <v>2463</v>
      </c>
    </row>
    <row r="213" spans="1:10" ht="24">
      <c r="A213" s="511">
        <v>47</v>
      </c>
      <c r="B213" s="507" t="s">
        <v>2355</v>
      </c>
      <c r="C213" s="523" t="s">
        <v>2464</v>
      </c>
      <c r="D213" s="526" t="s">
        <v>5855</v>
      </c>
      <c r="E213" s="527">
        <v>70000</v>
      </c>
      <c r="F213" s="378">
        <v>20000000</v>
      </c>
      <c r="G213" s="378">
        <v>70000</v>
      </c>
      <c r="H213" s="378">
        <v>20000000</v>
      </c>
      <c r="I213" s="528" t="s">
        <v>123</v>
      </c>
      <c r="J213" s="528" t="s">
        <v>114</v>
      </c>
    </row>
    <row r="214" spans="1:10" ht="24">
      <c r="A214" s="511">
        <v>48</v>
      </c>
      <c r="B214" s="507" t="s">
        <v>2355</v>
      </c>
      <c r="C214" s="523" t="s">
        <v>2465</v>
      </c>
      <c r="D214" s="526" t="s">
        <v>2466</v>
      </c>
      <c r="E214" s="527">
        <v>250000</v>
      </c>
      <c r="F214" s="378">
        <v>20250000</v>
      </c>
      <c r="G214" s="378">
        <v>250000</v>
      </c>
      <c r="H214" s="378">
        <v>20250000</v>
      </c>
      <c r="I214" s="528" t="s">
        <v>2467</v>
      </c>
      <c r="J214" s="528" t="s">
        <v>2015</v>
      </c>
    </row>
    <row r="215" spans="1:10" ht="24">
      <c r="A215" s="511">
        <v>49</v>
      </c>
      <c r="B215" s="507" t="s">
        <v>2355</v>
      </c>
      <c r="C215" s="523" t="s">
        <v>2468</v>
      </c>
      <c r="D215" s="526" t="s">
        <v>2469</v>
      </c>
      <c r="E215" s="527">
        <v>250000</v>
      </c>
      <c r="F215" s="378">
        <v>20500000</v>
      </c>
      <c r="G215" s="378">
        <v>250000</v>
      </c>
      <c r="H215" s="378">
        <v>20500000</v>
      </c>
      <c r="I215" s="528" t="s">
        <v>2470</v>
      </c>
      <c r="J215" s="528" t="s">
        <v>2463</v>
      </c>
    </row>
    <row r="216" spans="1:10" ht="24">
      <c r="A216" s="511">
        <v>50</v>
      </c>
      <c r="B216" s="507" t="s">
        <v>2355</v>
      </c>
      <c r="C216" s="531" t="s">
        <v>2471</v>
      </c>
      <c r="D216" s="525" t="s">
        <v>2472</v>
      </c>
      <c r="E216" s="527">
        <v>100000</v>
      </c>
      <c r="F216" s="378">
        <v>20600000</v>
      </c>
      <c r="G216" s="378">
        <v>100000</v>
      </c>
      <c r="H216" s="378">
        <v>20600000</v>
      </c>
      <c r="I216" s="532" t="s">
        <v>2061</v>
      </c>
      <c r="J216" s="532" t="s">
        <v>2061</v>
      </c>
    </row>
    <row r="217" spans="1:10" ht="24">
      <c r="A217" s="511">
        <v>51</v>
      </c>
      <c r="B217" s="507" t="s">
        <v>2355</v>
      </c>
      <c r="C217" s="525" t="s">
        <v>2473</v>
      </c>
      <c r="D217" s="525" t="s">
        <v>2474</v>
      </c>
      <c r="E217" s="527">
        <v>100000</v>
      </c>
      <c r="F217" s="378">
        <v>20700000</v>
      </c>
      <c r="G217" s="378">
        <v>100000</v>
      </c>
      <c r="H217" s="378">
        <v>20700000</v>
      </c>
      <c r="I217" s="532" t="s">
        <v>2129</v>
      </c>
      <c r="J217" s="532" t="s">
        <v>2463</v>
      </c>
    </row>
    <row r="218" spans="1:10" ht="24">
      <c r="A218" s="511">
        <v>52</v>
      </c>
      <c r="B218" s="507" t="s">
        <v>2355</v>
      </c>
      <c r="C218" s="533" t="s">
        <v>2475</v>
      </c>
      <c r="D218" s="534" t="s">
        <v>5856</v>
      </c>
      <c r="E218" s="535">
        <v>100000</v>
      </c>
      <c r="F218" s="378">
        <v>20800000</v>
      </c>
      <c r="G218" s="378">
        <v>100000</v>
      </c>
      <c r="H218" s="378">
        <v>20800000</v>
      </c>
      <c r="I218" s="536" t="s">
        <v>2061</v>
      </c>
      <c r="J218" s="536" t="s">
        <v>2061</v>
      </c>
    </row>
    <row r="219" spans="1:10">
      <c r="A219" s="511">
        <v>53</v>
      </c>
      <c r="B219" s="507" t="s">
        <v>2355</v>
      </c>
      <c r="C219" s="523" t="s">
        <v>2476</v>
      </c>
      <c r="D219" s="526" t="s">
        <v>2477</v>
      </c>
      <c r="E219" s="527">
        <v>200000</v>
      </c>
      <c r="F219" s="378">
        <v>21000000</v>
      </c>
      <c r="G219" s="378">
        <v>200000</v>
      </c>
      <c r="H219" s="378">
        <v>21000000</v>
      </c>
      <c r="I219" s="528" t="s">
        <v>123</v>
      </c>
      <c r="J219" s="532" t="s">
        <v>114</v>
      </c>
    </row>
    <row r="220" spans="1:10" ht="24">
      <c r="A220" s="511">
        <v>54</v>
      </c>
      <c r="B220" s="507" t="s">
        <v>2355</v>
      </c>
      <c r="C220" s="531" t="s">
        <v>2478</v>
      </c>
      <c r="D220" s="525" t="s">
        <v>2479</v>
      </c>
      <c r="E220" s="527">
        <v>150000</v>
      </c>
      <c r="F220" s="378">
        <v>21150000</v>
      </c>
      <c r="G220" s="378">
        <v>150000</v>
      </c>
      <c r="H220" s="378">
        <v>21150000</v>
      </c>
      <c r="I220" s="532" t="s">
        <v>2061</v>
      </c>
      <c r="J220" s="532" t="s">
        <v>2061</v>
      </c>
    </row>
    <row r="221" spans="1:10" ht="24">
      <c r="A221" s="511">
        <v>55</v>
      </c>
      <c r="B221" s="507" t="s">
        <v>2355</v>
      </c>
      <c r="C221" s="531" t="s">
        <v>2480</v>
      </c>
      <c r="D221" s="525" t="s">
        <v>2481</v>
      </c>
      <c r="E221" s="527">
        <v>80000</v>
      </c>
      <c r="F221" s="378">
        <v>21230000</v>
      </c>
      <c r="G221" s="378">
        <v>80000</v>
      </c>
      <c r="H221" s="378">
        <v>21230000</v>
      </c>
      <c r="I221" s="532" t="s">
        <v>84</v>
      </c>
      <c r="J221" s="536" t="s">
        <v>2482</v>
      </c>
    </row>
    <row r="222" spans="1:10">
      <c r="A222" s="511">
        <v>56</v>
      </c>
      <c r="B222" s="507" t="s">
        <v>2355</v>
      </c>
      <c r="C222" s="523" t="s">
        <v>2483</v>
      </c>
      <c r="D222" s="526" t="s">
        <v>2484</v>
      </c>
      <c r="E222" s="527">
        <v>60000</v>
      </c>
      <c r="F222" s="378">
        <v>21290000</v>
      </c>
      <c r="G222" s="378">
        <v>60000</v>
      </c>
      <c r="H222" s="378">
        <v>21290000</v>
      </c>
      <c r="I222" s="528" t="s">
        <v>2470</v>
      </c>
      <c r="J222" s="528" t="s">
        <v>2463</v>
      </c>
    </row>
    <row r="223" spans="1:10">
      <c r="A223" s="511">
        <v>57</v>
      </c>
      <c r="B223" s="507" t="s">
        <v>2355</v>
      </c>
      <c r="C223" s="525" t="s">
        <v>2485</v>
      </c>
      <c r="D223" s="525" t="s">
        <v>2486</v>
      </c>
      <c r="E223" s="527">
        <v>25000</v>
      </c>
      <c r="F223" s="378">
        <v>21315000</v>
      </c>
      <c r="G223" s="378">
        <v>25000</v>
      </c>
      <c r="H223" s="378">
        <v>21315000</v>
      </c>
      <c r="I223" s="532" t="s">
        <v>2487</v>
      </c>
      <c r="J223" s="532" t="s">
        <v>2463</v>
      </c>
    </row>
    <row r="224" spans="1:10" ht="24">
      <c r="A224" s="511">
        <v>58</v>
      </c>
      <c r="B224" s="507" t="s">
        <v>2355</v>
      </c>
      <c r="C224" s="523" t="s">
        <v>2488</v>
      </c>
      <c r="D224" s="526" t="s">
        <v>2489</v>
      </c>
      <c r="E224" s="527">
        <v>75000</v>
      </c>
      <c r="F224" s="378">
        <v>21390000</v>
      </c>
      <c r="G224" s="378">
        <v>75000</v>
      </c>
      <c r="H224" s="378">
        <v>21390000</v>
      </c>
      <c r="I224" s="528" t="s">
        <v>2037</v>
      </c>
      <c r="J224" s="528" t="s">
        <v>2015</v>
      </c>
    </row>
    <row r="225" spans="1:10" ht="24">
      <c r="A225" s="511">
        <v>59</v>
      </c>
      <c r="B225" s="507" t="s">
        <v>2355</v>
      </c>
      <c r="C225" s="523" t="s">
        <v>2490</v>
      </c>
      <c r="D225" s="526" t="s">
        <v>2491</v>
      </c>
      <c r="E225" s="527">
        <v>420000</v>
      </c>
      <c r="F225" s="378">
        <v>21810000</v>
      </c>
      <c r="G225" s="378">
        <v>420000</v>
      </c>
      <c r="H225" s="378">
        <v>21810000</v>
      </c>
      <c r="I225" s="528" t="s">
        <v>1699</v>
      </c>
      <c r="J225" s="528" t="s">
        <v>549</v>
      </c>
    </row>
    <row r="226" spans="1:10" ht="24">
      <c r="A226" s="511">
        <v>60</v>
      </c>
      <c r="B226" s="507" t="s">
        <v>2355</v>
      </c>
      <c r="C226" s="523" t="s">
        <v>2492</v>
      </c>
      <c r="D226" s="526" t="s">
        <v>2493</v>
      </c>
      <c r="E226" s="527">
        <v>100000</v>
      </c>
      <c r="F226" s="378">
        <v>21910000</v>
      </c>
      <c r="G226" s="378">
        <v>100000</v>
      </c>
      <c r="H226" s="378">
        <v>21910000</v>
      </c>
      <c r="I226" s="528" t="s">
        <v>2462</v>
      </c>
      <c r="J226" s="528" t="s">
        <v>2463</v>
      </c>
    </row>
    <row r="227" spans="1:10" ht="24">
      <c r="A227" s="511">
        <v>61</v>
      </c>
      <c r="B227" s="507" t="s">
        <v>2355</v>
      </c>
      <c r="C227" s="523" t="s">
        <v>2494</v>
      </c>
      <c r="D227" s="526" t="s">
        <v>2495</v>
      </c>
      <c r="E227" s="527">
        <v>300000</v>
      </c>
      <c r="F227" s="378">
        <v>22210000</v>
      </c>
      <c r="G227" s="378">
        <v>300000</v>
      </c>
      <c r="H227" s="378">
        <v>22210000</v>
      </c>
      <c r="I227" s="528" t="s">
        <v>2496</v>
      </c>
      <c r="J227" s="528" t="s">
        <v>2015</v>
      </c>
    </row>
    <row r="228" spans="1:10" ht="24">
      <c r="A228" s="511">
        <v>62</v>
      </c>
      <c r="B228" s="507" t="s">
        <v>2355</v>
      </c>
      <c r="C228" s="523" t="s">
        <v>2497</v>
      </c>
      <c r="D228" s="526" t="s">
        <v>2498</v>
      </c>
      <c r="E228" s="527">
        <v>4000000</v>
      </c>
      <c r="F228" s="378">
        <v>26210000</v>
      </c>
      <c r="G228" s="378">
        <v>4000000</v>
      </c>
      <c r="H228" s="378">
        <v>26210000</v>
      </c>
      <c r="I228" s="528" t="s">
        <v>2499</v>
      </c>
      <c r="J228" s="528" t="s">
        <v>2015</v>
      </c>
    </row>
    <row r="229" spans="1:10" ht="24">
      <c r="A229" s="511">
        <v>63</v>
      </c>
      <c r="B229" s="507" t="s">
        <v>2355</v>
      </c>
      <c r="C229" s="523" t="s">
        <v>2500</v>
      </c>
      <c r="D229" s="526" t="s">
        <v>2501</v>
      </c>
      <c r="E229" s="527">
        <v>25000</v>
      </c>
      <c r="F229" s="378">
        <v>26235000</v>
      </c>
      <c r="G229" s="378">
        <v>25000</v>
      </c>
      <c r="H229" s="378">
        <v>26235000</v>
      </c>
      <c r="I229" s="528" t="s">
        <v>2129</v>
      </c>
      <c r="J229" s="528" t="s">
        <v>2463</v>
      </c>
    </row>
    <row r="230" spans="1:10">
      <c r="A230" s="511">
        <v>64</v>
      </c>
      <c r="B230" s="507" t="s">
        <v>2355</v>
      </c>
      <c r="C230" s="523" t="s">
        <v>2502</v>
      </c>
      <c r="D230" s="526" t="s">
        <v>2503</v>
      </c>
      <c r="E230" s="527">
        <v>35000</v>
      </c>
      <c r="F230" s="378">
        <v>26270000</v>
      </c>
      <c r="G230" s="378">
        <v>35000</v>
      </c>
      <c r="H230" s="378">
        <v>26270000</v>
      </c>
      <c r="I230" s="528" t="s">
        <v>1664</v>
      </c>
      <c r="J230" s="528" t="s">
        <v>2463</v>
      </c>
    </row>
    <row r="231" spans="1:10" ht="24">
      <c r="A231" s="511">
        <v>65</v>
      </c>
      <c r="B231" s="507" t="s">
        <v>2355</v>
      </c>
      <c r="C231" s="525" t="s">
        <v>2504</v>
      </c>
      <c r="D231" s="525" t="s">
        <v>2505</v>
      </c>
      <c r="E231" s="527">
        <v>50000</v>
      </c>
      <c r="F231" s="378">
        <v>26320000</v>
      </c>
      <c r="G231" s="378">
        <v>50000</v>
      </c>
      <c r="H231" s="378">
        <v>26320000</v>
      </c>
      <c r="I231" s="537" t="s">
        <v>2122</v>
      </c>
      <c r="J231" s="532" t="s">
        <v>2463</v>
      </c>
    </row>
    <row r="232" spans="1:10" ht="24">
      <c r="A232" s="511">
        <v>66</v>
      </c>
      <c r="B232" s="507" t="s">
        <v>2355</v>
      </c>
      <c r="C232" s="523" t="s">
        <v>2506</v>
      </c>
      <c r="D232" s="526" t="s">
        <v>2507</v>
      </c>
      <c r="E232" s="527">
        <v>30000</v>
      </c>
      <c r="F232" s="378">
        <v>26350000</v>
      </c>
      <c r="G232" s="378">
        <v>30000</v>
      </c>
      <c r="H232" s="378">
        <v>26350000</v>
      </c>
      <c r="I232" s="528" t="s">
        <v>2037</v>
      </c>
      <c r="J232" s="528" t="s">
        <v>2015</v>
      </c>
    </row>
    <row r="233" spans="1:10" ht="24">
      <c r="A233" s="511">
        <v>67</v>
      </c>
      <c r="B233" s="507" t="s">
        <v>2355</v>
      </c>
      <c r="C233" s="538" t="s">
        <v>2508</v>
      </c>
      <c r="D233" s="539" t="s">
        <v>2509</v>
      </c>
      <c r="E233" s="540">
        <v>30000</v>
      </c>
      <c r="F233" s="378">
        <v>26380000</v>
      </c>
      <c r="G233" s="378">
        <v>30000</v>
      </c>
      <c r="H233" s="378">
        <v>26380000</v>
      </c>
      <c r="I233" s="541" t="s">
        <v>2510</v>
      </c>
      <c r="J233" s="541" t="s">
        <v>2511</v>
      </c>
    </row>
    <row r="234" spans="1:10">
      <c r="A234" s="511">
        <v>68</v>
      </c>
      <c r="B234" s="507" t="s">
        <v>2355</v>
      </c>
      <c r="C234" s="525" t="s">
        <v>2512</v>
      </c>
      <c r="D234" s="525" t="s">
        <v>2513</v>
      </c>
      <c r="E234" s="527">
        <v>25000</v>
      </c>
      <c r="F234" s="378">
        <v>26405000</v>
      </c>
      <c r="G234" s="378">
        <v>25000</v>
      </c>
      <c r="H234" s="378">
        <v>26405000</v>
      </c>
      <c r="I234" s="532" t="s">
        <v>2462</v>
      </c>
      <c r="J234" s="542" t="s">
        <v>2463</v>
      </c>
    </row>
    <row r="235" spans="1:10" ht="24">
      <c r="A235" s="511">
        <v>69</v>
      </c>
      <c r="B235" s="507" t="s">
        <v>2355</v>
      </c>
      <c r="C235" s="523" t="s">
        <v>2514</v>
      </c>
      <c r="D235" s="526" t="s">
        <v>2515</v>
      </c>
      <c r="E235" s="527">
        <v>125000</v>
      </c>
      <c r="F235" s="378">
        <v>26530000</v>
      </c>
      <c r="G235" s="378">
        <v>125000</v>
      </c>
      <c r="H235" s="378">
        <v>26530000</v>
      </c>
      <c r="I235" s="528" t="s">
        <v>2037</v>
      </c>
      <c r="J235" s="528" t="s">
        <v>2015</v>
      </c>
    </row>
    <row r="236" spans="1:10" ht="24">
      <c r="A236" s="511">
        <v>70</v>
      </c>
      <c r="B236" s="507" t="s">
        <v>2355</v>
      </c>
      <c r="C236" s="523" t="s">
        <v>2516</v>
      </c>
      <c r="D236" s="526" t="s">
        <v>2517</v>
      </c>
      <c r="E236" s="527">
        <v>75000</v>
      </c>
      <c r="F236" s="378">
        <v>26605000</v>
      </c>
      <c r="G236" s="378">
        <v>75000</v>
      </c>
      <c r="H236" s="378">
        <v>26605000</v>
      </c>
      <c r="I236" s="528" t="s">
        <v>2518</v>
      </c>
      <c r="J236" s="528" t="s">
        <v>2015</v>
      </c>
    </row>
    <row r="237" spans="1:10">
      <c r="A237" s="511">
        <v>71</v>
      </c>
      <c r="B237" s="507" t="s">
        <v>2355</v>
      </c>
      <c r="C237" s="523" t="s">
        <v>2519</v>
      </c>
      <c r="D237" s="526" t="s">
        <v>2520</v>
      </c>
      <c r="E237" s="527">
        <v>75000</v>
      </c>
      <c r="F237" s="378">
        <v>26680000</v>
      </c>
      <c r="G237" s="378">
        <v>75000</v>
      </c>
      <c r="H237" s="378">
        <v>26680000</v>
      </c>
      <c r="I237" s="528" t="s">
        <v>2521</v>
      </c>
      <c r="J237" s="528" t="s">
        <v>790</v>
      </c>
    </row>
    <row r="238" spans="1:10">
      <c r="A238" s="511">
        <v>72</v>
      </c>
      <c r="B238" s="507" t="s">
        <v>2355</v>
      </c>
      <c r="C238" s="523" t="s">
        <v>2522</v>
      </c>
      <c r="D238" s="543" t="s">
        <v>2523</v>
      </c>
      <c r="E238" s="527">
        <v>30000</v>
      </c>
      <c r="F238" s="378">
        <v>26710000</v>
      </c>
      <c r="G238" s="378">
        <v>30000</v>
      </c>
      <c r="H238" s="378">
        <v>26710000</v>
      </c>
      <c r="I238" s="528" t="s">
        <v>1643</v>
      </c>
      <c r="J238" s="536" t="s">
        <v>2463</v>
      </c>
    </row>
    <row r="239" spans="1:10" ht="24">
      <c r="A239" s="511">
        <v>73</v>
      </c>
      <c r="B239" s="507" t="s">
        <v>2355</v>
      </c>
      <c r="C239" s="525" t="s">
        <v>2524</v>
      </c>
      <c r="D239" s="525" t="s">
        <v>2525</v>
      </c>
      <c r="E239" s="527">
        <v>50000</v>
      </c>
      <c r="F239" s="378">
        <v>26760000</v>
      </c>
      <c r="G239" s="378">
        <v>50000</v>
      </c>
      <c r="H239" s="378">
        <v>26760000</v>
      </c>
      <c r="I239" s="537" t="s">
        <v>2487</v>
      </c>
      <c r="J239" s="532" t="s">
        <v>2463</v>
      </c>
    </row>
    <row r="240" spans="1:10" ht="24">
      <c r="A240" s="511">
        <v>74</v>
      </c>
      <c r="B240" s="507" t="s">
        <v>2355</v>
      </c>
      <c r="C240" s="523" t="s">
        <v>2526</v>
      </c>
      <c r="D240" s="544" t="s">
        <v>2527</v>
      </c>
      <c r="E240" s="527">
        <v>100000</v>
      </c>
      <c r="F240" s="378">
        <v>26860000</v>
      </c>
      <c r="G240" s="378">
        <v>100000</v>
      </c>
      <c r="H240" s="378">
        <v>26860000</v>
      </c>
      <c r="I240" s="528" t="s">
        <v>2499</v>
      </c>
      <c r="J240" s="528" t="s">
        <v>2015</v>
      </c>
    </row>
    <row r="241" spans="1:10" ht="24">
      <c r="A241" s="511">
        <v>75</v>
      </c>
      <c r="B241" s="507" t="s">
        <v>2355</v>
      </c>
      <c r="C241" s="525" t="s">
        <v>2528</v>
      </c>
      <c r="D241" s="525" t="s">
        <v>2529</v>
      </c>
      <c r="E241" s="527">
        <v>200000</v>
      </c>
      <c r="F241" s="378">
        <v>27060000</v>
      </c>
      <c r="G241" s="378">
        <v>200000</v>
      </c>
      <c r="H241" s="378">
        <v>27060000</v>
      </c>
      <c r="I241" s="532" t="s">
        <v>1664</v>
      </c>
      <c r="J241" s="542" t="s">
        <v>2463</v>
      </c>
    </row>
    <row r="242" spans="1:10" ht="24">
      <c r="A242" s="511">
        <v>76</v>
      </c>
      <c r="B242" s="507" t="s">
        <v>2355</v>
      </c>
      <c r="C242" s="525" t="s">
        <v>2530</v>
      </c>
      <c r="D242" s="525" t="s">
        <v>2531</v>
      </c>
      <c r="E242" s="527">
        <v>20000</v>
      </c>
      <c r="F242" s="378">
        <v>27080000</v>
      </c>
      <c r="G242" s="378">
        <v>20000</v>
      </c>
      <c r="H242" s="378">
        <v>27080000</v>
      </c>
      <c r="I242" s="532" t="s">
        <v>2122</v>
      </c>
      <c r="J242" s="542" t="s">
        <v>2463</v>
      </c>
    </row>
    <row r="243" spans="1:10" ht="24">
      <c r="A243" s="511">
        <v>77</v>
      </c>
      <c r="B243" s="507" t="s">
        <v>2355</v>
      </c>
      <c r="C243" s="523" t="s">
        <v>5857</v>
      </c>
      <c r="D243" s="526" t="s">
        <v>2532</v>
      </c>
      <c r="E243" s="527">
        <v>80000</v>
      </c>
      <c r="F243" s="378">
        <v>27160000</v>
      </c>
      <c r="G243" s="378">
        <v>80000</v>
      </c>
      <c r="H243" s="378">
        <v>27160000</v>
      </c>
      <c r="I243" s="528" t="s">
        <v>123</v>
      </c>
      <c r="J243" s="532" t="s">
        <v>114</v>
      </c>
    </row>
    <row r="244" spans="1:10" ht="24">
      <c r="A244" s="511">
        <v>78</v>
      </c>
      <c r="B244" s="507" t="s">
        <v>2355</v>
      </c>
      <c r="C244" s="523" t="s">
        <v>2533</v>
      </c>
      <c r="D244" s="526" t="s">
        <v>2534</v>
      </c>
      <c r="E244" s="527">
        <v>3000000</v>
      </c>
      <c r="F244" s="378">
        <v>30160000</v>
      </c>
      <c r="G244" s="378">
        <v>3000000</v>
      </c>
      <c r="H244" s="378">
        <v>30160000</v>
      </c>
      <c r="I244" s="528" t="s">
        <v>2467</v>
      </c>
      <c r="J244" s="528" t="s">
        <v>2015</v>
      </c>
    </row>
    <row r="245" spans="1:10" ht="24">
      <c r="A245" s="511">
        <v>79</v>
      </c>
      <c r="B245" s="507" t="s">
        <v>2355</v>
      </c>
      <c r="C245" s="523" t="s">
        <v>2535</v>
      </c>
      <c r="D245" s="526" t="s">
        <v>2536</v>
      </c>
      <c r="E245" s="527">
        <v>200000</v>
      </c>
      <c r="F245" s="378">
        <v>30360000</v>
      </c>
      <c r="G245" s="378">
        <v>200000</v>
      </c>
      <c r="H245" s="378">
        <v>30360000</v>
      </c>
      <c r="I245" s="528" t="s">
        <v>2510</v>
      </c>
      <c r="J245" s="528" t="s">
        <v>2511</v>
      </c>
    </row>
    <row r="246" spans="1:10" ht="24">
      <c r="A246" s="511">
        <v>80</v>
      </c>
      <c r="B246" s="507" t="s">
        <v>2355</v>
      </c>
      <c r="C246" s="525" t="s">
        <v>2537</v>
      </c>
      <c r="D246" s="525" t="s">
        <v>2538</v>
      </c>
      <c r="E246" s="527">
        <v>130000</v>
      </c>
      <c r="F246" s="378">
        <v>30490000</v>
      </c>
      <c r="G246" s="378">
        <v>130000</v>
      </c>
      <c r="H246" s="378">
        <v>30490000</v>
      </c>
      <c r="I246" s="532" t="s">
        <v>123</v>
      </c>
      <c r="J246" s="532" t="s">
        <v>114</v>
      </c>
    </row>
    <row r="247" spans="1:10" ht="24">
      <c r="A247" s="511">
        <v>81</v>
      </c>
      <c r="B247" s="507" t="s">
        <v>2355</v>
      </c>
      <c r="C247" s="523" t="s">
        <v>2539</v>
      </c>
      <c r="D247" s="526" t="s">
        <v>2540</v>
      </c>
      <c r="E247" s="527">
        <v>1000000</v>
      </c>
      <c r="F247" s="378">
        <v>31490000</v>
      </c>
      <c r="G247" s="378">
        <v>1000000</v>
      </c>
      <c r="H247" s="378">
        <v>31490000</v>
      </c>
      <c r="I247" s="528" t="s">
        <v>2014</v>
      </c>
      <c r="J247" s="528" t="s">
        <v>2015</v>
      </c>
    </row>
    <row r="248" spans="1:10">
      <c r="A248" s="511">
        <v>82</v>
      </c>
      <c r="B248" s="507" t="s">
        <v>2355</v>
      </c>
      <c r="C248" s="523" t="s">
        <v>2541</v>
      </c>
      <c r="D248" s="526" t="s">
        <v>2542</v>
      </c>
      <c r="E248" s="527">
        <v>3000000</v>
      </c>
      <c r="F248" s="378">
        <v>34490000</v>
      </c>
      <c r="G248" s="378">
        <v>3000000</v>
      </c>
      <c r="H248" s="378">
        <v>34490000</v>
      </c>
      <c r="I248" s="528" t="s">
        <v>1664</v>
      </c>
      <c r="J248" s="528" t="s">
        <v>2463</v>
      </c>
    </row>
    <row r="249" spans="1:10" ht="24">
      <c r="A249" s="511">
        <v>83</v>
      </c>
      <c r="B249" s="507" t="s">
        <v>2355</v>
      </c>
      <c r="C249" s="523" t="s">
        <v>2543</v>
      </c>
      <c r="D249" s="526" t="s">
        <v>2544</v>
      </c>
      <c r="E249" s="527">
        <v>50000</v>
      </c>
      <c r="F249" s="378">
        <v>34540000</v>
      </c>
      <c r="G249" s="378">
        <v>50000</v>
      </c>
      <c r="H249" s="378">
        <v>34540000</v>
      </c>
      <c r="I249" s="528" t="s">
        <v>123</v>
      </c>
      <c r="J249" s="528" t="s">
        <v>114</v>
      </c>
    </row>
    <row r="250" spans="1:10" ht="24">
      <c r="A250" s="511">
        <v>84</v>
      </c>
      <c r="B250" s="507" t="s">
        <v>2355</v>
      </c>
      <c r="C250" s="523" t="s">
        <v>2545</v>
      </c>
      <c r="D250" s="526" t="s">
        <v>5858</v>
      </c>
      <c r="E250" s="527">
        <v>300000</v>
      </c>
      <c r="F250" s="378">
        <v>34840000</v>
      </c>
      <c r="G250" s="378">
        <v>300000</v>
      </c>
      <c r="H250" s="378">
        <v>34840000</v>
      </c>
      <c r="I250" s="528" t="s">
        <v>123</v>
      </c>
      <c r="J250" s="532" t="s">
        <v>114</v>
      </c>
    </row>
    <row r="251" spans="1:10">
      <c r="A251" s="511">
        <v>85</v>
      </c>
      <c r="B251" s="507" t="s">
        <v>2355</v>
      </c>
      <c r="C251" s="523" t="s">
        <v>2546</v>
      </c>
      <c r="D251" s="526" t="s">
        <v>2547</v>
      </c>
      <c r="E251" s="527">
        <v>3000000</v>
      </c>
      <c r="F251" s="378">
        <v>37840000</v>
      </c>
      <c r="G251" s="378">
        <v>3000000</v>
      </c>
      <c r="H251" s="378">
        <v>37840000</v>
      </c>
      <c r="I251" s="528" t="s">
        <v>2037</v>
      </c>
      <c r="J251" s="528" t="s">
        <v>2015</v>
      </c>
    </row>
    <row r="252" spans="1:10" ht="24">
      <c r="A252" s="511">
        <v>86</v>
      </c>
      <c r="B252" s="507" t="s">
        <v>2355</v>
      </c>
      <c r="C252" s="523" t="s">
        <v>2548</v>
      </c>
      <c r="D252" s="526" t="s">
        <v>2549</v>
      </c>
      <c r="E252" s="527">
        <v>500000</v>
      </c>
      <c r="F252" s="378">
        <v>38340000</v>
      </c>
      <c r="G252" s="378">
        <v>500000</v>
      </c>
      <c r="H252" s="378">
        <v>38340000</v>
      </c>
      <c r="I252" s="528" t="s">
        <v>1664</v>
      </c>
      <c r="J252" s="528" t="s">
        <v>2463</v>
      </c>
    </row>
    <row r="253" spans="1:10">
      <c r="A253" s="511">
        <v>87</v>
      </c>
      <c r="B253" s="507" t="s">
        <v>2355</v>
      </c>
      <c r="C253" s="525" t="s">
        <v>2550</v>
      </c>
      <c r="D253" s="525" t="s">
        <v>2551</v>
      </c>
      <c r="E253" s="527">
        <v>200000</v>
      </c>
      <c r="F253" s="378">
        <v>38540000</v>
      </c>
      <c r="G253" s="378">
        <v>200000</v>
      </c>
      <c r="H253" s="378">
        <v>38540000</v>
      </c>
      <c r="I253" s="532" t="s">
        <v>1664</v>
      </c>
      <c r="J253" s="542" t="s">
        <v>2463</v>
      </c>
    </row>
    <row r="254" spans="1:10" ht="24">
      <c r="A254" s="511">
        <v>88</v>
      </c>
      <c r="B254" s="507" t="s">
        <v>2355</v>
      </c>
      <c r="C254" s="523" t="s">
        <v>2552</v>
      </c>
      <c r="D254" s="526" t="s">
        <v>2553</v>
      </c>
      <c r="E254" s="527">
        <v>150000</v>
      </c>
      <c r="F254" s="378">
        <v>38690000</v>
      </c>
      <c r="G254" s="378">
        <v>150000</v>
      </c>
      <c r="H254" s="378">
        <v>38690000</v>
      </c>
      <c r="I254" s="528" t="s">
        <v>2014</v>
      </c>
      <c r="J254" s="528" t="s">
        <v>2015</v>
      </c>
    </row>
    <row r="255" spans="1:10">
      <c r="A255" s="545"/>
      <c r="B255" s="545"/>
      <c r="C255" s="546"/>
      <c r="D255" s="547" t="s">
        <v>2554</v>
      </c>
      <c r="E255" s="548">
        <f>SUM(E167:E254)</f>
        <v>38690000</v>
      </c>
      <c r="F255" s="454">
        <v>38690000</v>
      </c>
      <c r="G255" s="549">
        <f>SUM(G167:G254)</f>
        <v>38690000</v>
      </c>
      <c r="H255" s="454">
        <v>38690000</v>
      </c>
      <c r="I255" s="456"/>
      <c r="J255" s="550"/>
    </row>
    <row r="256" spans="1:10">
      <c r="A256" s="551"/>
      <c r="B256" s="551"/>
      <c r="C256" s="552"/>
      <c r="D256" s="553"/>
      <c r="E256" s="554"/>
      <c r="F256" s="555"/>
      <c r="G256" s="556"/>
      <c r="H256" s="555"/>
      <c r="I256" s="557"/>
      <c r="J256" s="558"/>
    </row>
    <row r="257" spans="1:10" ht="48">
      <c r="A257" s="511">
        <v>1</v>
      </c>
      <c r="B257" s="507" t="s">
        <v>2555</v>
      </c>
      <c r="C257" s="166" t="s">
        <v>2556</v>
      </c>
      <c r="D257" s="166" t="s">
        <v>2557</v>
      </c>
      <c r="E257" s="515">
        <v>150000</v>
      </c>
      <c r="F257" s="378">
        <v>150000</v>
      </c>
      <c r="G257" s="378">
        <v>150000</v>
      </c>
      <c r="H257" s="378">
        <v>150000</v>
      </c>
      <c r="I257" s="169" t="s">
        <v>2361</v>
      </c>
      <c r="J257" s="169" t="s">
        <v>2362</v>
      </c>
    </row>
    <row r="258" spans="1:10" ht="24">
      <c r="A258" s="511">
        <v>2</v>
      </c>
      <c r="B258" s="507" t="s">
        <v>2555</v>
      </c>
      <c r="C258" s="166" t="s">
        <v>2558</v>
      </c>
      <c r="D258" s="166" t="s">
        <v>2559</v>
      </c>
      <c r="E258" s="515">
        <v>100000</v>
      </c>
      <c r="F258" s="378">
        <v>250000</v>
      </c>
      <c r="G258" s="378">
        <v>100000</v>
      </c>
      <c r="H258" s="378">
        <v>250000</v>
      </c>
      <c r="I258" s="169" t="s">
        <v>789</v>
      </c>
      <c r="J258" s="169" t="s">
        <v>2021</v>
      </c>
    </row>
    <row r="259" spans="1:10" ht="24">
      <c r="A259" s="511">
        <v>3</v>
      </c>
      <c r="B259" s="507" t="s">
        <v>2555</v>
      </c>
      <c r="C259" s="166" t="s">
        <v>2560</v>
      </c>
      <c r="D259" s="166" t="s">
        <v>2561</v>
      </c>
      <c r="E259" s="515">
        <v>85000</v>
      </c>
      <c r="F259" s="378">
        <v>335000</v>
      </c>
      <c r="G259" s="378">
        <v>85000</v>
      </c>
      <c r="H259" s="378">
        <v>335000</v>
      </c>
      <c r="I259" s="169" t="s">
        <v>789</v>
      </c>
      <c r="J259" s="169" t="s">
        <v>2021</v>
      </c>
    </row>
    <row r="260" spans="1:10" ht="24">
      <c r="A260" s="511">
        <v>4</v>
      </c>
      <c r="B260" s="507" t="s">
        <v>2555</v>
      </c>
      <c r="C260" s="166" t="s">
        <v>2562</v>
      </c>
      <c r="D260" s="166" t="s">
        <v>5859</v>
      </c>
      <c r="E260" s="515">
        <v>75000</v>
      </c>
      <c r="F260" s="378">
        <v>410000</v>
      </c>
      <c r="G260" s="378">
        <v>75000</v>
      </c>
      <c r="H260" s="378">
        <v>410000</v>
      </c>
      <c r="I260" s="169" t="s">
        <v>113</v>
      </c>
      <c r="J260" s="169" t="s">
        <v>2563</v>
      </c>
    </row>
    <row r="261" spans="1:10" ht="24">
      <c r="A261" s="511">
        <v>5</v>
      </c>
      <c r="B261" s="507" t="s">
        <v>2555</v>
      </c>
      <c r="C261" s="166" t="s">
        <v>2564</v>
      </c>
      <c r="D261" s="166" t="s">
        <v>2565</v>
      </c>
      <c r="E261" s="515">
        <v>100000</v>
      </c>
      <c r="F261" s="378">
        <v>510000</v>
      </c>
      <c r="G261" s="378">
        <v>100000</v>
      </c>
      <c r="H261" s="378">
        <v>510000</v>
      </c>
      <c r="I261" s="169" t="s">
        <v>869</v>
      </c>
      <c r="J261" s="169" t="s">
        <v>2021</v>
      </c>
    </row>
    <row r="262" spans="1:10">
      <c r="A262" s="511">
        <v>6</v>
      </c>
      <c r="B262" s="507" t="s">
        <v>2555</v>
      </c>
      <c r="C262" s="512" t="s">
        <v>2566</v>
      </c>
      <c r="D262" s="513" t="s">
        <v>5861</v>
      </c>
      <c r="E262" s="514">
        <v>50000</v>
      </c>
      <c r="F262" s="378">
        <v>560000</v>
      </c>
      <c r="G262" s="378">
        <v>50000</v>
      </c>
      <c r="H262" s="378">
        <v>560000</v>
      </c>
      <c r="I262" s="169" t="s">
        <v>776</v>
      </c>
      <c r="J262" s="511" t="s">
        <v>2023</v>
      </c>
    </row>
    <row r="263" spans="1:10" ht="24">
      <c r="A263" s="511">
        <v>7</v>
      </c>
      <c r="B263" s="507" t="s">
        <v>2555</v>
      </c>
      <c r="C263" s="512" t="s">
        <v>2567</v>
      </c>
      <c r="D263" s="513" t="s">
        <v>5860</v>
      </c>
      <c r="E263" s="514">
        <v>30000</v>
      </c>
      <c r="F263" s="378">
        <v>590000</v>
      </c>
      <c r="G263" s="378">
        <v>30000</v>
      </c>
      <c r="H263" s="378">
        <v>590000</v>
      </c>
      <c r="I263" s="169" t="s">
        <v>2135</v>
      </c>
      <c r="J263" s="511" t="s">
        <v>2023</v>
      </c>
    </row>
    <row r="264" spans="1:10" ht="24">
      <c r="A264" s="511">
        <v>8</v>
      </c>
      <c r="B264" s="507" t="s">
        <v>2555</v>
      </c>
      <c r="C264" s="512" t="s">
        <v>5862</v>
      </c>
      <c r="D264" s="513" t="s">
        <v>2568</v>
      </c>
      <c r="E264" s="514">
        <v>140000</v>
      </c>
      <c r="F264" s="378">
        <v>730000</v>
      </c>
      <c r="G264" s="378">
        <v>140000</v>
      </c>
      <c r="H264" s="378">
        <v>730000</v>
      </c>
      <c r="I264" s="169" t="s">
        <v>2031</v>
      </c>
      <c r="J264" s="169" t="s">
        <v>2021</v>
      </c>
    </row>
    <row r="265" spans="1:10" ht="24">
      <c r="A265" s="511">
        <v>9</v>
      </c>
      <c r="B265" s="507" t="s">
        <v>2555</v>
      </c>
      <c r="C265" s="512" t="s">
        <v>2569</v>
      </c>
      <c r="D265" s="513" t="s">
        <v>2570</v>
      </c>
      <c r="E265" s="514">
        <v>150000</v>
      </c>
      <c r="F265" s="378">
        <v>880000</v>
      </c>
      <c r="G265" s="378">
        <v>150000</v>
      </c>
      <c r="H265" s="378">
        <v>880000</v>
      </c>
      <c r="I265" s="169" t="s">
        <v>2571</v>
      </c>
      <c r="J265" s="169" t="s">
        <v>2572</v>
      </c>
    </row>
    <row r="266" spans="1:10" ht="72">
      <c r="A266" s="511">
        <v>10</v>
      </c>
      <c r="B266" s="507" t="s">
        <v>2555</v>
      </c>
      <c r="C266" s="166" t="s">
        <v>2573</v>
      </c>
      <c r="D266" s="166" t="s">
        <v>5863</v>
      </c>
      <c r="E266" s="515">
        <v>150000</v>
      </c>
      <c r="F266" s="378">
        <v>1030000</v>
      </c>
      <c r="G266" s="378">
        <v>150000</v>
      </c>
      <c r="H266" s="378">
        <v>1030000</v>
      </c>
      <c r="I266" s="169" t="s">
        <v>113</v>
      </c>
      <c r="J266" s="169" t="s">
        <v>2563</v>
      </c>
    </row>
    <row r="267" spans="1:10" ht="24">
      <c r="A267" s="511">
        <v>11</v>
      </c>
      <c r="B267" s="507" t="s">
        <v>2555</v>
      </c>
      <c r="C267" s="166" t="s">
        <v>2574</v>
      </c>
      <c r="D267" s="166" t="s">
        <v>2575</v>
      </c>
      <c r="E267" s="515">
        <v>250000</v>
      </c>
      <c r="F267" s="378">
        <v>1280000</v>
      </c>
      <c r="G267" s="378">
        <v>250000</v>
      </c>
      <c r="H267" s="378">
        <v>1280000</v>
      </c>
      <c r="I267" s="169" t="s">
        <v>2576</v>
      </c>
      <c r="J267" s="169" t="s">
        <v>2572</v>
      </c>
    </row>
    <row r="268" spans="1:10" ht="24">
      <c r="A268" s="511">
        <v>12</v>
      </c>
      <c r="B268" s="507" t="s">
        <v>2555</v>
      </c>
      <c r="C268" s="166" t="s">
        <v>2577</v>
      </c>
      <c r="D268" s="166" t="s">
        <v>2578</v>
      </c>
      <c r="E268" s="515">
        <v>120000</v>
      </c>
      <c r="F268" s="378">
        <v>1400000</v>
      </c>
      <c r="G268" s="378">
        <v>120000</v>
      </c>
      <c r="H268" s="378">
        <v>1400000</v>
      </c>
      <c r="I268" s="169" t="s">
        <v>2579</v>
      </c>
      <c r="J268" s="169" t="s">
        <v>790</v>
      </c>
    </row>
    <row r="269" spans="1:10" ht="36">
      <c r="A269" s="511">
        <v>13</v>
      </c>
      <c r="B269" s="507" t="s">
        <v>2555</v>
      </c>
      <c r="C269" s="166" t="s">
        <v>2580</v>
      </c>
      <c r="D269" s="166" t="s">
        <v>5864</v>
      </c>
      <c r="E269" s="515">
        <v>280000</v>
      </c>
      <c r="F269" s="378">
        <v>1680000</v>
      </c>
      <c r="G269" s="378">
        <v>280000</v>
      </c>
      <c r="H269" s="378">
        <v>1680000</v>
      </c>
      <c r="I269" s="169" t="s">
        <v>1803</v>
      </c>
      <c r="J269" s="169" t="s">
        <v>2365</v>
      </c>
    </row>
    <row r="270" spans="1:10" ht="36">
      <c r="A270" s="511">
        <v>14</v>
      </c>
      <c r="B270" s="507" t="s">
        <v>2555</v>
      </c>
      <c r="C270" s="166" t="s">
        <v>2581</v>
      </c>
      <c r="D270" s="166" t="s">
        <v>2582</v>
      </c>
      <c r="E270" s="515">
        <v>200000</v>
      </c>
      <c r="F270" s="378">
        <v>1880000</v>
      </c>
      <c r="G270" s="378">
        <v>200000</v>
      </c>
      <c r="H270" s="378">
        <v>1880000</v>
      </c>
      <c r="I270" s="169" t="s">
        <v>113</v>
      </c>
      <c r="J270" s="169" t="s">
        <v>2583</v>
      </c>
    </row>
    <row r="271" spans="1:10" ht="48">
      <c r="A271" s="511">
        <v>15</v>
      </c>
      <c r="B271" s="507" t="s">
        <v>2555</v>
      </c>
      <c r="C271" s="166" t="s">
        <v>2584</v>
      </c>
      <c r="D271" s="166" t="s">
        <v>2585</v>
      </c>
      <c r="E271" s="515">
        <v>125000</v>
      </c>
      <c r="F271" s="378">
        <v>2005000</v>
      </c>
      <c r="G271" s="378">
        <v>125000</v>
      </c>
      <c r="H271" s="378">
        <v>2005000</v>
      </c>
      <c r="I271" s="169" t="s">
        <v>2424</v>
      </c>
      <c r="J271" s="169" t="s">
        <v>790</v>
      </c>
    </row>
    <row r="272" spans="1:10" ht="72">
      <c r="A272" s="511">
        <v>16</v>
      </c>
      <c r="B272" s="507" t="s">
        <v>2555</v>
      </c>
      <c r="C272" s="166" t="s">
        <v>2586</v>
      </c>
      <c r="D272" s="166" t="s">
        <v>5865</v>
      </c>
      <c r="E272" s="515">
        <v>300000</v>
      </c>
      <c r="F272" s="378">
        <v>2305000</v>
      </c>
      <c r="G272" s="378">
        <v>300000</v>
      </c>
      <c r="H272" s="378">
        <v>2305000</v>
      </c>
      <c r="I272" s="169" t="s">
        <v>869</v>
      </c>
      <c r="J272" s="169" t="s">
        <v>2021</v>
      </c>
    </row>
    <row r="273" spans="1:10" ht="24">
      <c r="A273" s="511">
        <v>17</v>
      </c>
      <c r="B273" s="507" t="s">
        <v>2555</v>
      </c>
      <c r="C273" s="559" t="s">
        <v>2587</v>
      </c>
      <c r="D273" s="513" t="s">
        <v>5866</v>
      </c>
      <c r="E273" s="560">
        <v>170000</v>
      </c>
      <c r="F273" s="378">
        <v>2475000</v>
      </c>
      <c r="G273" s="378">
        <v>170000</v>
      </c>
      <c r="H273" s="378">
        <v>2475000</v>
      </c>
      <c r="I273" s="169" t="s">
        <v>1803</v>
      </c>
      <c r="J273" s="516" t="s">
        <v>2365</v>
      </c>
    </row>
    <row r="274" spans="1:10" ht="48">
      <c r="A274" s="511">
        <v>18</v>
      </c>
      <c r="B274" s="507" t="s">
        <v>2555</v>
      </c>
      <c r="C274" s="166" t="s">
        <v>2588</v>
      </c>
      <c r="D274" s="166" t="s">
        <v>2589</v>
      </c>
      <c r="E274" s="515">
        <v>200000</v>
      </c>
      <c r="F274" s="378">
        <v>2675000</v>
      </c>
      <c r="G274" s="378">
        <v>200000</v>
      </c>
      <c r="H274" s="378">
        <v>2675000</v>
      </c>
      <c r="I274" s="169" t="s">
        <v>113</v>
      </c>
      <c r="J274" s="169" t="s">
        <v>2590</v>
      </c>
    </row>
    <row r="275" spans="1:10" ht="36">
      <c r="A275" s="511">
        <v>19</v>
      </c>
      <c r="B275" s="507" t="s">
        <v>2555</v>
      </c>
      <c r="C275" s="166" t="s">
        <v>2591</v>
      </c>
      <c r="D275" s="166" t="s">
        <v>2592</v>
      </c>
      <c r="E275" s="515">
        <v>91500</v>
      </c>
      <c r="F275" s="378">
        <v>2766500</v>
      </c>
      <c r="G275" s="378">
        <v>91500</v>
      </c>
      <c r="H275" s="378">
        <v>2766500</v>
      </c>
      <c r="I275" s="169" t="s">
        <v>789</v>
      </c>
      <c r="J275" s="169" t="s">
        <v>2021</v>
      </c>
    </row>
    <row r="276" spans="1:10" ht="48">
      <c r="A276" s="511">
        <v>20</v>
      </c>
      <c r="B276" s="507" t="s">
        <v>2555</v>
      </c>
      <c r="C276" s="559" t="s">
        <v>2593</v>
      </c>
      <c r="D276" s="513" t="s">
        <v>2594</v>
      </c>
      <c r="E276" s="561">
        <v>500000</v>
      </c>
      <c r="F276" s="378">
        <v>3266500</v>
      </c>
      <c r="G276" s="378">
        <v>500000</v>
      </c>
      <c r="H276" s="378">
        <v>3266500</v>
      </c>
      <c r="I276" s="169" t="s">
        <v>2358</v>
      </c>
      <c r="J276" s="169" t="s">
        <v>790</v>
      </c>
    </row>
    <row r="277" spans="1:10" ht="48">
      <c r="A277" s="511">
        <v>21</v>
      </c>
      <c r="B277" s="507" t="s">
        <v>2555</v>
      </c>
      <c r="C277" s="166" t="s">
        <v>2595</v>
      </c>
      <c r="D277" s="166" t="s">
        <v>2596</v>
      </c>
      <c r="E277" s="515">
        <v>300000</v>
      </c>
      <c r="F277" s="378">
        <v>3566500</v>
      </c>
      <c r="G277" s="378">
        <v>300000</v>
      </c>
      <c r="H277" s="378">
        <v>3566500</v>
      </c>
      <c r="I277" s="169" t="s">
        <v>2597</v>
      </c>
      <c r="J277" s="169" t="s">
        <v>790</v>
      </c>
    </row>
    <row r="278" spans="1:10" ht="48">
      <c r="A278" s="511">
        <v>22</v>
      </c>
      <c r="B278" s="507" t="s">
        <v>2555</v>
      </c>
      <c r="C278" s="559" t="s">
        <v>2598</v>
      </c>
      <c r="D278" s="513" t="s">
        <v>2599</v>
      </c>
      <c r="E278" s="560">
        <v>80000</v>
      </c>
      <c r="F278" s="378">
        <v>3646500</v>
      </c>
      <c r="G278" s="378">
        <v>80000</v>
      </c>
      <c r="H278" s="378">
        <v>3646500</v>
      </c>
      <c r="I278" s="169" t="s">
        <v>2600</v>
      </c>
      <c r="J278" s="169" t="s">
        <v>790</v>
      </c>
    </row>
    <row r="279" spans="1:10" ht="60">
      <c r="A279" s="511">
        <v>23</v>
      </c>
      <c r="B279" s="507" t="s">
        <v>2555</v>
      </c>
      <c r="C279" s="166" t="s">
        <v>2601</v>
      </c>
      <c r="D279" s="166" t="s">
        <v>5867</v>
      </c>
      <c r="E279" s="515">
        <v>150000</v>
      </c>
      <c r="F279" s="378">
        <v>3796500</v>
      </c>
      <c r="G279" s="378">
        <v>150000</v>
      </c>
      <c r="H279" s="378">
        <v>3796500</v>
      </c>
      <c r="I279" s="169" t="s">
        <v>2602</v>
      </c>
      <c r="J279" s="169" t="s">
        <v>2563</v>
      </c>
    </row>
    <row r="280" spans="1:10" ht="24">
      <c r="A280" s="511">
        <v>24</v>
      </c>
      <c r="B280" s="507" t="s">
        <v>2555</v>
      </c>
      <c r="C280" s="166" t="s">
        <v>2603</v>
      </c>
      <c r="D280" s="108" t="s">
        <v>2604</v>
      </c>
      <c r="E280" s="515">
        <v>125000</v>
      </c>
      <c r="F280" s="378">
        <v>3921500</v>
      </c>
      <c r="G280" s="378">
        <v>125000</v>
      </c>
      <c r="H280" s="378">
        <v>3921500</v>
      </c>
      <c r="I280" s="169" t="s">
        <v>2605</v>
      </c>
      <c r="J280" s="169" t="s">
        <v>2021</v>
      </c>
    </row>
    <row r="281" spans="1:10" ht="36">
      <c r="A281" s="511">
        <v>25</v>
      </c>
      <c r="B281" s="507" t="s">
        <v>2555</v>
      </c>
      <c r="C281" s="166" t="s">
        <v>2606</v>
      </c>
      <c r="D281" s="166" t="s">
        <v>2607</v>
      </c>
      <c r="E281" s="515">
        <v>250000</v>
      </c>
      <c r="F281" s="378">
        <v>4171500</v>
      </c>
      <c r="G281" s="378">
        <v>250000</v>
      </c>
      <c r="H281" s="378">
        <v>4171500</v>
      </c>
      <c r="I281" s="169" t="s">
        <v>755</v>
      </c>
      <c r="J281" s="169" t="s">
        <v>2035</v>
      </c>
    </row>
    <row r="282" spans="1:10" ht="60">
      <c r="A282" s="511">
        <v>26</v>
      </c>
      <c r="B282" s="507" t="s">
        <v>2555</v>
      </c>
      <c r="C282" s="106" t="s">
        <v>2608</v>
      </c>
      <c r="D282" s="106" t="s">
        <v>2609</v>
      </c>
      <c r="E282" s="109">
        <v>65000</v>
      </c>
      <c r="F282" s="378">
        <v>4236500</v>
      </c>
      <c r="G282" s="378">
        <v>65000</v>
      </c>
      <c r="H282" s="378">
        <v>4236500</v>
      </c>
      <c r="I282" s="167" t="s">
        <v>751</v>
      </c>
      <c r="J282" s="167" t="s">
        <v>2610</v>
      </c>
    </row>
    <row r="283" spans="1:10" ht="24">
      <c r="A283" s="511">
        <v>27</v>
      </c>
      <c r="B283" s="507" t="s">
        <v>2555</v>
      </c>
      <c r="C283" s="166" t="s">
        <v>2611</v>
      </c>
      <c r="D283" s="166" t="s">
        <v>5868</v>
      </c>
      <c r="E283" s="515">
        <v>60000</v>
      </c>
      <c r="F283" s="378">
        <v>4296500</v>
      </c>
      <c r="G283" s="378">
        <v>60000</v>
      </c>
      <c r="H283" s="378">
        <v>4296500</v>
      </c>
      <c r="I283" s="169" t="s">
        <v>2612</v>
      </c>
      <c r="J283" s="169" t="s">
        <v>790</v>
      </c>
    </row>
    <row r="284" spans="1:10" ht="24">
      <c r="A284" s="511">
        <v>28</v>
      </c>
      <c r="B284" s="507" t="s">
        <v>2555</v>
      </c>
      <c r="C284" s="166" t="s">
        <v>2613</v>
      </c>
      <c r="D284" s="166" t="s">
        <v>2614</v>
      </c>
      <c r="E284" s="515">
        <v>90000</v>
      </c>
      <c r="F284" s="378">
        <v>4386500</v>
      </c>
      <c r="G284" s="378">
        <v>90000</v>
      </c>
      <c r="H284" s="378">
        <v>4386500</v>
      </c>
      <c r="I284" s="169" t="s">
        <v>1803</v>
      </c>
      <c r="J284" s="516" t="s">
        <v>2365</v>
      </c>
    </row>
    <row r="285" spans="1:10" ht="24">
      <c r="A285" s="511">
        <v>29</v>
      </c>
      <c r="B285" s="507" t="s">
        <v>2555</v>
      </c>
      <c r="C285" s="512" t="s">
        <v>2615</v>
      </c>
      <c r="D285" s="513" t="s">
        <v>2616</v>
      </c>
      <c r="E285" s="562">
        <v>168000</v>
      </c>
      <c r="F285" s="378">
        <v>4554500</v>
      </c>
      <c r="G285" s="378">
        <v>168000</v>
      </c>
      <c r="H285" s="378">
        <v>4554500</v>
      </c>
      <c r="I285" s="169" t="s">
        <v>2597</v>
      </c>
      <c r="J285" s="169" t="s">
        <v>790</v>
      </c>
    </row>
    <row r="286" spans="1:10">
      <c r="A286" s="511">
        <v>30</v>
      </c>
      <c r="B286" s="507" t="s">
        <v>2555</v>
      </c>
      <c r="C286" s="166" t="s">
        <v>2617</v>
      </c>
      <c r="D286" s="166" t="s">
        <v>5869</v>
      </c>
      <c r="E286" s="515">
        <v>50000</v>
      </c>
      <c r="F286" s="378">
        <v>4604500</v>
      </c>
      <c r="G286" s="378">
        <v>50000</v>
      </c>
      <c r="H286" s="378">
        <v>4604500</v>
      </c>
      <c r="I286" s="169" t="s">
        <v>2618</v>
      </c>
      <c r="J286" s="169" t="s">
        <v>790</v>
      </c>
    </row>
    <row r="287" spans="1:10" ht="24">
      <c r="A287" s="511">
        <v>31</v>
      </c>
      <c r="B287" s="507" t="s">
        <v>2555</v>
      </c>
      <c r="C287" s="166" t="s">
        <v>2619</v>
      </c>
      <c r="D287" s="166" t="s">
        <v>2620</v>
      </c>
      <c r="E287" s="515">
        <v>180000</v>
      </c>
      <c r="F287" s="378">
        <v>4784500</v>
      </c>
      <c r="G287" s="378">
        <v>180000</v>
      </c>
      <c r="H287" s="378">
        <v>4784500</v>
      </c>
      <c r="I287" s="169" t="s">
        <v>2621</v>
      </c>
      <c r="J287" s="169" t="s">
        <v>2572</v>
      </c>
    </row>
    <row r="288" spans="1:10">
      <c r="A288" s="511">
        <v>32</v>
      </c>
      <c r="B288" s="507" t="s">
        <v>2555</v>
      </c>
      <c r="C288" s="166" t="s">
        <v>2622</v>
      </c>
      <c r="D288" s="166" t="s">
        <v>5870</v>
      </c>
      <c r="E288" s="515">
        <v>60000</v>
      </c>
      <c r="F288" s="378">
        <v>4844500</v>
      </c>
      <c r="G288" s="378">
        <v>60000</v>
      </c>
      <c r="H288" s="378">
        <v>4844500</v>
      </c>
      <c r="I288" s="169" t="s">
        <v>2623</v>
      </c>
      <c r="J288" s="169" t="s">
        <v>2021</v>
      </c>
    </row>
    <row r="289" spans="1:10" ht="24">
      <c r="A289" s="511">
        <v>33</v>
      </c>
      <c r="B289" s="507" t="s">
        <v>2555</v>
      </c>
      <c r="C289" s="166" t="s">
        <v>2624</v>
      </c>
      <c r="D289" s="166" t="s">
        <v>2625</v>
      </c>
      <c r="E289" s="515">
        <v>150000</v>
      </c>
      <c r="F289" s="378">
        <v>4994500</v>
      </c>
      <c r="G289" s="378">
        <v>150000</v>
      </c>
      <c r="H289" s="378">
        <v>4994500</v>
      </c>
      <c r="I289" s="169" t="s">
        <v>2626</v>
      </c>
      <c r="J289" s="169" t="s">
        <v>790</v>
      </c>
    </row>
    <row r="290" spans="1:10" ht="36">
      <c r="A290" s="511">
        <v>34</v>
      </c>
      <c r="B290" s="507" t="s">
        <v>2555</v>
      </c>
      <c r="C290" s="166" t="s">
        <v>5871</v>
      </c>
      <c r="D290" s="166" t="s">
        <v>2627</v>
      </c>
      <c r="E290" s="515">
        <v>1140000</v>
      </c>
      <c r="F290" s="378">
        <v>6134500</v>
      </c>
      <c r="G290" s="378">
        <v>1140000</v>
      </c>
      <c r="H290" s="378">
        <v>6134500</v>
      </c>
      <c r="I290" s="169" t="s">
        <v>2628</v>
      </c>
      <c r="J290" s="169" t="s">
        <v>2572</v>
      </c>
    </row>
    <row r="291" spans="1:10" ht="24">
      <c r="A291" s="511">
        <v>35</v>
      </c>
      <c r="B291" s="507" t="s">
        <v>2555</v>
      </c>
      <c r="C291" s="166" t="s">
        <v>5872</v>
      </c>
      <c r="D291" s="166" t="s">
        <v>2629</v>
      </c>
      <c r="E291" s="515">
        <v>750000</v>
      </c>
      <c r="F291" s="378">
        <v>6884500</v>
      </c>
      <c r="G291" s="378">
        <v>750000</v>
      </c>
      <c r="H291" s="378">
        <v>6884500</v>
      </c>
      <c r="I291" s="169" t="s">
        <v>2621</v>
      </c>
      <c r="J291" s="169" t="s">
        <v>2572</v>
      </c>
    </row>
    <row r="292" spans="1:10" ht="24">
      <c r="A292" s="511">
        <v>36</v>
      </c>
      <c r="B292" s="507" t="s">
        <v>2555</v>
      </c>
      <c r="C292" s="166" t="s">
        <v>2630</v>
      </c>
      <c r="D292" s="166" t="s">
        <v>2631</v>
      </c>
      <c r="E292" s="515">
        <v>200000</v>
      </c>
      <c r="F292" s="378">
        <v>7084500</v>
      </c>
      <c r="G292" s="378">
        <v>200000</v>
      </c>
      <c r="H292" s="378">
        <v>7084500</v>
      </c>
      <c r="I292" s="169" t="s">
        <v>2576</v>
      </c>
      <c r="J292" s="169" t="s">
        <v>2572</v>
      </c>
    </row>
    <row r="293" spans="1:10">
      <c r="A293" s="511">
        <v>37</v>
      </c>
      <c r="B293" s="507" t="s">
        <v>2555</v>
      </c>
      <c r="C293" s="166" t="s">
        <v>2632</v>
      </c>
      <c r="D293" s="166" t="s">
        <v>2633</v>
      </c>
      <c r="E293" s="515">
        <v>350000</v>
      </c>
      <c r="F293" s="378">
        <v>7434500</v>
      </c>
      <c r="G293" s="378">
        <v>350000</v>
      </c>
      <c r="H293" s="378">
        <v>7434500</v>
      </c>
      <c r="I293" s="169" t="s">
        <v>2621</v>
      </c>
      <c r="J293" s="169" t="s">
        <v>790</v>
      </c>
    </row>
    <row r="294" spans="1:10" ht="24">
      <c r="A294" s="511">
        <v>38</v>
      </c>
      <c r="B294" s="507" t="s">
        <v>2555</v>
      </c>
      <c r="C294" s="166" t="s">
        <v>2634</v>
      </c>
      <c r="D294" s="166" t="s">
        <v>2635</v>
      </c>
      <c r="E294" s="515">
        <v>60000</v>
      </c>
      <c r="F294" s="378">
        <v>7494500</v>
      </c>
      <c r="G294" s="378">
        <v>60000</v>
      </c>
      <c r="H294" s="378">
        <v>7494500</v>
      </c>
      <c r="I294" s="169" t="s">
        <v>2626</v>
      </c>
      <c r="J294" s="169" t="s">
        <v>790</v>
      </c>
    </row>
    <row r="295" spans="1:10" ht="24">
      <c r="A295" s="511">
        <v>39</v>
      </c>
      <c r="B295" s="507" t="s">
        <v>2555</v>
      </c>
      <c r="C295" s="166" t="s">
        <v>2577</v>
      </c>
      <c r="D295" s="166" t="s">
        <v>3110</v>
      </c>
      <c r="E295" s="515">
        <v>120000</v>
      </c>
      <c r="F295" s="378">
        <v>7614500</v>
      </c>
      <c r="G295" s="378">
        <v>120000</v>
      </c>
      <c r="H295" s="378">
        <v>7614500</v>
      </c>
      <c r="I295" s="169" t="s">
        <v>2597</v>
      </c>
      <c r="J295" s="169" t="s">
        <v>790</v>
      </c>
    </row>
    <row r="296" spans="1:10" ht="24">
      <c r="A296" s="511">
        <v>40</v>
      </c>
      <c r="B296" s="507" t="s">
        <v>2555</v>
      </c>
      <c r="C296" s="166" t="s">
        <v>2619</v>
      </c>
      <c r="D296" s="166" t="s">
        <v>2636</v>
      </c>
      <c r="E296" s="515">
        <v>120000</v>
      </c>
      <c r="F296" s="378">
        <v>7734500</v>
      </c>
      <c r="G296" s="378">
        <v>120000</v>
      </c>
      <c r="H296" s="378">
        <v>7734500</v>
      </c>
      <c r="I296" s="169" t="s">
        <v>2597</v>
      </c>
      <c r="J296" s="169" t="s">
        <v>790</v>
      </c>
    </row>
    <row r="297" spans="1:10" ht="24">
      <c r="A297" s="511">
        <v>41</v>
      </c>
      <c r="B297" s="507" t="s">
        <v>2555</v>
      </c>
      <c r="C297" s="166" t="s">
        <v>2637</v>
      </c>
      <c r="D297" s="166" t="s">
        <v>2638</v>
      </c>
      <c r="E297" s="515">
        <v>5000000</v>
      </c>
      <c r="F297" s="378">
        <v>12734500</v>
      </c>
      <c r="G297" s="378">
        <v>5000000</v>
      </c>
      <c r="H297" s="378">
        <v>12734500</v>
      </c>
      <c r="I297" s="169" t="s">
        <v>2639</v>
      </c>
      <c r="J297" s="169" t="s">
        <v>790</v>
      </c>
    </row>
    <row r="298" spans="1:10" ht="24">
      <c r="A298" s="511">
        <v>42</v>
      </c>
      <c r="B298" s="507" t="s">
        <v>2555</v>
      </c>
      <c r="C298" s="166" t="s">
        <v>2637</v>
      </c>
      <c r="D298" s="166" t="s">
        <v>2640</v>
      </c>
      <c r="E298" s="515">
        <v>5000000</v>
      </c>
      <c r="F298" s="378">
        <v>17734500</v>
      </c>
      <c r="G298" s="378">
        <v>5000000</v>
      </c>
      <c r="H298" s="378">
        <v>17734500</v>
      </c>
      <c r="I298" s="169" t="s">
        <v>2639</v>
      </c>
      <c r="J298" s="169" t="s">
        <v>790</v>
      </c>
    </row>
    <row r="299" spans="1:10" ht="24">
      <c r="A299" s="511">
        <v>43</v>
      </c>
      <c r="B299" s="507" t="s">
        <v>2555</v>
      </c>
      <c r="C299" s="166" t="s">
        <v>2637</v>
      </c>
      <c r="D299" s="166" t="s">
        <v>2641</v>
      </c>
      <c r="E299" s="515">
        <v>5000000</v>
      </c>
      <c r="F299" s="378">
        <v>22734500</v>
      </c>
      <c r="G299" s="378">
        <v>5000000</v>
      </c>
      <c r="H299" s="378">
        <v>22734500</v>
      </c>
      <c r="I299" s="169" t="s">
        <v>2639</v>
      </c>
      <c r="J299" s="169" t="s">
        <v>790</v>
      </c>
    </row>
    <row r="300" spans="1:10" ht="24">
      <c r="A300" s="511">
        <v>44</v>
      </c>
      <c r="B300" s="507" t="s">
        <v>2555</v>
      </c>
      <c r="C300" s="166" t="s">
        <v>2642</v>
      </c>
      <c r="D300" s="166" t="s">
        <v>2643</v>
      </c>
      <c r="E300" s="515">
        <v>450000</v>
      </c>
      <c r="F300" s="378">
        <v>23184500</v>
      </c>
      <c r="G300" s="378">
        <v>450000</v>
      </c>
      <c r="H300" s="378">
        <v>23184500</v>
      </c>
      <c r="I300" s="169" t="s">
        <v>2628</v>
      </c>
      <c r="J300" s="169" t="s">
        <v>2572</v>
      </c>
    </row>
    <row r="301" spans="1:10" ht="48">
      <c r="A301" s="511">
        <v>45</v>
      </c>
      <c r="B301" s="507" t="s">
        <v>2555</v>
      </c>
      <c r="C301" s="559" t="s">
        <v>2644</v>
      </c>
      <c r="D301" s="513" t="s">
        <v>2645</v>
      </c>
      <c r="E301" s="561">
        <v>460000</v>
      </c>
      <c r="F301" s="378">
        <v>23644500</v>
      </c>
      <c r="G301" s="378">
        <v>460000</v>
      </c>
      <c r="H301" s="378">
        <v>23644500</v>
      </c>
      <c r="I301" s="169" t="s">
        <v>2579</v>
      </c>
      <c r="J301" s="516" t="s">
        <v>790</v>
      </c>
    </row>
    <row r="302" spans="1:10" ht="60">
      <c r="A302" s="511">
        <v>46</v>
      </c>
      <c r="B302" s="507" t="s">
        <v>2555</v>
      </c>
      <c r="C302" s="166" t="s">
        <v>2646</v>
      </c>
      <c r="D302" s="166" t="s">
        <v>5873</v>
      </c>
      <c r="E302" s="515">
        <v>200000</v>
      </c>
      <c r="F302" s="378">
        <v>23844500</v>
      </c>
      <c r="G302" s="378">
        <v>200000</v>
      </c>
      <c r="H302" s="378">
        <v>23844500</v>
      </c>
      <c r="I302" s="169" t="s">
        <v>2579</v>
      </c>
      <c r="J302" s="169" t="s">
        <v>790</v>
      </c>
    </row>
    <row r="303" spans="1:10" ht="108">
      <c r="A303" s="511">
        <v>47</v>
      </c>
      <c r="B303" s="507" t="s">
        <v>2555</v>
      </c>
      <c r="C303" s="166" t="s">
        <v>2647</v>
      </c>
      <c r="D303" s="166" t="s">
        <v>5874</v>
      </c>
      <c r="E303" s="515">
        <v>1650000</v>
      </c>
      <c r="F303" s="378">
        <v>25494500</v>
      </c>
      <c r="G303" s="378">
        <v>1650000</v>
      </c>
      <c r="H303" s="378">
        <v>25494500</v>
      </c>
      <c r="I303" s="169" t="s">
        <v>2648</v>
      </c>
      <c r="J303" s="169" t="s">
        <v>790</v>
      </c>
    </row>
    <row r="304" spans="1:10" ht="36">
      <c r="A304" s="511">
        <v>48</v>
      </c>
      <c r="B304" s="507" t="s">
        <v>2555</v>
      </c>
      <c r="C304" s="166" t="s">
        <v>2649</v>
      </c>
      <c r="D304" s="166" t="s">
        <v>2650</v>
      </c>
      <c r="E304" s="515">
        <v>2400000</v>
      </c>
      <c r="F304" s="378">
        <v>27894500</v>
      </c>
      <c r="G304" s="378">
        <v>2400000</v>
      </c>
      <c r="H304" s="378">
        <v>27894500</v>
      </c>
      <c r="I304" s="169" t="s">
        <v>2576</v>
      </c>
      <c r="J304" s="169" t="s">
        <v>2572</v>
      </c>
    </row>
    <row r="305" spans="1:10" ht="36">
      <c r="A305" s="511">
        <v>49</v>
      </c>
      <c r="B305" s="507" t="s">
        <v>2555</v>
      </c>
      <c r="C305" s="166" t="s">
        <v>2651</v>
      </c>
      <c r="D305" s="166" t="s">
        <v>2652</v>
      </c>
      <c r="E305" s="515">
        <v>3200000</v>
      </c>
      <c r="F305" s="378">
        <v>31094500</v>
      </c>
      <c r="G305" s="378">
        <v>3200000</v>
      </c>
      <c r="H305" s="378">
        <v>31094500</v>
      </c>
      <c r="I305" s="169" t="s">
        <v>2621</v>
      </c>
      <c r="J305" s="169" t="s">
        <v>2572</v>
      </c>
    </row>
    <row r="306" spans="1:10" ht="24">
      <c r="A306" s="511">
        <v>50</v>
      </c>
      <c r="B306" s="507" t="s">
        <v>2555</v>
      </c>
      <c r="C306" s="512" t="s">
        <v>2615</v>
      </c>
      <c r="D306" s="513" t="s">
        <v>2653</v>
      </c>
      <c r="E306" s="560">
        <v>60000</v>
      </c>
      <c r="F306" s="378">
        <v>31154500</v>
      </c>
      <c r="G306" s="378">
        <v>60000</v>
      </c>
      <c r="H306" s="378">
        <v>31154500</v>
      </c>
      <c r="I306" s="169" t="s">
        <v>2621</v>
      </c>
      <c r="J306" s="169" t="s">
        <v>2572</v>
      </c>
    </row>
    <row r="307" spans="1:10" ht="24">
      <c r="A307" s="511">
        <v>51</v>
      </c>
      <c r="B307" s="507" t="s">
        <v>2555</v>
      </c>
      <c r="C307" s="512" t="s">
        <v>2615</v>
      </c>
      <c r="D307" s="513" t="s">
        <v>2654</v>
      </c>
      <c r="E307" s="561">
        <v>60000</v>
      </c>
      <c r="F307" s="378">
        <v>31214500</v>
      </c>
      <c r="G307" s="378">
        <v>60000</v>
      </c>
      <c r="H307" s="378">
        <v>31214500</v>
      </c>
      <c r="I307" s="169" t="s">
        <v>2628</v>
      </c>
      <c r="J307" s="169" t="s">
        <v>2572</v>
      </c>
    </row>
    <row r="308" spans="1:10" ht="24">
      <c r="A308" s="511">
        <v>52</v>
      </c>
      <c r="B308" s="507" t="s">
        <v>2555</v>
      </c>
      <c r="C308" s="512" t="s">
        <v>2655</v>
      </c>
      <c r="D308" s="513" t="s">
        <v>2656</v>
      </c>
      <c r="E308" s="560">
        <v>80000</v>
      </c>
      <c r="F308" s="378">
        <v>31294500</v>
      </c>
      <c r="G308" s="378">
        <v>80000</v>
      </c>
      <c r="H308" s="378">
        <v>31294500</v>
      </c>
      <c r="I308" s="169" t="s">
        <v>2576</v>
      </c>
      <c r="J308" s="169" t="s">
        <v>2572</v>
      </c>
    </row>
    <row r="309" spans="1:10" ht="24">
      <c r="A309" s="511">
        <v>53</v>
      </c>
      <c r="B309" s="507" t="s">
        <v>2555</v>
      </c>
      <c r="C309" s="512" t="s">
        <v>2657</v>
      </c>
      <c r="D309" s="513" t="s">
        <v>2658</v>
      </c>
      <c r="E309" s="560">
        <v>150000</v>
      </c>
      <c r="F309" s="378">
        <v>31444500</v>
      </c>
      <c r="G309" s="378">
        <v>150000</v>
      </c>
      <c r="H309" s="378">
        <v>31444500</v>
      </c>
      <c r="I309" s="169" t="s">
        <v>2626</v>
      </c>
      <c r="J309" s="169" t="s">
        <v>790</v>
      </c>
    </row>
    <row r="310" spans="1:10" ht="24">
      <c r="A310" s="511">
        <v>54</v>
      </c>
      <c r="B310" s="507" t="s">
        <v>2555</v>
      </c>
      <c r="C310" s="166" t="s">
        <v>5875</v>
      </c>
      <c r="D310" s="563" t="s">
        <v>5876</v>
      </c>
      <c r="E310" s="515">
        <v>300000</v>
      </c>
      <c r="F310" s="378">
        <v>31744500</v>
      </c>
      <c r="G310" s="378">
        <v>300000</v>
      </c>
      <c r="H310" s="378">
        <v>31744500</v>
      </c>
      <c r="I310" s="169" t="s">
        <v>2659</v>
      </c>
      <c r="J310" s="169" t="s">
        <v>790</v>
      </c>
    </row>
    <row r="311" spans="1:10" ht="36">
      <c r="A311" s="511">
        <v>55</v>
      </c>
      <c r="B311" s="507" t="s">
        <v>2555</v>
      </c>
      <c r="C311" s="166" t="s">
        <v>2660</v>
      </c>
      <c r="D311" s="166" t="s">
        <v>2661</v>
      </c>
      <c r="E311" s="515">
        <v>800000</v>
      </c>
      <c r="F311" s="378">
        <v>32544500</v>
      </c>
      <c r="G311" s="378">
        <v>800000</v>
      </c>
      <c r="H311" s="378">
        <v>32544500</v>
      </c>
      <c r="I311" s="169" t="s">
        <v>2659</v>
      </c>
      <c r="J311" s="169" t="s">
        <v>790</v>
      </c>
    </row>
    <row r="312" spans="1:10">
      <c r="A312" s="511">
        <v>56</v>
      </c>
      <c r="B312" s="507" t="s">
        <v>2555</v>
      </c>
      <c r="C312" s="166" t="s">
        <v>2662</v>
      </c>
      <c r="D312" s="563" t="s">
        <v>2663</v>
      </c>
      <c r="E312" s="560">
        <v>350000</v>
      </c>
      <c r="F312" s="378">
        <v>32894500</v>
      </c>
      <c r="G312" s="378">
        <v>350000</v>
      </c>
      <c r="H312" s="378">
        <v>32894500</v>
      </c>
      <c r="I312" s="169" t="s">
        <v>2605</v>
      </c>
      <c r="J312" s="169" t="s">
        <v>2021</v>
      </c>
    </row>
    <row r="313" spans="1:10" ht="24">
      <c r="A313" s="511">
        <v>57</v>
      </c>
      <c r="B313" s="507" t="s">
        <v>2555</v>
      </c>
      <c r="C313" s="166" t="s">
        <v>2603</v>
      </c>
      <c r="D313" s="108" t="s">
        <v>2664</v>
      </c>
      <c r="E313" s="515">
        <v>125000</v>
      </c>
      <c r="F313" s="378">
        <v>33019500</v>
      </c>
      <c r="G313" s="378">
        <v>125000</v>
      </c>
      <c r="H313" s="378">
        <v>33019500</v>
      </c>
      <c r="I313" s="169" t="s">
        <v>2605</v>
      </c>
      <c r="J313" s="169" t="s">
        <v>2021</v>
      </c>
    </row>
    <row r="314" spans="1:10" ht="60">
      <c r="A314" s="511">
        <v>58</v>
      </c>
      <c r="B314" s="507" t="s">
        <v>2555</v>
      </c>
      <c r="C314" s="166" t="s">
        <v>2665</v>
      </c>
      <c r="D314" s="166" t="s">
        <v>5877</v>
      </c>
      <c r="E314" s="515">
        <v>1000000</v>
      </c>
      <c r="F314" s="378">
        <v>34019500</v>
      </c>
      <c r="G314" s="378">
        <v>1000000</v>
      </c>
      <c r="H314" s="378">
        <v>34019500</v>
      </c>
      <c r="I314" s="169" t="s">
        <v>2666</v>
      </c>
      <c r="J314" s="169" t="s">
        <v>790</v>
      </c>
    </row>
    <row r="315" spans="1:10" ht="24">
      <c r="A315" s="511">
        <v>59</v>
      </c>
      <c r="B315" s="507" t="s">
        <v>2555</v>
      </c>
      <c r="C315" s="166" t="s">
        <v>2667</v>
      </c>
      <c r="D315" s="166" t="s">
        <v>2668</v>
      </c>
      <c r="E315" s="515">
        <v>350000</v>
      </c>
      <c r="F315" s="378">
        <v>34369500</v>
      </c>
      <c r="G315" s="378">
        <v>350000</v>
      </c>
      <c r="H315" s="378">
        <v>34369500</v>
      </c>
      <c r="I315" s="169" t="s">
        <v>2669</v>
      </c>
      <c r="J315" s="169" t="s">
        <v>790</v>
      </c>
    </row>
    <row r="316" spans="1:10" ht="24">
      <c r="A316" s="511">
        <v>60</v>
      </c>
      <c r="B316" s="507" t="s">
        <v>2555</v>
      </c>
      <c r="C316" s="166" t="s">
        <v>2670</v>
      </c>
      <c r="D316" s="166" t="s">
        <v>5878</v>
      </c>
      <c r="E316" s="515">
        <v>60000</v>
      </c>
      <c r="F316" s="378">
        <v>34429500</v>
      </c>
      <c r="G316" s="378">
        <v>60000</v>
      </c>
      <c r="H316" s="378">
        <v>34429500</v>
      </c>
      <c r="I316" s="169" t="s">
        <v>2671</v>
      </c>
      <c r="J316" s="169" t="s">
        <v>2021</v>
      </c>
    </row>
    <row r="317" spans="1:10">
      <c r="A317" s="511">
        <v>61</v>
      </c>
      <c r="B317" s="507" t="s">
        <v>2555</v>
      </c>
      <c r="C317" s="166" t="s">
        <v>2672</v>
      </c>
      <c r="D317" s="166" t="s">
        <v>5879</v>
      </c>
      <c r="E317" s="515">
        <v>120000</v>
      </c>
      <c r="F317" s="378">
        <v>34549500</v>
      </c>
      <c r="G317" s="378">
        <v>120000</v>
      </c>
      <c r="H317" s="378">
        <v>34549500</v>
      </c>
      <c r="I317" s="169" t="s">
        <v>789</v>
      </c>
      <c r="J317" s="169" t="s">
        <v>2021</v>
      </c>
    </row>
    <row r="318" spans="1:10" ht="24">
      <c r="A318" s="511">
        <v>62</v>
      </c>
      <c r="B318" s="507" t="s">
        <v>2555</v>
      </c>
      <c r="C318" s="166" t="s">
        <v>2673</v>
      </c>
      <c r="D318" s="166" t="s">
        <v>5880</v>
      </c>
      <c r="E318" s="515">
        <v>100000</v>
      </c>
      <c r="F318" s="378">
        <v>34649500</v>
      </c>
      <c r="G318" s="378">
        <v>100000</v>
      </c>
      <c r="H318" s="378">
        <v>34649500</v>
      </c>
      <c r="I318" s="169" t="s">
        <v>789</v>
      </c>
      <c r="J318" s="169" t="s">
        <v>2021</v>
      </c>
    </row>
    <row r="319" spans="1:10" ht="36">
      <c r="A319" s="511">
        <v>63</v>
      </c>
      <c r="B319" s="507" t="s">
        <v>2555</v>
      </c>
      <c r="C319" s="166" t="s">
        <v>5881</v>
      </c>
      <c r="D319" s="166" t="s">
        <v>2674</v>
      </c>
      <c r="E319" s="515">
        <v>100000</v>
      </c>
      <c r="F319" s="378">
        <v>34749500</v>
      </c>
      <c r="G319" s="378">
        <v>100000</v>
      </c>
      <c r="H319" s="378">
        <v>34749500</v>
      </c>
      <c r="I319" s="169" t="s">
        <v>789</v>
      </c>
      <c r="J319" s="169" t="s">
        <v>2021</v>
      </c>
    </row>
    <row r="320" spans="1:10" ht="24">
      <c r="A320" s="511">
        <v>64</v>
      </c>
      <c r="B320" s="507" t="s">
        <v>2555</v>
      </c>
      <c r="C320" s="512" t="s">
        <v>2675</v>
      </c>
      <c r="D320" s="513" t="s">
        <v>2676</v>
      </c>
      <c r="E320" s="561">
        <v>100000</v>
      </c>
      <c r="F320" s="378">
        <v>34849500</v>
      </c>
      <c r="G320" s="378">
        <v>100000</v>
      </c>
      <c r="H320" s="378">
        <v>34849500</v>
      </c>
      <c r="I320" s="169" t="s">
        <v>2669</v>
      </c>
      <c r="J320" s="516" t="s">
        <v>2021</v>
      </c>
    </row>
    <row r="321" spans="1:10" ht="36">
      <c r="A321" s="511">
        <v>65</v>
      </c>
      <c r="B321" s="507" t="s">
        <v>2555</v>
      </c>
      <c r="C321" s="166" t="s">
        <v>2677</v>
      </c>
      <c r="D321" s="166" t="s">
        <v>2678</v>
      </c>
      <c r="E321" s="515">
        <v>350000</v>
      </c>
      <c r="F321" s="378">
        <v>35199500</v>
      </c>
      <c r="G321" s="378">
        <v>350000</v>
      </c>
      <c r="H321" s="378">
        <v>35199500</v>
      </c>
      <c r="I321" s="169" t="s">
        <v>2679</v>
      </c>
      <c r="J321" s="169" t="s">
        <v>790</v>
      </c>
    </row>
    <row r="322" spans="1:10" ht="24">
      <c r="A322" s="511">
        <v>66</v>
      </c>
      <c r="B322" s="507" t="s">
        <v>2555</v>
      </c>
      <c r="C322" s="166" t="s">
        <v>2680</v>
      </c>
      <c r="D322" s="166" t="s">
        <v>2681</v>
      </c>
      <c r="E322" s="515">
        <v>4000000</v>
      </c>
      <c r="F322" s="378">
        <v>39199500</v>
      </c>
      <c r="G322" s="378">
        <v>4000000</v>
      </c>
      <c r="H322" s="378">
        <v>39199500</v>
      </c>
      <c r="I322" s="169" t="s">
        <v>2682</v>
      </c>
      <c r="J322" s="169" t="s">
        <v>2021</v>
      </c>
    </row>
    <row r="323" spans="1:10" ht="24">
      <c r="A323" s="511">
        <v>67</v>
      </c>
      <c r="B323" s="507" t="s">
        <v>2555</v>
      </c>
      <c r="C323" s="166" t="s">
        <v>2683</v>
      </c>
      <c r="D323" s="166" t="s">
        <v>2684</v>
      </c>
      <c r="E323" s="515">
        <v>50000</v>
      </c>
      <c r="F323" s="378">
        <v>39249500</v>
      </c>
      <c r="G323" s="378">
        <v>50000</v>
      </c>
      <c r="H323" s="378">
        <v>39249500</v>
      </c>
      <c r="I323" s="169" t="s">
        <v>776</v>
      </c>
      <c r="J323" s="169" t="s">
        <v>2023</v>
      </c>
    </row>
    <row r="324" spans="1:10" ht="24">
      <c r="A324" s="511">
        <v>68</v>
      </c>
      <c r="B324" s="507" t="s">
        <v>2555</v>
      </c>
      <c r="C324" s="512" t="s">
        <v>2685</v>
      </c>
      <c r="D324" s="513" t="s">
        <v>5882</v>
      </c>
      <c r="E324" s="514">
        <v>130000</v>
      </c>
      <c r="F324" s="378">
        <v>39379500</v>
      </c>
      <c r="G324" s="378">
        <v>130000</v>
      </c>
      <c r="H324" s="378">
        <v>39379500</v>
      </c>
      <c r="I324" s="169" t="s">
        <v>755</v>
      </c>
      <c r="J324" s="169" t="s">
        <v>2035</v>
      </c>
    </row>
    <row r="325" spans="1:10" ht="48">
      <c r="A325" s="511">
        <v>69</v>
      </c>
      <c r="B325" s="507" t="s">
        <v>2555</v>
      </c>
      <c r="C325" s="512" t="s">
        <v>2686</v>
      </c>
      <c r="D325" s="513" t="s">
        <v>2687</v>
      </c>
      <c r="E325" s="560">
        <v>60000</v>
      </c>
      <c r="F325" s="378">
        <v>39439500</v>
      </c>
      <c r="G325" s="378">
        <v>60000</v>
      </c>
      <c r="H325" s="378">
        <v>39439500</v>
      </c>
      <c r="I325" s="169" t="s">
        <v>1803</v>
      </c>
      <c r="J325" s="169" t="s">
        <v>2365</v>
      </c>
    </row>
    <row r="326" spans="1:10" ht="60">
      <c r="A326" s="511">
        <v>70</v>
      </c>
      <c r="B326" s="507" t="s">
        <v>2555</v>
      </c>
      <c r="C326" s="564" t="s">
        <v>2688</v>
      </c>
      <c r="D326" s="513" t="s">
        <v>2689</v>
      </c>
      <c r="E326" s="560">
        <v>200000</v>
      </c>
      <c r="F326" s="378">
        <v>39639500</v>
      </c>
      <c r="G326" s="378">
        <v>200000</v>
      </c>
      <c r="H326" s="378">
        <v>39639500</v>
      </c>
      <c r="I326" s="169" t="s">
        <v>1803</v>
      </c>
      <c r="J326" s="169" t="s">
        <v>2365</v>
      </c>
    </row>
    <row r="327" spans="1:10">
      <c r="A327" s="511">
        <v>71</v>
      </c>
      <c r="B327" s="507" t="s">
        <v>2555</v>
      </c>
      <c r="C327" s="166" t="s">
        <v>2690</v>
      </c>
      <c r="D327" s="166" t="s">
        <v>2691</v>
      </c>
      <c r="E327" s="515">
        <v>800000</v>
      </c>
      <c r="F327" s="378">
        <v>40439500</v>
      </c>
      <c r="G327" s="378">
        <v>800000</v>
      </c>
      <c r="H327" s="378">
        <v>40439500</v>
      </c>
      <c r="I327" s="169" t="s">
        <v>2621</v>
      </c>
      <c r="J327" s="169" t="s">
        <v>2572</v>
      </c>
    </row>
    <row r="328" spans="1:10" ht="24">
      <c r="A328" s="511">
        <v>72</v>
      </c>
      <c r="B328" s="507" t="s">
        <v>2555</v>
      </c>
      <c r="C328" s="166" t="s">
        <v>2692</v>
      </c>
      <c r="D328" s="166" t="s">
        <v>2693</v>
      </c>
      <c r="E328" s="515">
        <v>220000</v>
      </c>
      <c r="F328" s="378">
        <v>40659500</v>
      </c>
      <c r="G328" s="378">
        <v>220000</v>
      </c>
      <c r="H328" s="378">
        <v>40659500</v>
      </c>
      <c r="I328" s="169" t="s">
        <v>2621</v>
      </c>
      <c r="J328" s="169" t="s">
        <v>2572</v>
      </c>
    </row>
    <row r="329" spans="1:10" ht="24">
      <c r="A329" s="511">
        <v>73</v>
      </c>
      <c r="B329" s="507" t="s">
        <v>2555</v>
      </c>
      <c r="C329" s="166" t="s">
        <v>2692</v>
      </c>
      <c r="D329" s="166" t="s">
        <v>2694</v>
      </c>
      <c r="E329" s="515">
        <v>260000</v>
      </c>
      <c r="F329" s="378">
        <v>40919500</v>
      </c>
      <c r="G329" s="378">
        <v>260000</v>
      </c>
      <c r="H329" s="378">
        <v>40919500</v>
      </c>
      <c r="I329" s="169" t="s">
        <v>2621</v>
      </c>
      <c r="J329" s="169" t="s">
        <v>2572</v>
      </c>
    </row>
    <row r="330" spans="1:10" ht="36">
      <c r="A330" s="511">
        <v>74</v>
      </c>
      <c r="B330" s="507" t="s">
        <v>2555</v>
      </c>
      <c r="C330" s="166" t="s">
        <v>2695</v>
      </c>
      <c r="D330" s="166" t="s">
        <v>2696</v>
      </c>
      <c r="E330" s="515">
        <v>500000</v>
      </c>
      <c r="F330" s="378">
        <v>41419500</v>
      </c>
      <c r="G330" s="378">
        <v>500000</v>
      </c>
      <c r="H330" s="378">
        <v>41419500</v>
      </c>
      <c r="I330" s="169" t="s">
        <v>2597</v>
      </c>
      <c r="J330" s="169" t="s">
        <v>790</v>
      </c>
    </row>
    <row r="331" spans="1:10" ht="24">
      <c r="A331" s="511">
        <v>75</v>
      </c>
      <c r="B331" s="507" t="s">
        <v>2555</v>
      </c>
      <c r="C331" s="166" t="s">
        <v>2697</v>
      </c>
      <c r="D331" s="563" t="s">
        <v>2698</v>
      </c>
      <c r="E331" s="560">
        <v>1000000</v>
      </c>
      <c r="F331" s="378">
        <v>42419500</v>
      </c>
      <c r="G331" s="378">
        <v>1000000</v>
      </c>
      <c r="H331" s="378">
        <v>42419500</v>
      </c>
      <c r="I331" s="169" t="s">
        <v>2605</v>
      </c>
      <c r="J331" s="169" t="s">
        <v>2021</v>
      </c>
    </row>
    <row r="332" spans="1:10" ht="24">
      <c r="A332" s="511">
        <v>76</v>
      </c>
      <c r="B332" s="507" t="s">
        <v>2555</v>
      </c>
      <c r="C332" s="166" t="s">
        <v>2699</v>
      </c>
      <c r="D332" s="166" t="s">
        <v>2700</v>
      </c>
      <c r="E332" s="515">
        <v>250000</v>
      </c>
      <c r="F332" s="378">
        <v>42669500</v>
      </c>
      <c r="G332" s="378">
        <v>250000</v>
      </c>
      <c r="H332" s="378">
        <v>42669500</v>
      </c>
      <c r="I332" s="169" t="s">
        <v>2605</v>
      </c>
      <c r="J332" s="169" t="s">
        <v>2021</v>
      </c>
    </row>
    <row r="333" spans="1:10" ht="24">
      <c r="A333" s="511">
        <v>77</v>
      </c>
      <c r="B333" s="507" t="s">
        <v>2555</v>
      </c>
      <c r="C333" s="166" t="s">
        <v>2701</v>
      </c>
      <c r="D333" s="166" t="s">
        <v>2702</v>
      </c>
      <c r="E333" s="515">
        <v>300000</v>
      </c>
      <c r="F333" s="378">
        <v>42969500</v>
      </c>
      <c r="G333" s="378">
        <v>300000</v>
      </c>
      <c r="H333" s="378">
        <v>42969500</v>
      </c>
      <c r="I333" s="169"/>
      <c r="J333" s="169" t="s">
        <v>790</v>
      </c>
    </row>
    <row r="334" spans="1:10" ht="36">
      <c r="A334" s="511">
        <v>78</v>
      </c>
      <c r="B334" s="507" t="s">
        <v>2555</v>
      </c>
      <c r="C334" s="166" t="s">
        <v>2703</v>
      </c>
      <c r="D334" s="166" t="s">
        <v>5883</v>
      </c>
      <c r="E334" s="515">
        <v>125000</v>
      </c>
      <c r="F334" s="378">
        <v>43094500</v>
      </c>
      <c r="G334" s="378">
        <v>125000</v>
      </c>
      <c r="H334" s="378">
        <v>43094500</v>
      </c>
      <c r="I334" s="169" t="s">
        <v>2666</v>
      </c>
      <c r="J334" s="169" t="s">
        <v>2563</v>
      </c>
    </row>
    <row r="335" spans="1:10" ht="48">
      <c r="A335" s="511">
        <v>79</v>
      </c>
      <c r="B335" s="507" t="s">
        <v>2555</v>
      </c>
      <c r="C335" s="166" t="s">
        <v>2704</v>
      </c>
      <c r="D335" s="166" t="s">
        <v>2705</v>
      </c>
      <c r="E335" s="515">
        <v>3500000</v>
      </c>
      <c r="F335" s="378">
        <v>46594500</v>
      </c>
      <c r="G335" s="378">
        <v>3500000</v>
      </c>
      <c r="H335" s="378">
        <v>46594500</v>
      </c>
      <c r="I335" s="169" t="s">
        <v>2706</v>
      </c>
      <c r="J335" s="169" t="s">
        <v>790</v>
      </c>
    </row>
    <row r="336" spans="1:10" ht="36">
      <c r="A336" s="511">
        <v>80</v>
      </c>
      <c r="B336" s="507" t="s">
        <v>2555</v>
      </c>
      <c r="C336" s="166" t="s">
        <v>2707</v>
      </c>
      <c r="D336" s="166" t="s">
        <v>2708</v>
      </c>
      <c r="E336" s="515">
        <v>100000</v>
      </c>
      <c r="F336" s="378">
        <v>46694500</v>
      </c>
      <c r="G336" s="378">
        <v>100000</v>
      </c>
      <c r="H336" s="378">
        <v>46694500</v>
      </c>
      <c r="I336" s="169" t="s">
        <v>113</v>
      </c>
      <c r="J336" s="169" t="s">
        <v>790</v>
      </c>
    </row>
    <row r="337" spans="1:10" ht="36">
      <c r="A337" s="511">
        <v>81</v>
      </c>
      <c r="B337" s="507" t="s">
        <v>2555</v>
      </c>
      <c r="C337" s="166" t="s">
        <v>2709</v>
      </c>
      <c r="D337" s="166" t="s">
        <v>2710</v>
      </c>
      <c r="E337" s="515">
        <v>100000</v>
      </c>
      <c r="F337" s="378">
        <v>46794500</v>
      </c>
      <c r="G337" s="378">
        <v>100000</v>
      </c>
      <c r="H337" s="378">
        <v>46794500</v>
      </c>
      <c r="I337" s="169" t="s">
        <v>113</v>
      </c>
      <c r="J337" s="169" t="s">
        <v>2590</v>
      </c>
    </row>
    <row r="338" spans="1:10" ht="36">
      <c r="A338" s="511">
        <v>82</v>
      </c>
      <c r="B338" s="507" t="s">
        <v>2555</v>
      </c>
      <c r="C338" s="166" t="s">
        <v>2711</v>
      </c>
      <c r="D338" s="166" t="s">
        <v>2712</v>
      </c>
      <c r="E338" s="515">
        <v>100000</v>
      </c>
      <c r="F338" s="378">
        <v>46894500</v>
      </c>
      <c r="G338" s="378">
        <v>100000</v>
      </c>
      <c r="H338" s="378">
        <v>46894500</v>
      </c>
      <c r="I338" s="169" t="s">
        <v>113</v>
      </c>
      <c r="J338" s="169" t="s">
        <v>2590</v>
      </c>
    </row>
    <row r="339" spans="1:10" ht="24">
      <c r="A339" s="511">
        <v>83</v>
      </c>
      <c r="B339" s="507" t="s">
        <v>2555</v>
      </c>
      <c r="C339" s="166" t="s">
        <v>2713</v>
      </c>
      <c r="D339" s="166" t="s">
        <v>5884</v>
      </c>
      <c r="E339" s="515">
        <v>80000</v>
      </c>
      <c r="F339" s="378">
        <v>46974500</v>
      </c>
      <c r="G339" s="378">
        <v>80000</v>
      </c>
      <c r="H339" s="378">
        <v>46974500</v>
      </c>
      <c r="I339" s="169" t="s">
        <v>113</v>
      </c>
      <c r="J339" s="169" t="s">
        <v>2583</v>
      </c>
    </row>
    <row r="340" spans="1:10" ht="24">
      <c r="A340" s="511">
        <v>84</v>
      </c>
      <c r="B340" s="507" t="s">
        <v>2555</v>
      </c>
      <c r="C340" s="166" t="s">
        <v>2714</v>
      </c>
      <c r="D340" s="166" t="s">
        <v>5885</v>
      </c>
      <c r="E340" s="515">
        <v>300000</v>
      </c>
      <c r="F340" s="378">
        <v>47274500</v>
      </c>
      <c r="G340" s="378">
        <v>300000</v>
      </c>
      <c r="H340" s="378">
        <v>47274500</v>
      </c>
      <c r="I340" s="169" t="s">
        <v>113</v>
      </c>
      <c r="J340" s="169" t="s">
        <v>2583</v>
      </c>
    </row>
    <row r="341" spans="1:10">
      <c r="A341" s="511">
        <v>85</v>
      </c>
      <c r="B341" s="507" t="s">
        <v>2555</v>
      </c>
      <c r="C341" s="166" t="s">
        <v>5886</v>
      </c>
      <c r="D341" s="166" t="s">
        <v>5887</v>
      </c>
      <c r="E341" s="515">
        <v>80000</v>
      </c>
      <c r="F341" s="378">
        <v>47354500</v>
      </c>
      <c r="G341" s="378">
        <v>80000</v>
      </c>
      <c r="H341" s="378">
        <v>47354500</v>
      </c>
      <c r="I341" s="169" t="s">
        <v>2715</v>
      </c>
      <c r="J341" s="169" t="s">
        <v>790</v>
      </c>
    </row>
    <row r="342" spans="1:10">
      <c r="A342" s="511">
        <v>86</v>
      </c>
      <c r="B342" s="507" t="s">
        <v>2555</v>
      </c>
      <c r="C342" s="166" t="s">
        <v>5889</v>
      </c>
      <c r="D342" s="166" t="s">
        <v>5890</v>
      </c>
      <c r="E342" s="515">
        <v>50000</v>
      </c>
      <c r="F342" s="378">
        <v>47404500</v>
      </c>
      <c r="G342" s="378">
        <v>50000</v>
      </c>
      <c r="H342" s="378">
        <v>47404500</v>
      </c>
      <c r="I342" s="169" t="s">
        <v>2623</v>
      </c>
      <c r="J342" s="169" t="s">
        <v>2021</v>
      </c>
    </row>
    <row r="343" spans="1:10">
      <c r="A343" s="511">
        <v>87</v>
      </c>
      <c r="B343" s="507" t="s">
        <v>2555</v>
      </c>
      <c r="C343" s="166" t="s">
        <v>5891</v>
      </c>
      <c r="D343" s="166" t="s">
        <v>5888</v>
      </c>
      <c r="E343" s="515">
        <v>80000</v>
      </c>
      <c r="F343" s="378">
        <v>47484500</v>
      </c>
      <c r="G343" s="378">
        <v>80000</v>
      </c>
      <c r="H343" s="378">
        <v>47484500</v>
      </c>
      <c r="I343" s="169" t="s">
        <v>2254</v>
      </c>
      <c r="J343" s="169" t="s">
        <v>2023</v>
      </c>
    </row>
    <row r="344" spans="1:10" ht="24">
      <c r="A344" s="511">
        <v>88</v>
      </c>
      <c r="B344" s="507" t="s">
        <v>2555</v>
      </c>
      <c r="C344" s="166" t="s">
        <v>5892</v>
      </c>
      <c r="D344" s="166" t="s">
        <v>5895</v>
      </c>
      <c r="E344" s="515">
        <v>125000</v>
      </c>
      <c r="F344" s="378">
        <v>47609500</v>
      </c>
      <c r="G344" s="378">
        <v>125000</v>
      </c>
      <c r="H344" s="378">
        <v>47609500</v>
      </c>
      <c r="I344" s="169" t="s">
        <v>2623</v>
      </c>
      <c r="J344" s="169" t="s">
        <v>2021</v>
      </c>
    </row>
    <row r="345" spans="1:10" ht="24">
      <c r="A345" s="511">
        <v>89</v>
      </c>
      <c r="B345" s="507" t="s">
        <v>2555</v>
      </c>
      <c r="C345" s="166" t="s">
        <v>5892</v>
      </c>
      <c r="D345" s="166" t="s">
        <v>5896</v>
      </c>
      <c r="E345" s="515">
        <v>125000</v>
      </c>
      <c r="F345" s="378">
        <v>47734500</v>
      </c>
      <c r="G345" s="378">
        <v>125000</v>
      </c>
      <c r="H345" s="378">
        <v>47734500</v>
      </c>
      <c r="I345" s="169" t="s">
        <v>2623</v>
      </c>
      <c r="J345" s="169" t="s">
        <v>2021</v>
      </c>
    </row>
    <row r="346" spans="1:10" ht="24">
      <c r="A346" s="511">
        <v>90</v>
      </c>
      <c r="B346" s="507" t="s">
        <v>2555</v>
      </c>
      <c r="C346" s="166" t="s">
        <v>5892</v>
      </c>
      <c r="D346" s="166" t="s">
        <v>5897</v>
      </c>
      <c r="E346" s="515">
        <v>125000</v>
      </c>
      <c r="F346" s="378">
        <v>47859500</v>
      </c>
      <c r="G346" s="378">
        <v>125000</v>
      </c>
      <c r="H346" s="378">
        <v>47859500</v>
      </c>
      <c r="I346" s="169" t="s">
        <v>2623</v>
      </c>
      <c r="J346" s="169" t="s">
        <v>2021</v>
      </c>
    </row>
    <row r="347" spans="1:10" ht="24">
      <c r="A347" s="511">
        <v>91</v>
      </c>
      <c r="B347" s="507" t="s">
        <v>2555</v>
      </c>
      <c r="C347" s="166" t="s">
        <v>5893</v>
      </c>
      <c r="D347" s="166" t="s">
        <v>5894</v>
      </c>
      <c r="E347" s="515">
        <v>125000</v>
      </c>
      <c r="F347" s="378">
        <v>47984500</v>
      </c>
      <c r="G347" s="378">
        <v>125000</v>
      </c>
      <c r="H347" s="378">
        <v>47984500</v>
      </c>
      <c r="I347" s="169" t="s">
        <v>2715</v>
      </c>
      <c r="J347" s="169" t="s">
        <v>790</v>
      </c>
    </row>
    <row r="348" spans="1:10" ht="24">
      <c r="A348" s="511">
        <v>92</v>
      </c>
      <c r="B348" s="507" t="s">
        <v>2555</v>
      </c>
      <c r="C348" s="166" t="s">
        <v>5899</v>
      </c>
      <c r="D348" s="166" t="s">
        <v>2716</v>
      </c>
      <c r="E348" s="515">
        <v>175000</v>
      </c>
      <c r="F348" s="378">
        <v>48159500</v>
      </c>
      <c r="G348" s="378">
        <v>175000</v>
      </c>
      <c r="H348" s="378">
        <v>48159500</v>
      </c>
      <c r="I348" s="169" t="s">
        <v>789</v>
      </c>
      <c r="J348" s="169" t="s">
        <v>2021</v>
      </c>
    </row>
    <row r="349" spans="1:10" ht="24">
      <c r="A349" s="511">
        <v>93</v>
      </c>
      <c r="B349" s="507" t="s">
        <v>2555</v>
      </c>
      <c r="C349" s="166" t="s">
        <v>2717</v>
      </c>
      <c r="D349" s="166" t="s">
        <v>5898</v>
      </c>
      <c r="E349" s="515">
        <v>120000</v>
      </c>
      <c r="F349" s="378">
        <v>48279500</v>
      </c>
      <c r="G349" s="378">
        <v>120000</v>
      </c>
      <c r="H349" s="378">
        <v>48279500</v>
      </c>
      <c r="I349" s="169" t="s">
        <v>2612</v>
      </c>
      <c r="J349" s="169" t="s">
        <v>790</v>
      </c>
    </row>
    <row r="350" spans="1:10" ht="24">
      <c r="A350" s="511">
        <v>94</v>
      </c>
      <c r="B350" s="507" t="s">
        <v>2555</v>
      </c>
      <c r="C350" s="166" t="s">
        <v>2718</v>
      </c>
      <c r="D350" s="166" t="s">
        <v>2719</v>
      </c>
      <c r="E350" s="515">
        <v>50000</v>
      </c>
      <c r="F350" s="378">
        <v>48329500</v>
      </c>
      <c r="G350" s="378">
        <v>50000</v>
      </c>
      <c r="H350" s="378">
        <v>48329500</v>
      </c>
      <c r="I350" s="169" t="s">
        <v>2254</v>
      </c>
      <c r="J350" s="169" t="s">
        <v>2023</v>
      </c>
    </row>
    <row r="351" spans="1:10" ht="24">
      <c r="A351" s="511">
        <v>95</v>
      </c>
      <c r="B351" s="507" t="s">
        <v>2555</v>
      </c>
      <c r="C351" s="166" t="s">
        <v>2720</v>
      </c>
      <c r="D351" s="166" t="s">
        <v>2721</v>
      </c>
      <c r="E351" s="515">
        <v>300000</v>
      </c>
      <c r="F351" s="378">
        <v>48629500</v>
      </c>
      <c r="G351" s="378">
        <v>300000</v>
      </c>
      <c r="H351" s="378">
        <v>48629500</v>
      </c>
      <c r="I351" s="169" t="s">
        <v>2612</v>
      </c>
      <c r="J351" s="169" t="s">
        <v>790</v>
      </c>
    </row>
    <row r="352" spans="1:10">
      <c r="A352" s="511">
        <v>96</v>
      </c>
      <c r="B352" s="507" t="s">
        <v>2555</v>
      </c>
      <c r="C352" s="564" t="s">
        <v>2722</v>
      </c>
      <c r="D352" s="513" t="s">
        <v>2723</v>
      </c>
      <c r="E352" s="560">
        <v>250000</v>
      </c>
      <c r="F352" s="378">
        <v>48879500</v>
      </c>
      <c r="G352" s="378">
        <v>250000</v>
      </c>
      <c r="H352" s="378">
        <v>48879500</v>
      </c>
      <c r="I352" s="169" t="s">
        <v>2612</v>
      </c>
      <c r="J352" s="169" t="s">
        <v>790</v>
      </c>
    </row>
    <row r="353" spans="1:10">
      <c r="A353" s="511">
        <v>97</v>
      </c>
      <c r="B353" s="507" t="s">
        <v>2555</v>
      </c>
      <c r="C353" s="559" t="s">
        <v>2724</v>
      </c>
      <c r="D353" s="513" t="s">
        <v>2725</v>
      </c>
      <c r="E353" s="560">
        <v>200000</v>
      </c>
      <c r="F353" s="378">
        <v>49079500</v>
      </c>
      <c r="G353" s="378">
        <v>200000</v>
      </c>
      <c r="H353" s="378">
        <v>49079500</v>
      </c>
      <c r="I353" s="169" t="s">
        <v>2612</v>
      </c>
      <c r="J353" s="516" t="s">
        <v>790</v>
      </c>
    </row>
    <row r="354" spans="1:10" ht="96">
      <c r="A354" s="511">
        <v>98</v>
      </c>
      <c r="B354" s="507" t="s">
        <v>2555</v>
      </c>
      <c r="C354" s="166" t="s">
        <v>2726</v>
      </c>
      <c r="D354" s="166" t="s">
        <v>2727</v>
      </c>
      <c r="E354" s="515">
        <v>100000</v>
      </c>
      <c r="F354" s="378">
        <v>49179500</v>
      </c>
      <c r="G354" s="378">
        <v>100000</v>
      </c>
      <c r="H354" s="378">
        <v>49179500</v>
      </c>
      <c r="I354" s="169" t="s">
        <v>2728</v>
      </c>
      <c r="J354" s="169" t="s">
        <v>2021</v>
      </c>
    </row>
    <row r="355" spans="1:10" ht="24">
      <c r="A355" s="511">
        <v>99</v>
      </c>
      <c r="B355" s="507" t="s">
        <v>2555</v>
      </c>
      <c r="C355" s="512" t="s">
        <v>2729</v>
      </c>
      <c r="D355" s="513" t="s">
        <v>2730</v>
      </c>
      <c r="E355" s="560">
        <v>150000</v>
      </c>
      <c r="F355" s="378">
        <v>49329500</v>
      </c>
      <c r="G355" s="378">
        <v>150000</v>
      </c>
      <c r="H355" s="378">
        <v>49329500</v>
      </c>
      <c r="I355" s="169" t="s">
        <v>2254</v>
      </c>
      <c r="J355" s="169" t="s">
        <v>2023</v>
      </c>
    </row>
    <row r="356" spans="1:10" ht="24">
      <c r="A356" s="511">
        <v>100</v>
      </c>
      <c r="B356" s="507" t="s">
        <v>2555</v>
      </c>
      <c r="C356" s="512" t="s">
        <v>2731</v>
      </c>
      <c r="D356" s="513" t="s">
        <v>2732</v>
      </c>
      <c r="E356" s="565">
        <v>60000</v>
      </c>
      <c r="F356" s="378">
        <v>49389500</v>
      </c>
      <c r="G356" s="378">
        <v>60000</v>
      </c>
      <c r="H356" s="378">
        <v>49389500</v>
      </c>
      <c r="I356" s="169" t="s">
        <v>2612</v>
      </c>
      <c r="J356" s="169" t="s">
        <v>790</v>
      </c>
    </row>
    <row r="357" spans="1:10" ht="36">
      <c r="A357" s="511">
        <v>101</v>
      </c>
      <c r="B357" s="507" t="s">
        <v>2555</v>
      </c>
      <c r="C357" s="166" t="s">
        <v>2733</v>
      </c>
      <c r="D357" s="166" t="s">
        <v>2734</v>
      </c>
      <c r="E357" s="515">
        <v>500000</v>
      </c>
      <c r="F357" s="378">
        <v>49889500</v>
      </c>
      <c r="G357" s="378">
        <v>500000</v>
      </c>
      <c r="H357" s="378">
        <v>49889500</v>
      </c>
      <c r="I357" s="169" t="s">
        <v>869</v>
      </c>
      <c r="J357" s="169" t="s">
        <v>790</v>
      </c>
    </row>
    <row r="358" spans="1:10" ht="48">
      <c r="A358" s="511">
        <v>102</v>
      </c>
      <c r="B358" s="507" t="s">
        <v>2555</v>
      </c>
      <c r="C358" s="166" t="s">
        <v>2735</v>
      </c>
      <c r="D358" s="166" t="s">
        <v>2736</v>
      </c>
      <c r="E358" s="515">
        <v>200000</v>
      </c>
      <c r="F358" s="378">
        <v>50089500</v>
      </c>
      <c r="G358" s="378">
        <v>200000</v>
      </c>
      <c r="H358" s="378">
        <v>50089500</v>
      </c>
      <c r="I358" s="169" t="s">
        <v>869</v>
      </c>
      <c r="J358" s="169" t="s">
        <v>2021</v>
      </c>
    </row>
    <row r="359" spans="1:10" ht="36">
      <c r="A359" s="511">
        <v>103</v>
      </c>
      <c r="B359" s="507" t="s">
        <v>2555</v>
      </c>
      <c r="C359" s="564" t="s">
        <v>2737</v>
      </c>
      <c r="D359" s="513" t="s">
        <v>2738</v>
      </c>
      <c r="E359" s="560">
        <v>300000</v>
      </c>
      <c r="F359" s="378">
        <v>50389500</v>
      </c>
      <c r="G359" s="378">
        <v>300000</v>
      </c>
      <c r="H359" s="378">
        <v>50389500</v>
      </c>
      <c r="I359" s="169" t="s">
        <v>5900</v>
      </c>
      <c r="J359" s="169" t="s">
        <v>790</v>
      </c>
    </row>
    <row r="360" spans="1:10" ht="36">
      <c r="A360" s="511">
        <v>104</v>
      </c>
      <c r="B360" s="507" t="s">
        <v>2555</v>
      </c>
      <c r="C360" s="166" t="s">
        <v>2739</v>
      </c>
      <c r="D360" s="166" t="s">
        <v>2740</v>
      </c>
      <c r="E360" s="515">
        <v>300000</v>
      </c>
      <c r="F360" s="378">
        <v>50689500</v>
      </c>
      <c r="G360" s="378">
        <v>300000</v>
      </c>
      <c r="H360" s="378">
        <v>50689500</v>
      </c>
      <c r="I360" s="169" t="s">
        <v>869</v>
      </c>
      <c r="J360" s="169" t="s">
        <v>790</v>
      </c>
    </row>
    <row r="361" spans="1:10" ht="36">
      <c r="A361" s="511">
        <v>105</v>
      </c>
      <c r="B361" s="507" t="s">
        <v>2555</v>
      </c>
      <c r="C361" s="166" t="s">
        <v>2741</v>
      </c>
      <c r="D361" s="166" t="s">
        <v>2742</v>
      </c>
      <c r="E361" s="515">
        <v>1500000</v>
      </c>
      <c r="F361" s="378">
        <v>52189500</v>
      </c>
      <c r="G361" s="378">
        <v>1500000</v>
      </c>
      <c r="H361" s="378">
        <v>52189500</v>
      </c>
      <c r="I361" s="169" t="s">
        <v>869</v>
      </c>
      <c r="J361" s="169" t="s">
        <v>2021</v>
      </c>
    </row>
    <row r="362" spans="1:10" ht="24">
      <c r="A362" s="511">
        <v>106</v>
      </c>
      <c r="B362" s="507" t="s">
        <v>2555</v>
      </c>
      <c r="C362" s="166" t="s">
        <v>2743</v>
      </c>
      <c r="D362" s="166" t="s">
        <v>2744</v>
      </c>
      <c r="E362" s="515">
        <v>400000</v>
      </c>
      <c r="F362" s="378">
        <v>52589500</v>
      </c>
      <c r="G362" s="378">
        <v>400000</v>
      </c>
      <c r="H362" s="378">
        <v>52589500</v>
      </c>
      <c r="I362" s="169" t="s">
        <v>869</v>
      </c>
      <c r="J362" s="169" t="s">
        <v>2021</v>
      </c>
    </row>
    <row r="363" spans="1:10" ht="36">
      <c r="A363" s="511">
        <v>107</v>
      </c>
      <c r="B363" s="507" t="s">
        <v>2555</v>
      </c>
      <c r="C363" s="166" t="s">
        <v>2745</v>
      </c>
      <c r="D363" s="166" t="s">
        <v>2746</v>
      </c>
      <c r="E363" s="515">
        <v>200000</v>
      </c>
      <c r="F363" s="378">
        <v>52789500</v>
      </c>
      <c r="G363" s="378">
        <v>200000</v>
      </c>
      <c r="H363" s="378">
        <v>52789500</v>
      </c>
      <c r="I363" s="169" t="s">
        <v>838</v>
      </c>
      <c r="J363" s="169" t="s">
        <v>2023</v>
      </c>
    </row>
    <row r="364" spans="1:10" ht="24">
      <c r="A364" s="511">
        <v>108</v>
      </c>
      <c r="B364" s="507" t="s">
        <v>2555</v>
      </c>
      <c r="C364" s="166" t="s">
        <v>5901</v>
      </c>
      <c r="D364" s="166" t="s">
        <v>5902</v>
      </c>
      <c r="E364" s="515">
        <v>2000000</v>
      </c>
      <c r="F364" s="378">
        <v>54789500</v>
      </c>
      <c r="G364" s="378">
        <v>2000000</v>
      </c>
      <c r="H364" s="378">
        <v>54789500</v>
      </c>
      <c r="I364" s="169" t="s">
        <v>755</v>
      </c>
      <c r="J364" s="169" t="s">
        <v>2035</v>
      </c>
    </row>
    <row r="365" spans="1:10" ht="24">
      <c r="A365" s="511">
        <v>109</v>
      </c>
      <c r="B365" s="507" t="s">
        <v>2555</v>
      </c>
      <c r="C365" s="166" t="s">
        <v>2747</v>
      </c>
      <c r="D365" s="166" t="s">
        <v>2748</v>
      </c>
      <c r="E365" s="515">
        <v>3000000</v>
      </c>
      <c r="F365" s="378">
        <v>57789500</v>
      </c>
      <c r="G365" s="378">
        <v>3000000</v>
      </c>
      <c r="H365" s="378">
        <v>57789500</v>
      </c>
      <c r="I365" s="169" t="s">
        <v>776</v>
      </c>
      <c r="J365" s="169" t="s">
        <v>2023</v>
      </c>
    </row>
    <row r="366" spans="1:10" ht="24">
      <c r="A366" s="511">
        <v>110</v>
      </c>
      <c r="B366" s="507" t="s">
        <v>2555</v>
      </c>
      <c r="C366" s="512" t="s">
        <v>5903</v>
      </c>
      <c r="D366" s="513" t="s">
        <v>2749</v>
      </c>
      <c r="E366" s="514">
        <v>500000</v>
      </c>
      <c r="F366" s="378">
        <v>58289500</v>
      </c>
      <c r="G366" s="378">
        <v>500000</v>
      </c>
      <c r="H366" s="378">
        <v>58289500</v>
      </c>
      <c r="I366" s="169" t="s">
        <v>776</v>
      </c>
      <c r="J366" s="169" t="s">
        <v>2023</v>
      </c>
    </row>
    <row r="367" spans="1:10">
      <c r="A367" s="511">
        <v>111</v>
      </c>
      <c r="B367" s="507" t="s">
        <v>2555</v>
      </c>
      <c r="C367" s="512" t="s">
        <v>2750</v>
      </c>
      <c r="D367" s="513" t="s">
        <v>2751</v>
      </c>
      <c r="E367" s="514">
        <v>65000</v>
      </c>
      <c r="F367" s="378">
        <v>58354500</v>
      </c>
      <c r="G367" s="378">
        <v>65000</v>
      </c>
      <c r="H367" s="378">
        <v>58354500</v>
      </c>
      <c r="I367" s="169" t="s">
        <v>776</v>
      </c>
      <c r="J367" s="169" t="s">
        <v>2023</v>
      </c>
    </row>
    <row r="368" spans="1:10">
      <c r="A368" s="511">
        <v>112</v>
      </c>
      <c r="B368" s="507" t="s">
        <v>2555</v>
      </c>
      <c r="C368" s="512" t="s">
        <v>2752</v>
      </c>
      <c r="D368" s="513" t="s">
        <v>5904</v>
      </c>
      <c r="E368" s="514">
        <v>30000</v>
      </c>
      <c r="F368" s="378">
        <v>58384500</v>
      </c>
      <c r="G368" s="378">
        <v>30000</v>
      </c>
      <c r="H368" s="378">
        <v>58384500</v>
      </c>
      <c r="I368" s="169" t="s">
        <v>755</v>
      </c>
      <c r="J368" s="169" t="s">
        <v>2035</v>
      </c>
    </row>
    <row r="369" spans="1:10" ht="24">
      <c r="A369" s="511">
        <v>113</v>
      </c>
      <c r="B369" s="507" t="s">
        <v>2555</v>
      </c>
      <c r="C369" s="166" t="s">
        <v>2753</v>
      </c>
      <c r="D369" s="166" t="s">
        <v>2754</v>
      </c>
      <c r="E369" s="515">
        <v>150000</v>
      </c>
      <c r="F369" s="378">
        <v>58534500</v>
      </c>
      <c r="G369" s="378">
        <v>150000</v>
      </c>
      <c r="H369" s="378">
        <v>58534500</v>
      </c>
      <c r="I369" s="169" t="s">
        <v>1803</v>
      </c>
      <c r="J369" s="169" t="s">
        <v>2365</v>
      </c>
    </row>
    <row r="370" spans="1:10" ht="24">
      <c r="A370" s="511">
        <v>114</v>
      </c>
      <c r="B370" s="507" t="s">
        <v>2555</v>
      </c>
      <c r="C370" s="166" t="s">
        <v>2755</v>
      </c>
      <c r="D370" s="166" t="s">
        <v>2756</v>
      </c>
      <c r="E370" s="515">
        <v>150000</v>
      </c>
      <c r="F370" s="378">
        <v>58684500</v>
      </c>
      <c r="G370" s="378">
        <v>150000</v>
      </c>
      <c r="H370" s="378">
        <v>58684500</v>
      </c>
      <c r="I370" s="169" t="s">
        <v>2361</v>
      </c>
      <c r="J370" s="169" t="s">
        <v>2386</v>
      </c>
    </row>
    <row r="371" spans="1:10" ht="36">
      <c r="A371" s="511">
        <v>115</v>
      </c>
      <c r="B371" s="507" t="s">
        <v>2555</v>
      </c>
      <c r="C371" s="166" t="s">
        <v>2757</v>
      </c>
      <c r="D371" s="166" t="s">
        <v>2758</v>
      </c>
      <c r="E371" s="515">
        <v>200000</v>
      </c>
      <c r="F371" s="378">
        <v>58884500</v>
      </c>
      <c r="G371" s="378">
        <v>200000</v>
      </c>
      <c r="H371" s="378">
        <v>58884500</v>
      </c>
      <c r="I371" s="169" t="s">
        <v>1803</v>
      </c>
      <c r="J371" s="169" t="s">
        <v>2365</v>
      </c>
    </row>
    <row r="372" spans="1:10" ht="84">
      <c r="A372" s="511">
        <v>116</v>
      </c>
      <c r="B372" s="507" t="s">
        <v>2555</v>
      </c>
      <c r="C372" s="166" t="s">
        <v>2759</v>
      </c>
      <c r="D372" s="166" t="s">
        <v>2760</v>
      </c>
      <c r="E372" s="515">
        <v>500000</v>
      </c>
      <c r="F372" s="378">
        <v>59384500</v>
      </c>
      <c r="G372" s="378">
        <v>500000</v>
      </c>
      <c r="H372" s="378">
        <v>59384500</v>
      </c>
      <c r="I372" s="169" t="s">
        <v>1803</v>
      </c>
      <c r="J372" s="169" t="s">
        <v>2365</v>
      </c>
    </row>
    <row r="373" spans="1:10" ht="24">
      <c r="A373" s="511">
        <v>117</v>
      </c>
      <c r="B373" s="507" t="s">
        <v>2555</v>
      </c>
      <c r="C373" s="166" t="s">
        <v>2761</v>
      </c>
      <c r="D373" s="166" t="s">
        <v>2762</v>
      </c>
      <c r="E373" s="515">
        <v>75000</v>
      </c>
      <c r="F373" s="378">
        <v>59459500</v>
      </c>
      <c r="G373" s="378">
        <v>75000</v>
      </c>
      <c r="H373" s="378">
        <v>59459500</v>
      </c>
      <c r="I373" s="169" t="s">
        <v>751</v>
      </c>
      <c r="J373" s="169" t="s">
        <v>2365</v>
      </c>
    </row>
    <row r="374" spans="1:10" ht="24">
      <c r="A374" s="511">
        <v>118</v>
      </c>
      <c r="B374" s="507" t="s">
        <v>2555</v>
      </c>
      <c r="C374" s="166" t="s">
        <v>2763</v>
      </c>
      <c r="D374" s="166" t="s">
        <v>2764</v>
      </c>
      <c r="E374" s="515">
        <v>500000</v>
      </c>
      <c r="F374" s="378">
        <v>59959500</v>
      </c>
      <c r="G374" s="378">
        <v>500000</v>
      </c>
      <c r="H374" s="378">
        <v>59959500</v>
      </c>
      <c r="I374" s="169" t="s">
        <v>1803</v>
      </c>
      <c r="J374" s="169" t="s">
        <v>2365</v>
      </c>
    </row>
    <row r="375" spans="1:10" ht="84">
      <c r="A375" s="511">
        <v>119</v>
      </c>
      <c r="B375" s="507" t="s">
        <v>2555</v>
      </c>
      <c r="C375" s="166" t="s">
        <v>2765</v>
      </c>
      <c r="D375" s="166" t="s">
        <v>2766</v>
      </c>
      <c r="E375" s="515">
        <v>25000</v>
      </c>
      <c r="F375" s="378">
        <v>59984500</v>
      </c>
      <c r="G375" s="378">
        <v>25000</v>
      </c>
      <c r="H375" s="378">
        <v>59984500</v>
      </c>
      <c r="I375" s="169" t="s">
        <v>1803</v>
      </c>
      <c r="J375" s="169" t="s">
        <v>2365</v>
      </c>
    </row>
    <row r="376" spans="1:10" ht="36">
      <c r="A376" s="511">
        <v>120</v>
      </c>
      <c r="B376" s="507" t="s">
        <v>2555</v>
      </c>
      <c r="C376" s="166" t="s">
        <v>2767</v>
      </c>
      <c r="D376" s="166" t="s">
        <v>2768</v>
      </c>
      <c r="E376" s="515">
        <v>40000</v>
      </c>
      <c r="F376" s="378">
        <v>60024500</v>
      </c>
      <c r="G376" s="378">
        <v>40000</v>
      </c>
      <c r="H376" s="378">
        <v>60024500</v>
      </c>
      <c r="I376" s="169" t="s">
        <v>1803</v>
      </c>
      <c r="J376" s="169" t="s">
        <v>2365</v>
      </c>
    </row>
    <row r="377" spans="1:10" ht="24">
      <c r="A377" s="511">
        <v>121</v>
      </c>
      <c r="B377" s="507" t="s">
        <v>2555</v>
      </c>
      <c r="C377" s="166" t="s">
        <v>5872</v>
      </c>
      <c r="D377" s="166" t="s">
        <v>2769</v>
      </c>
      <c r="E377" s="515">
        <v>150000</v>
      </c>
      <c r="F377" s="378">
        <v>60174500</v>
      </c>
      <c r="G377" s="378">
        <v>150000</v>
      </c>
      <c r="H377" s="378">
        <v>60174500</v>
      </c>
      <c r="I377" s="169" t="s">
        <v>2621</v>
      </c>
      <c r="J377" s="169" t="s">
        <v>2572</v>
      </c>
    </row>
    <row r="378" spans="1:10" ht="36">
      <c r="A378" s="511">
        <v>122</v>
      </c>
      <c r="B378" s="507" t="s">
        <v>2555</v>
      </c>
      <c r="C378" s="166" t="s">
        <v>2770</v>
      </c>
      <c r="D378" s="166" t="s">
        <v>2771</v>
      </c>
      <c r="E378" s="515">
        <v>200000</v>
      </c>
      <c r="F378" s="378">
        <v>60374500</v>
      </c>
      <c r="G378" s="378">
        <v>200000</v>
      </c>
      <c r="H378" s="378">
        <v>60374500</v>
      </c>
      <c r="I378" s="169" t="s">
        <v>2639</v>
      </c>
      <c r="J378" s="169" t="s">
        <v>790</v>
      </c>
    </row>
    <row r="379" spans="1:10" ht="24">
      <c r="A379" s="511">
        <v>123</v>
      </c>
      <c r="B379" s="507" t="s">
        <v>2555</v>
      </c>
      <c r="C379" s="166" t="s">
        <v>2772</v>
      </c>
      <c r="D379" s="166" t="s">
        <v>5905</v>
      </c>
      <c r="E379" s="515">
        <v>50000</v>
      </c>
      <c r="F379" s="378">
        <v>60424500</v>
      </c>
      <c r="G379" s="378">
        <v>50000</v>
      </c>
      <c r="H379" s="378">
        <v>60424500</v>
      </c>
      <c r="I379" s="169" t="s">
        <v>2626</v>
      </c>
      <c r="J379" s="169" t="s">
        <v>790</v>
      </c>
    </row>
    <row r="380" spans="1:10" ht="24">
      <c r="A380" s="511">
        <v>124</v>
      </c>
      <c r="B380" s="507" t="s">
        <v>2555</v>
      </c>
      <c r="C380" s="166" t="s">
        <v>2773</v>
      </c>
      <c r="D380" s="166" t="s">
        <v>2774</v>
      </c>
      <c r="E380" s="515">
        <v>500000</v>
      </c>
      <c r="F380" s="378">
        <v>60924500</v>
      </c>
      <c r="G380" s="378">
        <v>500000</v>
      </c>
      <c r="H380" s="378">
        <v>60924500</v>
      </c>
      <c r="I380" s="169" t="s">
        <v>2605</v>
      </c>
      <c r="J380" s="169" t="s">
        <v>2021</v>
      </c>
    </row>
    <row r="381" spans="1:10" ht="24">
      <c r="A381" s="511">
        <v>125</v>
      </c>
      <c r="B381" s="507" t="s">
        <v>2555</v>
      </c>
      <c r="C381" s="166" t="s">
        <v>2775</v>
      </c>
      <c r="D381" s="166" t="s">
        <v>2776</v>
      </c>
      <c r="E381" s="515">
        <v>300000</v>
      </c>
      <c r="F381" s="378">
        <v>61224500</v>
      </c>
      <c r="G381" s="378">
        <v>300000</v>
      </c>
      <c r="H381" s="378">
        <v>61224500</v>
      </c>
      <c r="I381" s="169" t="s">
        <v>2605</v>
      </c>
      <c r="J381" s="169" t="s">
        <v>2777</v>
      </c>
    </row>
    <row r="382" spans="1:10" ht="36">
      <c r="A382" s="511">
        <v>126</v>
      </c>
      <c r="B382" s="507" t="s">
        <v>2555</v>
      </c>
      <c r="C382" s="166" t="s">
        <v>2778</v>
      </c>
      <c r="D382" s="166" t="s">
        <v>2779</v>
      </c>
      <c r="E382" s="515">
        <v>500000</v>
      </c>
      <c r="F382" s="378">
        <v>61724500</v>
      </c>
      <c r="G382" s="378">
        <v>500000</v>
      </c>
      <c r="H382" s="378">
        <v>61724500</v>
      </c>
      <c r="I382" s="169" t="s">
        <v>2780</v>
      </c>
      <c r="J382" s="169" t="s">
        <v>790</v>
      </c>
    </row>
    <row r="383" spans="1:10" ht="36">
      <c r="A383" s="511">
        <v>127</v>
      </c>
      <c r="B383" s="507" t="s">
        <v>2555</v>
      </c>
      <c r="C383" s="166" t="s">
        <v>2781</v>
      </c>
      <c r="D383" s="166" t="s">
        <v>5906</v>
      </c>
      <c r="E383" s="515">
        <v>1000000</v>
      </c>
      <c r="F383" s="378">
        <v>62724500</v>
      </c>
      <c r="G383" s="378">
        <v>1000000</v>
      </c>
      <c r="H383" s="378">
        <v>62724500</v>
      </c>
      <c r="I383" s="169" t="s">
        <v>2659</v>
      </c>
      <c r="J383" s="169" t="s">
        <v>790</v>
      </c>
    </row>
    <row r="384" spans="1:10" ht="36">
      <c r="A384" s="511">
        <v>128</v>
      </c>
      <c r="B384" s="507" t="s">
        <v>2555</v>
      </c>
      <c r="C384" s="166" t="s">
        <v>2782</v>
      </c>
      <c r="D384" s="166" t="s">
        <v>2783</v>
      </c>
      <c r="E384" s="515">
        <v>850000</v>
      </c>
      <c r="F384" s="378">
        <v>63574500</v>
      </c>
      <c r="G384" s="378">
        <v>850000</v>
      </c>
      <c r="H384" s="378">
        <v>63574500</v>
      </c>
      <c r="I384" s="169" t="s">
        <v>2784</v>
      </c>
      <c r="J384" s="169" t="s">
        <v>2785</v>
      </c>
    </row>
    <row r="385" spans="1:10" ht="24">
      <c r="A385" s="511">
        <v>129</v>
      </c>
      <c r="B385" s="507" t="s">
        <v>2555</v>
      </c>
      <c r="C385" s="166" t="s">
        <v>2786</v>
      </c>
      <c r="D385" s="166" t="s">
        <v>2787</v>
      </c>
      <c r="E385" s="515">
        <v>650000</v>
      </c>
      <c r="F385" s="378">
        <v>64224500</v>
      </c>
      <c r="G385" s="378">
        <v>650000</v>
      </c>
      <c r="H385" s="378">
        <v>64224500</v>
      </c>
      <c r="I385" s="169" t="s">
        <v>2784</v>
      </c>
      <c r="J385" s="169" t="s">
        <v>2785</v>
      </c>
    </row>
    <row r="386" spans="1:10">
      <c r="A386" s="511">
        <v>130</v>
      </c>
      <c r="B386" s="507" t="s">
        <v>2555</v>
      </c>
      <c r="C386" s="166" t="s">
        <v>2788</v>
      </c>
      <c r="D386" s="166" t="s">
        <v>2789</v>
      </c>
      <c r="E386" s="515">
        <v>850000</v>
      </c>
      <c r="F386" s="378">
        <v>65074500</v>
      </c>
      <c r="G386" s="378">
        <v>850000</v>
      </c>
      <c r="H386" s="378">
        <v>65074500</v>
      </c>
      <c r="I386" s="169" t="s">
        <v>2784</v>
      </c>
      <c r="J386" s="169" t="s">
        <v>2785</v>
      </c>
    </row>
    <row r="387" spans="1:10" ht="72">
      <c r="A387" s="511">
        <v>131</v>
      </c>
      <c r="B387" s="507" t="s">
        <v>2555</v>
      </c>
      <c r="C387" s="166" t="s">
        <v>2790</v>
      </c>
      <c r="D387" s="166" t="s">
        <v>2791</v>
      </c>
      <c r="E387" s="515">
        <v>400000</v>
      </c>
      <c r="F387" s="378">
        <v>65474500</v>
      </c>
      <c r="G387" s="378">
        <v>400000</v>
      </c>
      <c r="H387" s="378">
        <v>65474500</v>
      </c>
      <c r="I387" s="169" t="s">
        <v>113</v>
      </c>
      <c r="J387" s="169" t="s">
        <v>2785</v>
      </c>
    </row>
    <row r="388" spans="1:10" ht="24">
      <c r="A388" s="511">
        <v>132</v>
      </c>
      <c r="B388" s="507" t="s">
        <v>2555</v>
      </c>
      <c r="C388" s="166" t="s">
        <v>2792</v>
      </c>
      <c r="D388" s="166" t="s">
        <v>2793</v>
      </c>
      <c r="E388" s="515">
        <v>300000</v>
      </c>
      <c r="F388" s="378">
        <v>65774500</v>
      </c>
      <c r="G388" s="378">
        <v>300000</v>
      </c>
      <c r="H388" s="378">
        <v>65774500</v>
      </c>
      <c r="I388" s="169" t="s">
        <v>2784</v>
      </c>
      <c r="J388" s="169" t="s">
        <v>2794</v>
      </c>
    </row>
    <row r="389" spans="1:10" ht="48">
      <c r="A389" s="511">
        <v>133</v>
      </c>
      <c r="B389" s="507" t="s">
        <v>2555</v>
      </c>
      <c r="C389" s="166" t="s">
        <v>2795</v>
      </c>
      <c r="D389" s="166" t="s">
        <v>2796</v>
      </c>
      <c r="E389" s="515">
        <v>150000</v>
      </c>
      <c r="F389" s="378">
        <v>65924500</v>
      </c>
      <c r="G389" s="378">
        <v>150000</v>
      </c>
      <c r="H389" s="378">
        <v>65924500</v>
      </c>
      <c r="I389" s="169" t="s">
        <v>113</v>
      </c>
      <c r="J389" s="169" t="s">
        <v>2463</v>
      </c>
    </row>
    <row r="390" spans="1:10" ht="36">
      <c r="A390" s="511">
        <v>134</v>
      </c>
      <c r="B390" s="507" t="s">
        <v>2555</v>
      </c>
      <c r="C390" s="166" t="s">
        <v>2797</v>
      </c>
      <c r="D390" s="166" t="s">
        <v>2798</v>
      </c>
      <c r="E390" s="515">
        <v>120000</v>
      </c>
      <c r="F390" s="378">
        <v>66044500</v>
      </c>
      <c r="G390" s="378">
        <v>120000</v>
      </c>
      <c r="H390" s="378">
        <v>66044500</v>
      </c>
      <c r="I390" s="169" t="s">
        <v>2424</v>
      </c>
      <c r="J390" s="169" t="s">
        <v>2583</v>
      </c>
    </row>
    <row r="391" spans="1:10" ht="36">
      <c r="A391" s="511">
        <v>135</v>
      </c>
      <c r="B391" s="507" t="s">
        <v>2555</v>
      </c>
      <c r="C391" s="166" t="s">
        <v>2799</v>
      </c>
      <c r="D391" s="166" t="s">
        <v>2800</v>
      </c>
      <c r="E391" s="515">
        <v>225000</v>
      </c>
      <c r="F391" s="378">
        <v>66269500</v>
      </c>
      <c r="G391" s="378">
        <v>225000</v>
      </c>
      <c r="H391" s="378">
        <v>66269500</v>
      </c>
      <c r="I391" s="169" t="s">
        <v>113</v>
      </c>
      <c r="J391" s="169" t="s">
        <v>2583</v>
      </c>
    </row>
    <row r="392" spans="1:10" ht="36">
      <c r="A392" s="511">
        <v>136</v>
      </c>
      <c r="B392" s="507" t="s">
        <v>2555</v>
      </c>
      <c r="C392" s="166" t="s">
        <v>2801</v>
      </c>
      <c r="D392" s="166" t="s">
        <v>2802</v>
      </c>
      <c r="E392" s="515">
        <v>150000</v>
      </c>
      <c r="F392" s="378">
        <v>66419500</v>
      </c>
      <c r="G392" s="378">
        <v>150000</v>
      </c>
      <c r="H392" s="378">
        <v>66419500</v>
      </c>
      <c r="I392" s="169" t="s">
        <v>2803</v>
      </c>
      <c r="J392" s="169" t="s">
        <v>790</v>
      </c>
    </row>
    <row r="393" spans="1:10" ht="36">
      <c r="A393" s="511">
        <v>137</v>
      </c>
      <c r="B393" s="507" t="s">
        <v>2555</v>
      </c>
      <c r="C393" s="166" t="s">
        <v>2804</v>
      </c>
      <c r="D393" s="166" t="s">
        <v>2805</v>
      </c>
      <c r="E393" s="515">
        <v>110000</v>
      </c>
      <c r="F393" s="378">
        <v>66529500</v>
      </c>
      <c r="G393" s="378">
        <v>110000</v>
      </c>
      <c r="H393" s="378">
        <v>66529500</v>
      </c>
      <c r="I393" s="169" t="s">
        <v>113</v>
      </c>
      <c r="J393" s="169" t="s">
        <v>2785</v>
      </c>
    </row>
    <row r="394" spans="1:10" ht="36">
      <c r="A394" s="511">
        <v>138</v>
      </c>
      <c r="B394" s="507" t="s">
        <v>2555</v>
      </c>
      <c r="C394" s="166" t="s">
        <v>2806</v>
      </c>
      <c r="D394" s="166" t="s">
        <v>2807</v>
      </c>
      <c r="E394" s="515">
        <v>750000</v>
      </c>
      <c r="F394" s="378">
        <v>67279500</v>
      </c>
      <c r="G394" s="378">
        <v>750000</v>
      </c>
      <c r="H394" s="378">
        <v>67279500</v>
      </c>
      <c r="I394" s="169" t="s">
        <v>113</v>
      </c>
      <c r="J394" s="169" t="s">
        <v>790</v>
      </c>
    </row>
    <row r="395" spans="1:10" ht="36">
      <c r="A395" s="511">
        <v>139</v>
      </c>
      <c r="B395" s="507" t="s">
        <v>2555</v>
      </c>
      <c r="C395" s="166" t="s">
        <v>2808</v>
      </c>
      <c r="D395" s="166" t="s">
        <v>2809</v>
      </c>
      <c r="E395" s="515">
        <v>50000</v>
      </c>
      <c r="F395" s="378">
        <v>67329500</v>
      </c>
      <c r="G395" s="378">
        <v>50000</v>
      </c>
      <c r="H395" s="378">
        <v>67329500</v>
      </c>
      <c r="I395" s="169" t="s">
        <v>2706</v>
      </c>
      <c r="J395" s="169" t="s">
        <v>790</v>
      </c>
    </row>
    <row r="396" spans="1:10" ht="36">
      <c r="A396" s="511">
        <v>140</v>
      </c>
      <c r="B396" s="507" t="s">
        <v>2555</v>
      </c>
      <c r="C396" s="166" t="s">
        <v>2810</v>
      </c>
      <c r="D396" s="166" t="s">
        <v>2809</v>
      </c>
      <c r="E396" s="515">
        <v>150000</v>
      </c>
      <c r="F396" s="378">
        <v>67479500</v>
      </c>
      <c r="G396" s="378">
        <v>150000</v>
      </c>
      <c r="H396" s="378">
        <v>67479500</v>
      </c>
      <c r="I396" s="169" t="s">
        <v>2706</v>
      </c>
      <c r="J396" s="169" t="s">
        <v>790</v>
      </c>
    </row>
    <row r="397" spans="1:10" ht="48">
      <c r="A397" s="511">
        <v>141</v>
      </c>
      <c r="B397" s="507" t="s">
        <v>2555</v>
      </c>
      <c r="C397" s="166" t="s">
        <v>2811</v>
      </c>
      <c r="D397" s="166" t="s">
        <v>2812</v>
      </c>
      <c r="E397" s="515">
        <v>200000</v>
      </c>
      <c r="F397" s="378">
        <v>67679500</v>
      </c>
      <c r="G397" s="378">
        <v>200000</v>
      </c>
      <c r="H397" s="378">
        <v>67679500</v>
      </c>
      <c r="I397" s="169" t="s">
        <v>113</v>
      </c>
      <c r="J397" s="169" t="s">
        <v>2813</v>
      </c>
    </row>
    <row r="398" spans="1:10" ht="60">
      <c r="A398" s="511">
        <v>142</v>
      </c>
      <c r="B398" s="507" t="s">
        <v>2555</v>
      </c>
      <c r="C398" s="166" t="s">
        <v>2814</v>
      </c>
      <c r="D398" s="166" t="s">
        <v>2815</v>
      </c>
      <c r="E398" s="515">
        <v>1200000</v>
      </c>
      <c r="F398" s="378">
        <v>68879500</v>
      </c>
      <c r="G398" s="378">
        <v>1200000</v>
      </c>
      <c r="H398" s="378">
        <v>68879500</v>
      </c>
      <c r="I398" s="169" t="s">
        <v>113</v>
      </c>
      <c r="J398" s="169" t="s">
        <v>2563</v>
      </c>
    </row>
    <row r="399" spans="1:10" ht="24">
      <c r="A399" s="511">
        <v>143</v>
      </c>
      <c r="B399" s="507" t="s">
        <v>2555</v>
      </c>
      <c r="C399" s="166" t="s">
        <v>5907</v>
      </c>
      <c r="D399" s="166" t="s">
        <v>5909</v>
      </c>
      <c r="E399" s="515">
        <v>100000</v>
      </c>
      <c r="F399" s="378">
        <v>68979500</v>
      </c>
      <c r="G399" s="378">
        <v>100000</v>
      </c>
      <c r="H399" s="378">
        <v>68979500</v>
      </c>
      <c r="I399" s="169" t="s">
        <v>2715</v>
      </c>
      <c r="J399" s="169" t="s">
        <v>790</v>
      </c>
    </row>
    <row r="400" spans="1:10" ht="24">
      <c r="A400" s="511">
        <v>144</v>
      </c>
      <c r="B400" s="507" t="s">
        <v>2555</v>
      </c>
      <c r="C400" s="166" t="s">
        <v>5908</v>
      </c>
      <c r="D400" s="166" t="s">
        <v>5910</v>
      </c>
      <c r="E400" s="515">
        <v>60000</v>
      </c>
      <c r="F400" s="378">
        <v>69039500</v>
      </c>
      <c r="G400" s="378">
        <v>60000</v>
      </c>
      <c r="H400" s="378">
        <v>69039500</v>
      </c>
      <c r="I400" s="169" t="s">
        <v>2715</v>
      </c>
      <c r="J400" s="169" t="s">
        <v>790</v>
      </c>
    </row>
    <row r="401" spans="1:10" ht="24">
      <c r="A401" s="511">
        <v>145</v>
      </c>
      <c r="B401" s="507" t="s">
        <v>2555</v>
      </c>
      <c r="C401" s="166" t="s">
        <v>2816</v>
      </c>
      <c r="D401" s="166" t="s">
        <v>2817</v>
      </c>
      <c r="E401" s="515">
        <v>80000</v>
      </c>
      <c r="F401" s="378">
        <v>69119500</v>
      </c>
      <c r="G401" s="378">
        <v>80000</v>
      </c>
      <c r="H401" s="378">
        <v>69119500</v>
      </c>
      <c r="I401" s="169" t="s">
        <v>2254</v>
      </c>
      <c r="J401" s="169" t="s">
        <v>2023</v>
      </c>
    </row>
    <row r="402" spans="1:10" ht="24">
      <c r="A402" s="511">
        <v>146</v>
      </c>
      <c r="B402" s="507" t="s">
        <v>2555</v>
      </c>
      <c r="C402" s="166" t="s">
        <v>2818</v>
      </c>
      <c r="D402" s="166" t="s">
        <v>2819</v>
      </c>
      <c r="E402" s="515">
        <v>120000</v>
      </c>
      <c r="F402" s="378">
        <v>69239500</v>
      </c>
      <c r="G402" s="378">
        <v>120000</v>
      </c>
      <c r="H402" s="378">
        <v>69239500</v>
      </c>
      <c r="I402" s="169" t="s">
        <v>2623</v>
      </c>
      <c r="J402" s="169" t="s">
        <v>2021</v>
      </c>
    </row>
    <row r="403" spans="1:10" ht="24">
      <c r="A403" s="511">
        <v>147</v>
      </c>
      <c r="B403" s="507" t="s">
        <v>2555</v>
      </c>
      <c r="C403" s="166" t="s">
        <v>2820</v>
      </c>
      <c r="D403" s="166" t="s">
        <v>2821</v>
      </c>
      <c r="E403" s="515">
        <v>300000</v>
      </c>
      <c r="F403" s="378">
        <v>69539500</v>
      </c>
      <c r="G403" s="378">
        <v>300000</v>
      </c>
      <c r="H403" s="378">
        <v>69539500</v>
      </c>
      <c r="I403" s="169" t="s">
        <v>789</v>
      </c>
      <c r="J403" s="169" t="s">
        <v>2021</v>
      </c>
    </row>
    <row r="404" spans="1:10" ht="24">
      <c r="A404" s="511">
        <v>148</v>
      </c>
      <c r="B404" s="507" t="s">
        <v>2555</v>
      </c>
      <c r="C404" s="166" t="s">
        <v>2822</v>
      </c>
      <c r="D404" s="166" t="s">
        <v>2823</v>
      </c>
      <c r="E404" s="515">
        <v>20000</v>
      </c>
      <c r="F404" s="378">
        <v>69559500</v>
      </c>
      <c r="G404" s="378">
        <v>20000</v>
      </c>
      <c r="H404" s="378">
        <v>69559500</v>
      </c>
      <c r="I404" s="169" t="s">
        <v>2612</v>
      </c>
      <c r="J404" s="169" t="s">
        <v>2021</v>
      </c>
    </row>
    <row r="405" spans="1:10">
      <c r="A405" s="511">
        <v>149</v>
      </c>
      <c r="B405" s="507" t="s">
        <v>2555</v>
      </c>
      <c r="C405" s="166" t="s">
        <v>2699</v>
      </c>
      <c r="D405" s="166" t="s">
        <v>2824</v>
      </c>
      <c r="E405" s="515">
        <v>50000</v>
      </c>
      <c r="F405" s="378">
        <v>69609500</v>
      </c>
      <c r="G405" s="378">
        <v>50000</v>
      </c>
      <c r="H405" s="378">
        <v>69609500</v>
      </c>
      <c r="I405" s="169" t="s">
        <v>2623</v>
      </c>
      <c r="J405" s="169" t="s">
        <v>2021</v>
      </c>
    </row>
    <row r="406" spans="1:10" ht="48">
      <c r="A406" s="511">
        <v>150</v>
      </c>
      <c r="B406" s="507" t="s">
        <v>2555</v>
      </c>
      <c r="C406" s="166" t="s">
        <v>2825</v>
      </c>
      <c r="D406" s="166" t="s">
        <v>5911</v>
      </c>
      <c r="E406" s="515">
        <v>150000</v>
      </c>
      <c r="F406" s="378">
        <v>69759500</v>
      </c>
      <c r="G406" s="378">
        <v>150000</v>
      </c>
      <c r="H406" s="378">
        <v>69759500</v>
      </c>
      <c r="I406" s="169" t="s">
        <v>2669</v>
      </c>
      <c r="J406" s="169" t="s">
        <v>2021</v>
      </c>
    </row>
    <row r="407" spans="1:10" ht="36">
      <c r="A407" s="511">
        <v>151</v>
      </c>
      <c r="B407" s="507" t="s">
        <v>2555</v>
      </c>
      <c r="C407" s="564" t="s">
        <v>2826</v>
      </c>
      <c r="D407" s="513" t="s">
        <v>5912</v>
      </c>
      <c r="E407" s="560">
        <v>75000</v>
      </c>
      <c r="F407" s="378">
        <v>69834500</v>
      </c>
      <c r="G407" s="378">
        <v>75000</v>
      </c>
      <c r="H407" s="378">
        <v>69834500</v>
      </c>
      <c r="I407" s="169" t="s">
        <v>2669</v>
      </c>
      <c r="J407" s="169" t="s">
        <v>2021</v>
      </c>
    </row>
    <row r="408" spans="1:10" ht="24">
      <c r="A408" s="511">
        <v>152</v>
      </c>
      <c r="B408" s="507" t="s">
        <v>2555</v>
      </c>
      <c r="C408" s="512" t="s">
        <v>2827</v>
      </c>
      <c r="D408" s="513" t="s">
        <v>2828</v>
      </c>
      <c r="E408" s="560">
        <v>275000</v>
      </c>
      <c r="F408" s="378">
        <v>70109500</v>
      </c>
      <c r="G408" s="378">
        <v>275000</v>
      </c>
      <c r="H408" s="378">
        <v>70109500</v>
      </c>
      <c r="I408" s="169" t="s">
        <v>2669</v>
      </c>
      <c r="J408" s="516" t="s">
        <v>2021</v>
      </c>
    </row>
    <row r="409" spans="1:10" ht="36">
      <c r="A409" s="511">
        <v>153</v>
      </c>
      <c r="B409" s="507" t="s">
        <v>2555</v>
      </c>
      <c r="C409" s="166" t="s">
        <v>2829</v>
      </c>
      <c r="D409" s="166" t="s">
        <v>2830</v>
      </c>
      <c r="E409" s="515">
        <v>80000</v>
      </c>
      <c r="F409" s="378">
        <v>70189500</v>
      </c>
      <c r="G409" s="378">
        <v>80000</v>
      </c>
      <c r="H409" s="378">
        <v>70189500</v>
      </c>
      <c r="I409" s="169" t="s">
        <v>789</v>
      </c>
      <c r="J409" s="169" t="s">
        <v>2831</v>
      </c>
    </row>
    <row r="410" spans="1:10" ht="24">
      <c r="A410" s="511">
        <v>154</v>
      </c>
      <c r="B410" s="507" t="s">
        <v>2555</v>
      </c>
      <c r="C410" s="166" t="s">
        <v>2832</v>
      </c>
      <c r="D410" s="166" t="s">
        <v>2833</v>
      </c>
      <c r="E410" s="515">
        <v>250000</v>
      </c>
      <c r="F410" s="378">
        <v>70439500</v>
      </c>
      <c r="G410" s="378">
        <v>250000</v>
      </c>
      <c r="H410" s="378">
        <v>70439500</v>
      </c>
      <c r="I410" s="169" t="s">
        <v>869</v>
      </c>
      <c r="J410" s="169" t="s">
        <v>2021</v>
      </c>
    </row>
    <row r="411" spans="1:10" ht="36">
      <c r="A411" s="511">
        <v>155</v>
      </c>
      <c r="B411" s="507" t="s">
        <v>2555</v>
      </c>
      <c r="C411" s="166" t="s">
        <v>2834</v>
      </c>
      <c r="D411" s="166" t="s">
        <v>2835</v>
      </c>
      <c r="E411" s="515">
        <v>150000</v>
      </c>
      <c r="F411" s="378">
        <v>70589500</v>
      </c>
      <c r="G411" s="378">
        <v>150000</v>
      </c>
      <c r="H411" s="378">
        <v>70589500</v>
      </c>
      <c r="I411" s="169" t="s">
        <v>2669</v>
      </c>
      <c r="J411" s="169" t="s">
        <v>2021</v>
      </c>
    </row>
    <row r="412" spans="1:10" ht="24">
      <c r="A412" s="511">
        <v>156</v>
      </c>
      <c r="B412" s="507" t="s">
        <v>2555</v>
      </c>
      <c r="C412" s="166" t="s">
        <v>2836</v>
      </c>
      <c r="D412" s="166" t="s">
        <v>2837</v>
      </c>
      <c r="E412" s="515">
        <v>250000</v>
      </c>
      <c r="F412" s="378">
        <v>70839500</v>
      </c>
      <c r="G412" s="378">
        <v>250000</v>
      </c>
      <c r="H412" s="378">
        <v>70839500</v>
      </c>
      <c r="I412" s="169" t="s">
        <v>2728</v>
      </c>
      <c r="J412" s="169" t="s">
        <v>2021</v>
      </c>
    </row>
    <row r="413" spans="1:10" ht="24">
      <c r="A413" s="511">
        <v>157</v>
      </c>
      <c r="B413" s="507" t="s">
        <v>2555</v>
      </c>
      <c r="C413" s="166" t="s">
        <v>2838</v>
      </c>
      <c r="D413" s="166" t="s">
        <v>2839</v>
      </c>
      <c r="E413" s="515">
        <v>200000</v>
      </c>
      <c r="F413" s="378">
        <v>71039500</v>
      </c>
      <c r="G413" s="378">
        <v>200000</v>
      </c>
      <c r="H413" s="378">
        <v>71039500</v>
      </c>
      <c r="I413" s="169" t="s">
        <v>789</v>
      </c>
      <c r="J413" s="169" t="s">
        <v>2021</v>
      </c>
    </row>
    <row r="414" spans="1:10" ht="24">
      <c r="A414" s="511">
        <v>158</v>
      </c>
      <c r="B414" s="507" t="s">
        <v>2555</v>
      </c>
      <c r="C414" s="166" t="s">
        <v>2840</v>
      </c>
      <c r="D414" s="166" t="s">
        <v>2841</v>
      </c>
      <c r="E414" s="515">
        <v>1000000</v>
      </c>
      <c r="F414" s="378">
        <v>72039500</v>
      </c>
      <c r="G414" s="378">
        <v>1000000</v>
      </c>
      <c r="H414" s="378">
        <v>72039500</v>
      </c>
      <c r="I414" s="169" t="s">
        <v>869</v>
      </c>
      <c r="J414" s="169" t="s">
        <v>2021</v>
      </c>
    </row>
    <row r="415" spans="1:10" ht="48">
      <c r="A415" s="511">
        <v>159</v>
      </c>
      <c r="B415" s="507" t="s">
        <v>2555</v>
      </c>
      <c r="C415" s="166" t="s">
        <v>2842</v>
      </c>
      <c r="D415" s="166" t="s">
        <v>2843</v>
      </c>
      <c r="E415" s="515">
        <v>250000</v>
      </c>
      <c r="F415" s="378">
        <v>72289500</v>
      </c>
      <c r="G415" s="378">
        <v>250000</v>
      </c>
      <c r="H415" s="378">
        <v>72289500</v>
      </c>
      <c r="I415" s="169" t="s">
        <v>838</v>
      </c>
      <c r="J415" s="169" t="s">
        <v>2023</v>
      </c>
    </row>
    <row r="416" spans="1:10" ht="36">
      <c r="A416" s="511">
        <v>160</v>
      </c>
      <c r="B416" s="507" t="s">
        <v>2555</v>
      </c>
      <c r="C416" s="166" t="s">
        <v>3111</v>
      </c>
      <c r="D416" s="166" t="s">
        <v>5913</v>
      </c>
      <c r="E416" s="515">
        <v>200000</v>
      </c>
      <c r="F416" s="378">
        <v>72489500</v>
      </c>
      <c r="G416" s="378">
        <v>200000</v>
      </c>
      <c r="H416" s="378">
        <v>72489500</v>
      </c>
      <c r="I416" s="169" t="s">
        <v>2358</v>
      </c>
      <c r="J416" s="169" t="s">
        <v>790</v>
      </c>
    </row>
    <row r="417" spans="1:10" ht="24">
      <c r="A417" s="511">
        <v>161</v>
      </c>
      <c r="B417" s="507" t="s">
        <v>2555</v>
      </c>
      <c r="C417" s="512" t="s">
        <v>2844</v>
      </c>
      <c r="D417" s="513" t="s">
        <v>2845</v>
      </c>
      <c r="E417" s="514">
        <v>50000</v>
      </c>
      <c r="F417" s="378">
        <v>72539500</v>
      </c>
      <c r="G417" s="378">
        <v>50000</v>
      </c>
      <c r="H417" s="378">
        <v>72539500</v>
      </c>
      <c r="I417" s="169" t="s">
        <v>755</v>
      </c>
      <c r="J417" s="169" t="s">
        <v>2035</v>
      </c>
    </row>
    <row r="418" spans="1:10" ht="24">
      <c r="A418" s="511">
        <v>162</v>
      </c>
      <c r="B418" s="507" t="s">
        <v>2555</v>
      </c>
      <c r="C418" s="166" t="s">
        <v>2846</v>
      </c>
      <c r="D418" s="566" t="s">
        <v>2847</v>
      </c>
      <c r="E418" s="514">
        <v>500000</v>
      </c>
      <c r="F418" s="378">
        <v>73039500</v>
      </c>
      <c r="G418" s="378">
        <v>500000</v>
      </c>
      <c r="H418" s="378">
        <v>73039500</v>
      </c>
      <c r="I418" s="169" t="s">
        <v>776</v>
      </c>
      <c r="J418" s="511" t="s">
        <v>2023</v>
      </c>
    </row>
    <row r="419" spans="1:10" ht="36">
      <c r="A419" s="511">
        <v>163</v>
      </c>
      <c r="B419" s="507" t="s">
        <v>2555</v>
      </c>
      <c r="C419" s="166" t="s">
        <v>2848</v>
      </c>
      <c r="D419" s="166" t="s">
        <v>2849</v>
      </c>
      <c r="E419" s="515">
        <v>150000</v>
      </c>
      <c r="F419" s="378">
        <v>73189500</v>
      </c>
      <c r="G419" s="378">
        <v>150000</v>
      </c>
      <c r="H419" s="378">
        <v>73189500</v>
      </c>
      <c r="I419" s="169" t="s">
        <v>1803</v>
      </c>
      <c r="J419" s="169" t="s">
        <v>2365</v>
      </c>
    </row>
    <row r="420" spans="1:10" ht="24">
      <c r="A420" s="511">
        <v>164</v>
      </c>
      <c r="B420" s="507" t="s">
        <v>2555</v>
      </c>
      <c r="C420" s="166" t="s">
        <v>2850</v>
      </c>
      <c r="D420" s="166" t="s">
        <v>2851</v>
      </c>
      <c r="E420" s="515">
        <v>25600</v>
      </c>
      <c r="F420" s="378">
        <v>73215100</v>
      </c>
      <c r="G420" s="378">
        <v>25600</v>
      </c>
      <c r="H420" s="378">
        <v>73215100</v>
      </c>
      <c r="I420" s="169" t="s">
        <v>1803</v>
      </c>
      <c r="J420" s="169" t="s">
        <v>2365</v>
      </c>
    </row>
    <row r="421" spans="1:10">
      <c r="A421" s="511">
        <v>165</v>
      </c>
      <c r="B421" s="507" t="s">
        <v>2555</v>
      </c>
      <c r="C421" s="166" t="s">
        <v>2852</v>
      </c>
      <c r="D421" s="166" t="s">
        <v>2853</v>
      </c>
      <c r="E421" s="515">
        <v>200000</v>
      </c>
      <c r="F421" s="378">
        <v>73415100</v>
      </c>
      <c r="G421" s="378">
        <v>200000</v>
      </c>
      <c r="H421" s="378">
        <v>73415100</v>
      </c>
      <c r="I421" s="169" t="s">
        <v>1803</v>
      </c>
      <c r="J421" s="169" t="s">
        <v>2365</v>
      </c>
    </row>
    <row r="422" spans="1:10" ht="24">
      <c r="A422" s="511">
        <v>166</v>
      </c>
      <c r="B422" s="507" t="s">
        <v>2555</v>
      </c>
      <c r="C422" s="517" t="s">
        <v>2854</v>
      </c>
      <c r="D422" s="517" t="s">
        <v>2855</v>
      </c>
      <c r="E422" s="518">
        <v>150000</v>
      </c>
      <c r="F422" s="378">
        <v>73565100</v>
      </c>
      <c r="G422" s="378">
        <v>150000</v>
      </c>
      <c r="H422" s="378">
        <v>73565100</v>
      </c>
      <c r="I422" s="567" t="s">
        <v>2856</v>
      </c>
      <c r="J422" s="567">
        <v>13</v>
      </c>
    </row>
    <row r="423" spans="1:10" ht="24">
      <c r="A423" s="511">
        <v>167</v>
      </c>
      <c r="B423" s="507" t="s">
        <v>2555</v>
      </c>
      <c r="C423" s="568" t="s">
        <v>2857</v>
      </c>
      <c r="D423" s="568" t="s">
        <v>5914</v>
      </c>
      <c r="E423" s="518">
        <v>1500000</v>
      </c>
      <c r="F423" s="378">
        <v>75065100</v>
      </c>
      <c r="G423" s="378">
        <v>1500000</v>
      </c>
      <c r="H423" s="378">
        <v>75065100</v>
      </c>
      <c r="I423" s="567" t="s">
        <v>2858</v>
      </c>
      <c r="J423" s="567">
        <v>31</v>
      </c>
    </row>
    <row r="424" spans="1:10">
      <c r="A424" s="511">
        <v>168</v>
      </c>
      <c r="B424" s="507" t="s">
        <v>2555</v>
      </c>
      <c r="C424" s="517" t="s">
        <v>2859</v>
      </c>
      <c r="D424" s="517" t="s">
        <v>2860</v>
      </c>
      <c r="E424" s="569">
        <v>1000000</v>
      </c>
      <c r="F424" s="378">
        <v>76065100</v>
      </c>
      <c r="G424" s="378">
        <v>1000000</v>
      </c>
      <c r="H424" s="378">
        <v>76065100</v>
      </c>
      <c r="I424" s="567" t="s">
        <v>809</v>
      </c>
      <c r="J424" s="567">
        <v>9</v>
      </c>
    </row>
    <row r="425" spans="1:10" ht="72">
      <c r="A425" s="511">
        <v>169</v>
      </c>
      <c r="B425" s="507" t="s">
        <v>2555</v>
      </c>
      <c r="C425" s="568" t="s">
        <v>2422</v>
      </c>
      <c r="D425" s="570" t="s">
        <v>2861</v>
      </c>
      <c r="E425" s="518">
        <v>500000</v>
      </c>
      <c r="F425" s="378">
        <v>76565100</v>
      </c>
      <c r="G425" s="378">
        <v>500000</v>
      </c>
      <c r="H425" s="378">
        <v>76565100</v>
      </c>
      <c r="I425" s="105" t="s">
        <v>2424</v>
      </c>
      <c r="J425" s="520" t="s">
        <v>2862</v>
      </c>
    </row>
    <row r="426" spans="1:10" ht="36">
      <c r="A426" s="511">
        <v>170</v>
      </c>
      <c r="B426" s="507" t="s">
        <v>2555</v>
      </c>
      <c r="C426" s="568" t="s">
        <v>2863</v>
      </c>
      <c r="D426" s="568" t="s">
        <v>2864</v>
      </c>
      <c r="E426" s="518">
        <v>500000</v>
      </c>
      <c r="F426" s="378">
        <v>77065100</v>
      </c>
      <c r="G426" s="378">
        <v>500000</v>
      </c>
      <c r="H426" s="378">
        <v>77065100</v>
      </c>
      <c r="I426" s="105" t="s">
        <v>2424</v>
      </c>
      <c r="J426" s="520" t="s">
        <v>2862</v>
      </c>
    </row>
    <row r="427" spans="1:10" ht="24">
      <c r="A427" s="511">
        <v>171</v>
      </c>
      <c r="B427" s="507" t="s">
        <v>2555</v>
      </c>
      <c r="C427" s="571" t="s">
        <v>2865</v>
      </c>
      <c r="D427" s="570" t="s">
        <v>5915</v>
      </c>
      <c r="E427" s="518">
        <v>200000</v>
      </c>
      <c r="F427" s="378">
        <v>77265100</v>
      </c>
      <c r="G427" s="378">
        <v>200000</v>
      </c>
      <c r="H427" s="378">
        <v>77265100</v>
      </c>
      <c r="I427" s="105" t="s">
        <v>2424</v>
      </c>
      <c r="J427" s="520" t="s">
        <v>2866</v>
      </c>
    </row>
    <row r="428" spans="1:10">
      <c r="A428" s="511">
        <v>172</v>
      </c>
      <c r="B428" s="507" t="s">
        <v>2555</v>
      </c>
      <c r="C428" s="106" t="s">
        <v>2867</v>
      </c>
      <c r="D428" s="523" t="s">
        <v>2868</v>
      </c>
      <c r="E428" s="514">
        <v>50000</v>
      </c>
      <c r="F428" s="378">
        <v>77315100</v>
      </c>
      <c r="G428" s="378">
        <v>50000</v>
      </c>
      <c r="H428" s="378">
        <v>77315100</v>
      </c>
      <c r="I428" s="169" t="s">
        <v>751</v>
      </c>
      <c r="J428" s="511" t="s">
        <v>2610</v>
      </c>
    </row>
    <row r="429" spans="1:10" ht="24">
      <c r="A429" s="511">
        <v>173</v>
      </c>
      <c r="B429" s="507" t="s">
        <v>2555</v>
      </c>
      <c r="C429" s="572" t="s">
        <v>2869</v>
      </c>
      <c r="D429" s="573" t="s">
        <v>2870</v>
      </c>
      <c r="E429" s="574">
        <v>500000</v>
      </c>
      <c r="F429" s="378">
        <v>77815100</v>
      </c>
      <c r="G429" s="378">
        <v>500000</v>
      </c>
      <c r="H429" s="378">
        <v>77815100</v>
      </c>
      <c r="I429" s="169" t="s">
        <v>108</v>
      </c>
      <c r="J429" s="575">
        <v>20</v>
      </c>
    </row>
    <row r="430" spans="1:10" ht="24">
      <c r="A430" s="511">
        <v>174</v>
      </c>
      <c r="B430" s="507" t="s">
        <v>2555</v>
      </c>
      <c r="C430" s="106" t="s">
        <v>2871</v>
      </c>
      <c r="D430" s="106" t="s">
        <v>2872</v>
      </c>
      <c r="E430" s="576">
        <v>678000</v>
      </c>
      <c r="F430" s="378">
        <v>78493100</v>
      </c>
      <c r="G430" s="378">
        <v>678000</v>
      </c>
      <c r="H430" s="378">
        <v>78493100</v>
      </c>
      <c r="I430" s="511" t="s">
        <v>155</v>
      </c>
      <c r="J430" s="511">
        <v>11</v>
      </c>
    </row>
    <row r="431" spans="1:10" ht="24">
      <c r="A431" s="511">
        <v>175</v>
      </c>
      <c r="B431" s="507" t="s">
        <v>2555</v>
      </c>
      <c r="C431" s="577" t="s">
        <v>2873</v>
      </c>
      <c r="D431" s="577" t="s">
        <v>2874</v>
      </c>
      <c r="E431" s="574">
        <v>400000</v>
      </c>
      <c r="F431" s="378">
        <v>78893100</v>
      </c>
      <c r="G431" s="378">
        <v>400000</v>
      </c>
      <c r="H431" s="378">
        <v>78893100</v>
      </c>
      <c r="I431" s="169" t="s">
        <v>792</v>
      </c>
      <c r="J431" s="575">
        <v>31</v>
      </c>
    </row>
    <row r="432" spans="1:10">
      <c r="A432" s="511">
        <v>176</v>
      </c>
      <c r="B432" s="507" t="s">
        <v>2555</v>
      </c>
      <c r="C432" s="106" t="s">
        <v>2875</v>
      </c>
      <c r="D432" s="106" t="s">
        <v>2876</v>
      </c>
      <c r="E432" s="514">
        <v>3000000</v>
      </c>
      <c r="F432" s="378">
        <v>81893100</v>
      </c>
      <c r="G432" s="378">
        <v>3000000</v>
      </c>
      <c r="H432" s="378">
        <v>81893100</v>
      </c>
      <c r="I432" s="169" t="s">
        <v>108</v>
      </c>
      <c r="J432" s="511">
        <v>28</v>
      </c>
    </row>
    <row r="433" spans="1:10">
      <c r="A433" s="511">
        <v>177</v>
      </c>
      <c r="B433" s="507" t="s">
        <v>2555</v>
      </c>
      <c r="C433" s="106" t="s">
        <v>2877</v>
      </c>
      <c r="D433" s="106" t="s">
        <v>2878</v>
      </c>
      <c r="E433" s="576">
        <v>67000</v>
      </c>
      <c r="F433" s="378">
        <v>81960100</v>
      </c>
      <c r="G433" s="378">
        <v>67000</v>
      </c>
      <c r="H433" s="378">
        <v>81960100</v>
      </c>
      <c r="I433" s="511" t="s">
        <v>155</v>
      </c>
      <c r="J433" s="511">
        <v>11</v>
      </c>
    </row>
    <row r="434" spans="1:10" ht="24">
      <c r="A434" s="511">
        <v>178</v>
      </c>
      <c r="B434" s="507" t="s">
        <v>2555</v>
      </c>
      <c r="C434" s="525" t="s">
        <v>2879</v>
      </c>
      <c r="D434" s="525" t="s">
        <v>5916</v>
      </c>
      <c r="E434" s="514">
        <v>1600000</v>
      </c>
      <c r="F434" s="378">
        <v>83560100</v>
      </c>
      <c r="G434" s="378">
        <v>1600000</v>
      </c>
      <c r="H434" s="378">
        <v>83560100</v>
      </c>
      <c r="I434" s="169" t="s">
        <v>792</v>
      </c>
      <c r="J434" s="511">
        <v>31</v>
      </c>
    </row>
    <row r="435" spans="1:10" ht="24">
      <c r="A435" s="511">
        <v>179</v>
      </c>
      <c r="B435" s="507" t="s">
        <v>2555</v>
      </c>
      <c r="C435" s="106" t="s">
        <v>2880</v>
      </c>
      <c r="D435" s="578" t="s">
        <v>2881</v>
      </c>
      <c r="E435" s="514">
        <v>100000</v>
      </c>
      <c r="F435" s="378">
        <v>83660100</v>
      </c>
      <c r="G435" s="378">
        <v>100000</v>
      </c>
      <c r="H435" s="378">
        <v>83660100</v>
      </c>
      <c r="I435" s="169" t="s">
        <v>108</v>
      </c>
      <c r="J435" s="511">
        <v>20</v>
      </c>
    </row>
    <row r="436" spans="1:10" ht="24">
      <c r="A436" s="511">
        <v>180</v>
      </c>
      <c r="B436" s="507" t="s">
        <v>2555</v>
      </c>
      <c r="C436" s="572" t="s">
        <v>2882</v>
      </c>
      <c r="D436" s="572" t="s">
        <v>2883</v>
      </c>
      <c r="E436" s="579">
        <v>370000</v>
      </c>
      <c r="F436" s="378">
        <v>84030100</v>
      </c>
      <c r="G436" s="378">
        <v>370000</v>
      </c>
      <c r="H436" s="378">
        <v>84030100</v>
      </c>
      <c r="I436" s="169" t="s">
        <v>1657</v>
      </c>
      <c r="J436" s="575">
        <v>6</v>
      </c>
    </row>
    <row r="437" spans="1:10" ht="24">
      <c r="A437" s="511">
        <v>181</v>
      </c>
      <c r="B437" s="507" t="s">
        <v>2555</v>
      </c>
      <c r="C437" s="580" t="s">
        <v>2884</v>
      </c>
      <c r="D437" s="525" t="s">
        <v>2885</v>
      </c>
      <c r="E437" s="514">
        <v>1080000</v>
      </c>
      <c r="F437" s="378">
        <v>85110100</v>
      </c>
      <c r="G437" s="378">
        <v>1080000</v>
      </c>
      <c r="H437" s="378">
        <v>85110100</v>
      </c>
      <c r="I437" s="511" t="s">
        <v>792</v>
      </c>
      <c r="J437" s="511">
        <v>31</v>
      </c>
    </row>
    <row r="438" spans="1:10" ht="24">
      <c r="A438" s="511">
        <v>182</v>
      </c>
      <c r="B438" s="507" t="s">
        <v>2555</v>
      </c>
      <c r="C438" s="106" t="s">
        <v>2886</v>
      </c>
      <c r="D438" s="578" t="s">
        <v>2887</v>
      </c>
      <c r="E438" s="514">
        <v>150000</v>
      </c>
      <c r="F438" s="378">
        <v>85260100</v>
      </c>
      <c r="G438" s="378">
        <v>150000</v>
      </c>
      <c r="H438" s="378">
        <v>85260100</v>
      </c>
      <c r="I438" s="169" t="s">
        <v>2424</v>
      </c>
      <c r="J438" s="575" t="s">
        <v>2888</v>
      </c>
    </row>
    <row r="439" spans="1:10" ht="24">
      <c r="A439" s="511">
        <v>183</v>
      </c>
      <c r="B439" s="507" t="s">
        <v>2555</v>
      </c>
      <c r="C439" s="572" t="s">
        <v>2889</v>
      </c>
      <c r="D439" s="572" t="s">
        <v>2890</v>
      </c>
      <c r="E439" s="574">
        <v>2200000</v>
      </c>
      <c r="F439" s="378">
        <v>87460100</v>
      </c>
      <c r="G439" s="378">
        <v>2200000</v>
      </c>
      <c r="H439" s="378">
        <v>87460100</v>
      </c>
      <c r="I439" s="575" t="s">
        <v>108</v>
      </c>
      <c r="J439" s="575" t="s">
        <v>2891</v>
      </c>
    </row>
    <row r="440" spans="1:10">
      <c r="A440" s="511">
        <v>184</v>
      </c>
      <c r="B440" s="507" t="s">
        <v>2555</v>
      </c>
      <c r="C440" s="572" t="s">
        <v>2892</v>
      </c>
      <c r="D440" s="572" t="s">
        <v>2893</v>
      </c>
      <c r="E440" s="579">
        <v>215000</v>
      </c>
      <c r="F440" s="378">
        <v>87675100</v>
      </c>
      <c r="G440" s="378">
        <v>215000</v>
      </c>
      <c r="H440" s="378">
        <v>87675100</v>
      </c>
      <c r="I440" s="169" t="s">
        <v>155</v>
      </c>
      <c r="J440" s="575">
        <v>11</v>
      </c>
    </row>
    <row r="441" spans="1:10" ht="24">
      <c r="A441" s="511">
        <v>185</v>
      </c>
      <c r="B441" s="507" t="s">
        <v>2555</v>
      </c>
      <c r="C441" s="106" t="s">
        <v>2894</v>
      </c>
      <c r="D441" s="106" t="s">
        <v>2895</v>
      </c>
      <c r="E441" s="514">
        <v>1452000</v>
      </c>
      <c r="F441" s="378">
        <v>89127100</v>
      </c>
      <c r="G441" s="378">
        <v>1452000</v>
      </c>
      <c r="H441" s="378">
        <v>89127100</v>
      </c>
      <c r="I441" s="511" t="s">
        <v>2856</v>
      </c>
      <c r="J441" s="511">
        <v>14</v>
      </c>
    </row>
    <row r="442" spans="1:10" ht="24">
      <c r="A442" s="511">
        <v>186</v>
      </c>
      <c r="B442" s="507" t="s">
        <v>2555</v>
      </c>
      <c r="C442" s="577" t="s">
        <v>2896</v>
      </c>
      <c r="D442" s="572" t="s">
        <v>2897</v>
      </c>
      <c r="E442" s="579">
        <v>150000</v>
      </c>
      <c r="F442" s="378">
        <v>89277100</v>
      </c>
      <c r="G442" s="378">
        <v>150000</v>
      </c>
      <c r="H442" s="378">
        <v>89277100</v>
      </c>
      <c r="I442" s="169" t="s">
        <v>155</v>
      </c>
      <c r="J442" s="575">
        <v>8</v>
      </c>
    </row>
    <row r="443" spans="1:10" ht="24">
      <c r="A443" s="511">
        <v>187</v>
      </c>
      <c r="B443" s="507" t="s">
        <v>2555</v>
      </c>
      <c r="C443" s="577" t="s">
        <v>2898</v>
      </c>
      <c r="D443" s="577" t="s">
        <v>2899</v>
      </c>
      <c r="E443" s="574">
        <v>650000</v>
      </c>
      <c r="F443" s="378">
        <v>89927100</v>
      </c>
      <c r="G443" s="378">
        <v>650000</v>
      </c>
      <c r="H443" s="378">
        <v>89927100</v>
      </c>
      <c r="I443" s="169" t="s">
        <v>2900</v>
      </c>
      <c r="J443" s="575">
        <v>31</v>
      </c>
    </row>
    <row r="444" spans="1:10" ht="24">
      <c r="A444" s="511">
        <v>188</v>
      </c>
      <c r="B444" s="507" t="s">
        <v>2555</v>
      </c>
      <c r="C444" s="525" t="s">
        <v>2901</v>
      </c>
      <c r="D444" s="525" t="s">
        <v>2902</v>
      </c>
      <c r="E444" s="514">
        <v>500000</v>
      </c>
      <c r="F444" s="378">
        <v>90427100</v>
      </c>
      <c r="G444" s="378">
        <v>500000</v>
      </c>
      <c r="H444" s="378">
        <v>90427100</v>
      </c>
      <c r="I444" s="169" t="s">
        <v>2424</v>
      </c>
      <c r="J444" s="511" t="s">
        <v>2888</v>
      </c>
    </row>
    <row r="445" spans="1:10" ht="24">
      <c r="A445" s="511">
        <v>189</v>
      </c>
      <c r="B445" s="507" t="s">
        <v>2555</v>
      </c>
      <c r="C445" s="577" t="s">
        <v>2903</v>
      </c>
      <c r="D445" s="572" t="s">
        <v>2904</v>
      </c>
      <c r="E445" s="579">
        <v>150000</v>
      </c>
      <c r="F445" s="378">
        <v>90577100</v>
      </c>
      <c r="G445" s="378">
        <v>150000</v>
      </c>
      <c r="H445" s="378">
        <v>90577100</v>
      </c>
      <c r="I445" s="169" t="s">
        <v>2905</v>
      </c>
      <c r="J445" s="575">
        <v>8</v>
      </c>
    </row>
    <row r="446" spans="1:10" ht="24">
      <c r="A446" s="511">
        <v>190</v>
      </c>
      <c r="B446" s="507" t="s">
        <v>2555</v>
      </c>
      <c r="C446" s="525" t="s">
        <v>2906</v>
      </c>
      <c r="D446" s="525" t="s">
        <v>2907</v>
      </c>
      <c r="E446" s="514">
        <v>150000</v>
      </c>
      <c r="F446" s="378">
        <v>90727100</v>
      </c>
      <c r="G446" s="378">
        <v>150000</v>
      </c>
      <c r="H446" s="378">
        <v>90727100</v>
      </c>
      <c r="I446" s="169" t="s">
        <v>2900</v>
      </c>
      <c r="J446" s="511">
        <v>31</v>
      </c>
    </row>
    <row r="447" spans="1:10" ht="24">
      <c r="A447" s="511">
        <v>191</v>
      </c>
      <c r="B447" s="507" t="s">
        <v>2555</v>
      </c>
      <c r="C447" s="577" t="s">
        <v>2908</v>
      </c>
      <c r="D447" s="577" t="s">
        <v>2909</v>
      </c>
      <c r="E447" s="574">
        <v>270000</v>
      </c>
      <c r="F447" s="378">
        <v>90997100</v>
      </c>
      <c r="G447" s="378">
        <v>270000</v>
      </c>
      <c r="H447" s="378">
        <v>90997100</v>
      </c>
      <c r="I447" s="169" t="s">
        <v>2900</v>
      </c>
      <c r="J447" s="575">
        <v>31</v>
      </c>
    </row>
    <row r="448" spans="1:10" ht="24">
      <c r="A448" s="511">
        <v>192</v>
      </c>
      <c r="B448" s="507" t="s">
        <v>2555</v>
      </c>
      <c r="C448" s="525" t="s">
        <v>2910</v>
      </c>
      <c r="D448" s="525" t="s">
        <v>2911</v>
      </c>
      <c r="E448" s="514">
        <v>150000</v>
      </c>
      <c r="F448" s="378">
        <v>91147100</v>
      </c>
      <c r="G448" s="378">
        <v>150000</v>
      </c>
      <c r="H448" s="378">
        <v>91147100</v>
      </c>
      <c r="I448" s="169" t="s">
        <v>2900</v>
      </c>
      <c r="J448" s="511">
        <v>31</v>
      </c>
    </row>
    <row r="449" spans="1:10" ht="24">
      <c r="A449" s="511">
        <v>193</v>
      </c>
      <c r="B449" s="507" t="s">
        <v>2555</v>
      </c>
      <c r="C449" s="577" t="s">
        <v>2912</v>
      </c>
      <c r="D449" s="577" t="s">
        <v>2913</v>
      </c>
      <c r="E449" s="574">
        <v>270000</v>
      </c>
      <c r="F449" s="378">
        <v>91417100</v>
      </c>
      <c r="G449" s="378">
        <v>270000</v>
      </c>
      <c r="H449" s="378">
        <v>91417100</v>
      </c>
      <c r="I449" s="169" t="s">
        <v>2900</v>
      </c>
      <c r="J449" s="575">
        <v>31</v>
      </c>
    </row>
    <row r="450" spans="1:10" ht="24">
      <c r="A450" s="511">
        <v>194</v>
      </c>
      <c r="B450" s="507" t="s">
        <v>2555</v>
      </c>
      <c r="C450" s="525" t="s">
        <v>2914</v>
      </c>
      <c r="D450" s="525" t="s">
        <v>2915</v>
      </c>
      <c r="E450" s="514">
        <v>1073000</v>
      </c>
      <c r="F450" s="378">
        <v>92490100</v>
      </c>
      <c r="G450" s="378">
        <v>1073000</v>
      </c>
      <c r="H450" s="378">
        <v>92490100</v>
      </c>
      <c r="I450" s="169" t="s">
        <v>2152</v>
      </c>
      <c r="J450" s="511">
        <v>31</v>
      </c>
    </row>
    <row r="451" spans="1:10" ht="24">
      <c r="A451" s="511">
        <v>195</v>
      </c>
      <c r="B451" s="507" t="s">
        <v>2555</v>
      </c>
      <c r="C451" s="577" t="s">
        <v>2916</v>
      </c>
      <c r="D451" s="577" t="s">
        <v>2917</v>
      </c>
      <c r="E451" s="574">
        <v>3600000</v>
      </c>
      <c r="F451" s="378">
        <v>96090100</v>
      </c>
      <c r="G451" s="378">
        <v>3600000</v>
      </c>
      <c r="H451" s="378">
        <v>96090100</v>
      </c>
      <c r="I451" s="169" t="s">
        <v>2152</v>
      </c>
      <c r="J451" s="575">
        <v>31</v>
      </c>
    </row>
    <row r="452" spans="1:10">
      <c r="A452" s="511">
        <v>196</v>
      </c>
      <c r="B452" s="507" t="s">
        <v>2555</v>
      </c>
      <c r="C452" s="525" t="s">
        <v>2918</v>
      </c>
      <c r="D452" s="525" t="s">
        <v>2919</v>
      </c>
      <c r="E452" s="514">
        <v>472500</v>
      </c>
      <c r="F452" s="378">
        <v>96562600</v>
      </c>
      <c r="G452" s="378">
        <v>472500</v>
      </c>
      <c r="H452" s="378">
        <v>96562600</v>
      </c>
      <c r="I452" s="169" t="s">
        <v>2920</v>
      </c>
      <c r="J452" s="511">
        <v>31</v>
      </c>
    </row>
    <row r="453" spans="1:10">
      <c r="A453" s="511">
        <v>197</v>
      </c>
      <c r="B453" s="507" t="s">
        <v>2555</v>
      </c>
      <c r="C453" s="577" t="s">
        <v>2921</v>
      </c>
      <c r="D453" s="577" t="s">
        <v>2922</v>
      </c>
      <c r="E453" s="574">
        <v>225000</v>
      </c>
      <c r="F453" s="378">
        <v>96787600</v>
      </c>
      <c r="G453" s="378">
        <v>225000</v>
      </c>
      <c r="H453" s="378">
        <v>96787600</v>
      </c>
      <c r="I453" s="169" t="s">
        <v>2920</v>
      </c>
      <c r="J453" s="575">
        <v>31</v>
      </c>
    </row>
    <row r="454" spans="1:10" ht="24">
      <c r="A454" s="511">
        <v>198</v>
      </c>
      <c r="B454" s="507" t="s">
        <v>2555</v>
      </c>
      <c r="C454" s="525" t="s">
        <v>2923</v>
      </c>
      <c r="D454" s="525" t="s">
        <v>5917</v>
      </c>
      <c r="E454" s="514">
        <v>5000000</v>
      </c>
      <c r="F454" s="378">
        <v>101787600</v>
      </c>
      <c r="G454" s="378">
        <v>5000000</v>
      </c>
      <c r="H454" s="378">
        <v>101787600</v>
      </c>
      <c r="I454" s="169" t="s">
        <v>2152</v>
      </c>
      <c r="J454" s="511">
        <v>29</v>
      </c>
    </row>
    <row r="455" spans="1:10">
      <c r="A455" s="511">
        <v>199</v>
      </c>
      <c r="B455" s="507" t="s">
        <v>2555</v>
      </c>
      <c r="C455" s="525" t="s">
        <v>2924</v>
      </c>
      <c r="D455" s="525" t="s">
        <v>2925</v>
      </c>
      <c r="E455" s="514">
        <v>200000</v>
      </c>
      <c r="F455" s="378">
        <v>101987600</v>
      </c>
      <c r="G455" s="378">
        <v>200000</v>
      </c>
      <c r="H455" s="378">
        <v>101987600</v>
      </c>
      <c r="I455" s="169" t="s">
        <v>2920</v>
      </c>
      <c r="J455" s="511">
        <v>31</v>
      </c>
    </row>
    <row r="456" spans="1:10" ht="24">
      <c r="A456" s="511">
        <v>200</v>
      </c>
      <c r="B456" s="507" t="s">
        <v>2555</v>
      </c>
      <c r="C456" s="581" t="s">
        <v>2926</v>
      </c>
      <c r="D456" s="577" t="s">
        <v>5918</v>
      </c>
      <c r="E456" s="574">
        <v>2040000</v>
      </c>
      <c r="F456" s="378">
        <v>104027600</v>
      </c>
      <c r="G456" s="378">
        <v>2040000</v>
      </c>
      <c r="H456" s="378">
        <v>104027600</v>
      </c>
      <c r="I456" s="575" t="s">
        <v>792</v>
      </c>
      <c r="J456" s="575">
        <v>31</v>
      </c>
    </row>
    <row r="457" spans="1:10" ht="24">
      <c r="A457" s="511">
        <v>201</v>
      </c>
      <c r="B457" s="507" t="s">
        <v>2555</v>
      </c>
      <c r="C457" s="577" t="s">
        <v>2927</v>
      </c>
      <c r="D457" s="577" t="s">
        <v>2928</v>
      </c>
      <c r="E457" s="574">
        <v>500000</v>
      </c>
      <c r="F457" s="378">
        <v>104527600</v>
      </c>
      <c r="G457" s="378">
        <v>500000</v>
      </c>
      <c r="H457" s="378">
        <v>104527600</v>
      </c>
      <c r="I457" s="575" t="s">
        <v>907</v>
      </c>
      <c r="J457" s="575">
        <v>31</v>
      </c>
    </row>
    <row r="458" spans="1:10" ht="24">
      <c r="A458" s="511">
        <v>202</v>
      </c>
      <c r="B458" s="507" t="s">
        <v>2555</v>
      </c>
      <c r="C458" s="525" t="s">
        <v>2929</v>
      </c>
      <c r="D458" s="525" t="s">
        <v>2930</v>
      </c>
      <c r="E458" s="514">
        <v>837000</v>
      </c>
      <c r="F458" s="378">
        <v>105364600</v>
      </c>
      <c r="G458" s="378">
        <v>837000</v>
      </c>
      <c r="H458" s="378">
        <v>105364600</v>
      </c>
      <c r="I458" s="169" t="s">
        <v>2931</v>
      </c>
      <c r="J458" s="511">
        <v>29</v>
      </c>
    </row>
    <row r="459" spans="1:10" ht="24">
      <c r="A459" s="511">
        <v>203</v>
      </c>
      <c r="B459" s="507" t="s">
        <v>2555</v>
      </c>
      <c r="C459" s="577" t="s">
        <v>2932</v>
      </c>
      <c r="D459" s="577" t="s">
        <v>2933</v>
      </c>
      <c r="E459" s="574">
        <v>650000</v>
      </c>
      <c r="F459" s="378">
        <v>106014600</v>
      </c>
      <c r="G459" s="378">
        <v>650000</v>
      </c>
      <c r="H459" s="378">
        <v>106014600</v>
      </c>
      <c r="I459" s="169" t="s">
        <v>907</v>
      </c>
      <c r="J459" s="575">
        <v>29</v>
      </c>
    </row>
    <row r="460" spans="1:10">
      <c r="A460" s="511">
        <v>204</v>
      </c>
      <c r="B460" s="507" t="s">
        <v>2555</v>
      </c>
      <c r="C460" s="525" t="s">
        <v>2934</v>
      </c>
      <c r="D460" s="525" t="s">
        <v>2935</v>
      </c>
      <c r="E460" s="514">
        <v>690000</v>
      </c>
      <c r="F460" s="378">
        <v>106704600</v>
      </c>
      <c r="G460" s="378">
        <v>690000</v>
      </c>
      <c r="H460" s="378">
        <v>106704600</v>
      </c>
      <c r="I460" s="169" t="s">
        <v>907</v>
      </c>
      <c r="J460" s="511">
        <v>31</v>
      </c>
    </row>
    <row r="461" spans="1:10">
      <c r="A461" s="511">
        <v>205</v>
      </c>
      <c r="B461" s="507" t="s">
        <v>2555</v>
      </c>
      <c r="C461" s="577" t="s">
        <v>2936</v>
      </c>
      <c r="D461" s="577" t="s">
        <v>2937</v>
      </c>
      <c r="E461" s="574">
        <v>492000</v>
      </c>
      <c r="F461" s="378">
        <v>107196600</v>
      </c>
      <c r="G461" s="378">
        <v>492000</v>
      </c>
      <c r="H461" s="378">
        <v>107196600</v>
      </c>
      <c r="I461" s="169" t="s">
        <v>907</v>
      </c>
      <c r="J461" s="575">
        <v>31</v>
      </c>
    </row>
    <row r="462" spans="1:10" ht="24">
      <c r="A462" s="511">
        <v>206</v>
      </c>
      <c r="B462" s="507" t="s">
        <v>2555</v>
      </c>
      <c r="C462" s="577" t="s">
        <v>2938</v>
      </c>
      <c r="D462" s="577" t="s">
        <v>2939</v>
      </c>
      <c r="E462" s="574">
        <v>425000</v>
      </c>
      <c r="F462" s="378">
        <v>107621600</v>
      </c>
      <c r="G462" s="378">
        <v>425000</v>
      </c>
      <c r="H462" s="378">
        <v>107621600</v>
      </c>
      <c r="I462" s="169" t="s">
        <v>2920</v>
      </c>
      <c r="J462" s="575">
        <v>31</v>
      </c>
    </row>
    <row r="463" spans="1:10" ht="24">
      <c r="A463" s="511">
        <v>207</v>
      </c>
      <c r="B463" s="507" t="s">
        <v>2555</v>
      </c>
      <c r="C463" s="525" t="s">
        <v>2940</v>
      </c>
      <c r="D463" s="525" t="s">
        <v>2941</v>
      </c>
      <c r="E463" s="514">
        <v>650000</v>
      </c>
      <c r="F463" s="378">
        <v>108271600</v>
      </c>
      <c r="G463" s="378">
        <v>650000</v>
      </c>
      <c r="H463" s="378">
        <v>108271600</v>
      </c>
      <c r="I463" s="169" t="s">
        <v>2920</v>
      </c>
      <c r="J463" s="511">
        <v>31</v>
      </c>
    </row>
    <row r="464" spans="1:10" ht="24">
      <c r="A464" s="511">
        <v>208</v>
      </c>
      <c r="B464" s="507" t="s">
        <v>2555</v>
      </c>
      <c r="C464" s="525" t="s">
        <v>2942</v>
      </c>
      <c r="D464" s="525" t="s">
        <v>2943</v>
      </c>
      <c r="E464" s="514">
        <v>11070000</v>
      </c>
      <c r="F464" s="378">
        <v>119341600</v>
      </c>
      <c r="G464" s="378">
        <v>11070000</v>
      </c>
      <c r="H464" s="378">
        <v>119341600</v>
      </c>
      <c r="I464" s="169" t="s">
        <v>2900</v>
      </c>
      <c r="J464" s="511">
        <v>31</v>
      </c>
    </row>
    <row r="465" spans="1:10">
      <c r="A465" s="511">
        <v>209</v>
      </c>
      <c r="B465" s="507" t="s">
        <v>2555</v>
      </c>
      <c r="C465" s="577" t="s">
        <v>2944</v>
      </c>
      <c r="D465" s="577" t="s">
        <v>2945</v>
      </c>
      <c r="E465" s="574">
        <v>750000</v>
      </c>
      <c r="F465" s="378">
        <v>120091600</v>
      </c>
      <c r="G465" s="378">
        <v>750000</v>
      </c>
      <c r="H465" s="378">
        <v>120091600</v>
      </c>
      <c r="I465" s="169" t="s">
        <v>907</v>
      </c>
      <c r="J465" s="575">
        <v>31</v>
      </c>
    </row>
    <row r="466" spans="1:10">
      <c r="A466" s="511">
        <v>210</v>
      </c>
      <c r="B466" s="507" t="s">
        <v>2555</v>
      </c>
      <c r="C466" s="525" t="s">
        <v>2946</v>
      </c>
      <c r="D466" s="525" t="s">
        <v>2947</v>
      </c>
      <c r="E466" s="514">
        <v>500000</v>
      </c>
      <c r="F466" s="378">
        <v>120591600</v>
      </c>
      <c r="G466" s="378">
        <v>500000</v>
      </c>
      <c r="H466" s="378">
        <v>120591600</v>
      </c>
      <c r="I466" s="169" t="s">
        <v>907</v>
      </c>
      <c r="J466" s="511">
        <v>31</v>
      </c>
    </row>
    <row r="467" spans="1:10">
      <c r="A467" s="511">
        <v>211</v>
      </c>
      <c r="B467" s="507" t="s">
        <v>2555</v>
      </c>
      <c r="C467" s="577" t="s">
        <v>2948</v>
      </c>
      <c r="D467" s="577" t="s">
        <v>2949</v>
      </c>
      <c r="E467" s="574">
        <v>840000</v>
      </c>
      <c r="F467" s="378">
        <v>121431600</v>
      </c>
      <c r="G467" s="378">
        <v>840000</v>
      </c>
      <c r="H467" s="378">
        <v>121431600</v>
      </c>
      <c r="I467" s="169" t="s">
        <v>907</v>
      </c>
      <c r="J467" s="575">
        <v>31</v>
      </c>
    </row>
    <row r="468" spans="1:10">
      <c r="A468" s="511">
        <v>212</v>
      </c>
      <c r="B468" s="507" t="s">
        <v>2555</v>
      </c>
      <c r="C468" s="525" t="s">
        <v>2950</v>
      </c>
      <c r="D468" s="525" t="s">
        <v>2951</v>
      </c>
      <c r="E468" s="514">
        <v>175000</v>
      </c>
      <c r="F468" s="378">
        <v>121606600</v>
      </c>
      <c r="G468" s="378">
        <v>175000</v>
      </c>
      <c r="H468" s="378">
        <v>121606600</v>
      </c>
      <c r="I468" s="169" t="s">
        <v>907</v>
      </c>
      <c r="J468" s="511">
        <v>31</v>
      </c>
    </row>
    <row r="469" spans="1:10">
      <c r="A469" s="511">
        <v>213</v>
      </c>
      <c r="B469" s="507" t="s">
        <v>2555</v>
      </c>
      <c r="C469" s="577" t="s">
        <v>2952</v>
      </c>
      <c r="D469" s="577" t="s">
        <v>2953</v>
      </c>
      <c r="E469" s="574">
        <v>350000</v>
      </c>
      <c r="F469" s="378">
        <v>121956600</v>
      </c>
      <c r="G469" s="378">
        <v>350000</v>
      </c>
      <c r="H469" s="378">
        <v>121956600</v>
      </c>
      <c r="I469" s="169" t="s">
        <v>907</v>
      </c>
      <c r="J469" s="575">
        <v>31</v>
      </c>
    </row>
    <row r="470" spans="1:10">
      <c r="A470" s="511">
        <v>214</v>
      </c>
      <c r="B470" s="507" t="s">
        <v>2555</v>
      </c>
      <c r="C470" s="525" t="s">
        <v>2954</v>
      </c>
      <c r="D470" s="525" t="s">
        <v>2955</v>
      </c>
      <c r="E470" s="514">
        <v>175000</v>
      </c>
      <c r="F470" s="378">
        <v>122131600</v>
      </c>
      <c r="G470" s="378">
        <v>175000</v>
      </c>
      <c r="H470" s="378">
        <v>122131600</v>
      </c>
      <c r="I470" s="169" t="s">
        <v>907</v>
      </c>
      <c r="J470" s="511">
        <v>31</v>
      </c>
    </row>
    <row r="471" spans="1:10">
      <c r="A471" s="511">
        <v>215</v>
      </c>
      <c r="B471" s="507" t="s">
        <v>2555</v>
      </c>
      <c r="C471" s="577" t="s">
        <v>2956</v>
      </c>
      <c r="D471" s="577" t="s">
        <v>2957</v>
      </c>
      <c r="E471" s="574">
        <v>125000</v>
      </c>
      <c r="F471" s="378">
        <v>122256600</v>
      </c>
      <c r="G471" s="378">
        <v>125000</v>
      </c>
      <c r="H471" s="378">
        <v>122256600</v>
      </c>
      <c r="I471" s="169" t="s">
        <v>2958</v>
      </c>
      <c r="J471" s="575">
        <v>31</v>
      </c>
    </row>
    <row r="472" spans="1:10">
      <c r="A472" s="511">
        <v>216</v>
      </c>
      <c r="B472" s="507" t="s">
        <v>2555</v>
      </c>
      <c r="C472" s="525" t="s">
        <v>2959</v>
      </c>
      <c r="D472" s="525" t="s">
        <v>2960</v>
      </c>
      <c r="E472" s="514">
        <v>75000</v>
      </c>
      <c r="F472" s="378">
        <v>122331600</v>
      </c>
      <c r="G472" s="378">
        <v>75000</v>
      </c>
      <c r="H472" s="378">
        <v>122331600</v>
      </c>
      <c r="I472" s="169" t="s">
        <v>907</v>
      </c>
      <c r="J472" s="511">
        <v>31</v>
      </c>
    </row>
    <row r="473" spans="1:10">
      <c r="A473" s="511">
        <v>217</v>
      </c>
      <c r="B473" s="507" t="s">
        <v>2555</v>
      </c>
      <c r="C473" s="577" t="s">
        <v>2961</v>
      </c>
      <c r="D473" s="577" t="s">
        <v>2962</v>
      </c>
      <c r="E473" s="574">
        <v>650000</v>
      </c>
      <c r="F473" s="378">
        <v>122981600</v>
      </c>
      <c r="G473" s="378">
        <v>650000</v>
      </c>
      <c r="H473" s="378">
        <v>122981600</v>
      </c>
      <c r="I473" s="169" t="s">
        <v>907</v>
      </c>
      <c r="J473" s="575">
        <v>31</v>
      </c>
    </row>
    <row r="474" spans="1:10" ht="24">
      <c r="A474" s="511">
        <v>218</v>
      </c>
      <c r="B474" s="507" t="s">
        <v>2555</v>
      </c>
      <c r="C474" s="525" t="s">
        <v>2963</v>
      </c>
      <c r="D474" s="525" t="s">
        <v>2964</v>
      </c>
      <c r="E474" s="514">
        <v>350000</v>
      </c>
      <c r="F474" s="378">
        <v>123331600</v>
      </c>
      <c r="G474" s="378">
        <v>350000</v>
      </c>
      <c r="H474" s="378">
        <v>123331600</v>
      </c>
      <c r="I474" s="169" t="s">
        <v>907</v>
      </c>
      <c r="J474" s="511">
        <v>31</v>
      </c>
    </row>
    <row r="475" spans="1:10" ht="36">
      <c r="A475" s="511">
        <v>219</v>
      </c>
      <c r="B475" s="507" t="s">
        <v>2555</v>
      </c>
      <c r="C475" s="525" t="s">
        <v>2965</v>
      </c>
      <c r="D475" s="525" t="s">
        <v>5919</v>
      </c>
      <c r="E475" s="514">
        <v>1000000</v>
      </c>
      <c r="F475" s="378">
        <v>124331600</v>
      </c>
      <c r="G475" s="378">
        <v>1000000</v>
      </c>
      <c r="H475" s="378">
        <v>124331600</v>
      </c>
      <c r="I475" s="169" t="s">
        <v>2931</v>
      </c>
      <c r="J475" s="511">
        <v>29</v>
      </c>
    </row>
    <row r="476" spans="1:10">
      <c r="A476" s="511">
        <v>220</v>
      </c>
      <c r="B476" s="507" t="s">
        <v>2555</v>
      </c>
      <c r="C476" s="525" t="s">
        <v>2966</v>
      </c>
      <c r="D476" s="525" t="s">
        <v>2967</v>
      </c>
      <c r="E476" s="514">
        <v>600000</v>
      </c>
      <c r="F476" s="378">
        <v>124931600</v>
      </c>
      <c r="G476" s="378">
        <v>600000</v>
      </c>
      <c r="H476" s="378">
        <v>124931600</v>
      </c>
      <c r="I476" s="169" t="s">
        <v>2152</v>
      </c>
      <c r="J476" s="511">
        <v>29</v>
      </c>
    </row>
    <row r="477" spans="1:10">
      <c r="A477" s="511">
        <v>221</v>
      </c>
      <c r="B477" s="507" t="s">
        <v>2555</v>
      </c>
      <c r="C477" s="577" t="s">
        <v>2968</v>
      </c>
      <c r="D477" s="577" t="s">
        <v>2969</v>
      </c>
      <c r="E477" s="574">
        <v>600000</v>
      </c>
      <c r="F477" s="378">
        <v>125531600</v>
      </c>
      <c r="G477" s="378">
        <v>600000</v>
      </c>
      <c r="H477" s="378">
        <v>125531600</v>
      </c>
      <c r="I477" s="169" t="s">
        <v>2152</v>
      </c>
      <c r="J477" s="575">
        <v>29</v>
      </c>
    </row>
    <row r="478" spans="1:10">
      <c r="A478" s="511">
        <v>222</v>
      </c>
      <c r="B478" s="507" t="s">
        <v>2555</v>
      </c>
      <c r="C478" s="525" t="s">
        <v>2970</v>
      </c>
      <c r="D478" s="525" t="s">
        <v>2971</v>
      </c>
      <c r="E478" s="514">
        <v>75000</v>
      </c>
      <c r="F478" s="378">
        <v>125606600</v>
      </c>
      <c r="G478" s="378">
        <v>75000</v>
      </c>
      <c r="H478" s="378">
        <v>125606600</v>
      </c>
      <c r="I478" s="169" t="s">
        <v>2152</v>
      </c>
      <c r="J478" s="511">
        <v>29</v>
      </c>
    </row>
    <row r="479" spans="1:10">
      <c r="A479" s="511">
        <v>223</v>
      </c>
      <c r="B479" s="507" t="s">
        <v>2555</v>
      </c>
      <c r="C479" s="577" t="s">
        <v>2972</v>
      </c>
      <c r="D479" s="577" t="s">
        <v>2973</v>
      </c>
      <c r="E479" s="574">
        <v>50000</v>
      </c>
      <c r="F479" s="378">
        <v>125656600</v>
      </c>
      <c r="G479" s="378">
        <v>50000</v>
      </c>
      <c r="H479" s="378">
        <v>125656600</v>
      </c>
      <c r="I479" s="169" t="s">
        <v>2152</v>
      </c>
      <c r="J479" s="575">
        <v>29</v>
      </c>
    </row>
    <row r="480" spans="1:10">
      <c r="A480" s="511">
        <v>224</v>
      </c>
      <c r="B480" s="507" t="s">
        <v>2555</v>
      </c>
      <c r="C480" s="577" t="s">
        <v>2974</v>
      </c>
      <c r="D480" s="577" t="s">
        <v>2975</v>
      </c>
      <c r="E480" s="574">
        <v>450000</v>
      </c>
      <c r="F480" s="378">
        <v>126106600</v>
      </c>
      <c r="G480" s="378">
        <v>450000</v>
      </c>
      <c r="H480" s="378">
        <v>126106600</v>
      </c>
      <c r="I480" s="169" t="s">
        <v>2976</v>
      </c>
      <c r="J480" s="575">
        <v>29</v>
      </c>
    </row>
    <row r="481" spans="1:10" ht="24">
      <c r="A481" s="511">
        <v>225</v>
      </c>
      <c r="B481" s="507" t="s">
        <v>2555</v>
      </c>
      <c r="C481" s="525" t="s">
        <v>2977</v>
      </c>
      <c r="D481" s="525" t="s">
        <v>2978</v>
      </c>
      <c r="E481" s="514">
        <v>75000</v>
      </c>
      <c r="F481" s="378">
        <v>126181600</v>
      </c>
      <c r="G481" s="378">
        <v>75000</v>
      </c>
      <c r="H481" s="378">
        <v>126181600</v>
      </c>
      <c r="I481" s="169" t="s">
        <v>2976</v>
      </c>
      <c r="J481" s="511">
        <v>29</v>
      </c>
    </row>
    <row r="482" spans="1:10" ht="24">
      <c r="A482" s="511">
        <v>226</v>
      </c>
      <c r="B482" s="507" t="s">
        <v>2555</v>
      </c>
      <c r="C482" s="577" t="s">
        <v>2979</v>
      </c>
      <c r="D482" s="577" t="s">
        <v>2980</v>
      </c>
      <c r="E482" s="574">
        <v>75000</v>
      </c>
      <c r="F482" s="378">
        <v>126256600</v>
      </c>
      <c r="G482" s="378">
        <v>75000</v>
      </c>
      <c r="H482" s="378">
        <v>126256600</v>
      </c>
      <c r="I482" s="169" t="s">
        <v>2976</v>
      </c>
      <c r="J482" s="575">
        <v>29</v>
      </c>
    </row>
    <row r="483" spans="1:10" ht="36">
      <c r="A483" s="511">
        <v>227</v>
      </c>
      <c r="B483" s="507" t="s">
        <v>2555</v>
      </c>
      <c r="C483" s="568" t="s">
        <v>2981</v>
      </c>
      <c r="D483" s="568" t="s">
        <v>2982</v>
      </c>
      <c r="E483" s="518">
        <v>1000000</v>
      </c>
      <c r="F483" s="378">
        <v>127256600</v>
      </c>
      <c r="G483" s="378">
        <v>1000000</v>
      </c>
      <c r="H483" s="378">
        <v>127256600</v>
      </c>
      <c r="I483" s="169" t="s">
        <v>2424</v>
      </c>
      <c r="J483" s="166" t="s">
        <v>2424</v>
      </c>
    </row>
    <row r="484" spans="1:10" ht="24">
      <c r="A484" s="511">
        <v>228</v>
      </c>
      <c r="B484" s="507" t="s">
        <v>2555</v>
      </c>
      <c r="C484" s="582" t="s">
        <v>2983</v>
      </c>
      <c r="D484" s="583" t="s">
        <v>2984</v>
      </c>
      <c r="E484" s="518">
        <v>600000</v>
      </c>
      <c r="F484" s="378">
        <v>127856600</v>
      </c>
      <c r="G484" s="378">
        <v>600000</v>
      </c>
      <c r="H484" s="378">
        <v>127856600</v>
      </c>
      <c r="I484" s="169" t="s">
        <v>2424</v>
      </c>
      <c r="J484" s="166" t="s">
        <v>2424</v>
      </c>
    </row>
    <row r="485" spans="1:10" ht="24">
      <c r="A485" s="511">
        <v>229</v>
      </c>
      <c r="B485" s="507" t="s">
        <v>2555</v>
      </c>
      <c r="C485" s="525" t="s">
        <v>2985</v>
      </c>
      <c r="D485" s="525" t="s">
        <v>2986</v>
      </c>
      <c r="E485" s="514">
        <v>500000</v>
      </c>
      <c r="F485" s="378">
        <v>128356600</v>
      </c>
      <c r="G485" s="378">
        <v>500000</v>
      </c>
      <c r="H485" s="378">
        <v>128356600</v>
      </c>
      <c r="I485" s="169" t="s">
        <v>2424</v>
      </c>
      <c r="J485" s="166" t="s">
        <v>2424</v>
      </c>
    </row>
    <row r="486" spans="1:10">
      <c r="A486" s="511">
        <v>230</v>
      </c>
      <c r="B486" s="507" t="s">
        <v>2555</v>
      </c>
      <c r="C486" s="584" t="s">
        <v>2987</v>
      </c>
      <c r="D486" s="585" t="s">
        <v>2988</v>
      </c>
      <c r="E486" s="514">
        <v>300000</v>
      </c>
      <c r="F486" s="378">
        <v>128656600</v>
      </c>
      <c r="G486" s="378">
        <v>300000</v>
      </c>
      <c r="H486" s="378">
        <v>128656600</v>
      </c>
      <c r="I486" s="169" t="s">
        <v>2424</v>
      </c>
      <c r="J486" s="166" t="s">
        <v>2424</v>
      </c>
    </row>
    <row r="487" spans="1:10">
      <c r="A487" s="511">
        <v>231</v>
      </c>
      <c r="B487" s="507" t="s">
        <v>2555</v>
      </c>
      <c r="C487" s="584" t="s">
        <v>2989</v>
      </c>
      <c r="D487" s="585" t="s">
        <v>2990</v>
      </c>
      <c r="E487" s="514">
        <v>100000</v>
      </c>
      <c r="F487" s="378">
        <v>128756600</v>
      </c>
      <c r="G487" s="378">
        <v>100000</v>
      </c>
      <c r="H487" s="378">
        <v>128756600</v>
      </c>
      <c r="I487" s="169" t="s">
        <v>2424</v>
      </c>
      <c r="J487" s="166" t="s">
        <v>2424</v>
      </c>
    </row>
    <row r="488" spans="1:10" ht="24">
      <c r="A488" s="511">
        <v>232</v>
      </c>
      <c r="B488" s="507" t="s">
        <v>2555</v>
      </c>
      <c r="C488" s="106" t="s">
        <v>2991</v>
      </c>
      <c r="D488" s="106" t="s">
        <v>2992</v>
      </c>
      <c r="E488" s="586">
        <v>200000</v>
      </c>
      <c r="F488" s="378">
        <v>128956600</v>
      </c>
      <c r="G488" s="378">
        <v>200000</v>
      </c>
      <c r="H488" s="378">
        <v>128956600</v>
      </c>
      <c r="I488" s="532" t="s">
        <v>2061</v>
      </c>
      <c r="J488" s="532" t="s">
        <v>2061</v>
      </c>
    </row>
    <row r="489" spans="1:10">
      <c r="A489" s="511">
        <v>233</v>
      </c>
      <c r="B489" s="507" t="s">
        <v>2555</v>
      </c>
      <c r="C489" s="587" t="s">
        <v>2993</v>
      </c>
      <c r="D489" s="588" t="s">
        <v>2994</v>
      </c>
      <c r="E489" s="527">
        <v>350000</v>
      </c>
      <c r="F489" s="378">
        <v>129306600</v>
      </c>
      <c r="G489" s="378">
        <v>350000</v>
      </c>
      <c r="H489" s="378">
        <v>129306600</v>
      </c>
      <c r="I489" s="528" t="s">
        <v>2995</v>
      </c>
      <c r="J489" s="528" t="s">
        <v>2996</v>
      </c>
    </row>
    <row r="490" spans="1:10" ht="24">
      <c r="A490" s="511">
        <v>234</v>
      </c>
      <c r="B490" s="507" t="s">
        <v>2555</v>
      </c>
      <c r="C490" s="589" t="s">
        <v>2997</v>
      </c>
      <c r="D490" s="589" t="s">
        <v>2997</v>
      </c>
      <c r="E490" s="527">
        <v>150000</v>
      </c>
      <c r="F490" s="378">
        <v>129456600</v>
      </c>
      <c r="G490" s="378">
        <v>150000</v>
      </c>
      <c r="H490" s="378">
        <v>129456600</v>
      </c>
      <c r="I490" s="530" t="s">
        <v>1643</v>
      </c>
      <c r="J490" s="536" t="s">
        <v>2463</v>
      </c>
    </row>
    <row r="491" spans="1:10" ht="24">
      <c r="A491" s="511">
        <v>235</v>
      </c>
      <c r="B491" s="507" t="s">
        <v>2555</v>
      </c>
      <c r="C491" s="589" t="s">
        <v>2998</v>
      </c>
      <c r="D491" s="590" t="s">
        <v>5921</v>
      </c>
      <c r="E491" s="527">
        <v>200000</v>
      </c>
      <c r="F491" s="378">
        <v>129656600</v>
      </c>
      <c r="G491" s="378">
        <v>200000</v>
      </c>
      <c r="H491" s="378">
        <v>129656600</v>
      </c>
      <c r="I491" s="530" t="s">
        <v>119</v>
      </c>
      <c r="J491" s="536" t="s">
        <v>2785</v>
      </c>
    </row>
    <row r="492" spans="1:10" ht="48">
      <c r="A492" s="511">
        <v>236</v>
      </c>
      <c r="B492" s="507" t="s">
        <v>2555</v>
      </c>
      <c r="C492" s="529" t="s">
        <v>2999</v>
      </c>
      <c r="D492" s="529" t="s">
        <v>5920</v>
      </c>
      <c r="E492" s="527">
        <v>250000</v>
      </c>
      <c r="F492" s="378">
        <v>129906600</v>
      </c>
      <c r="G492" s="378">
        <v>250000</v>
      </c>
      <c r="H492" s="378">
        <v>129906600</v>
      </c>
      <c r="I492" s="530" t="s">
        <v>119</v>
      </c>
      <c r="J492" s="536" t="s">
        <v>2785</v>
      </c>
    </row>
    <row r="493" spans="1:10" ht="60">
      <c r="A493" s="511">
        <v>237</v>
      </c>
      <c r="B493" s="507" t="s">
        <v>2555</v>
      </c>
      <c r="C493" s="591" t="s">
        <v>3000</v>
      </c>
      <c r="D493" s="525" t="s">
        <v>3001</v>
      </c>
      <c r="E493" s="592">
        <v>150000</v>
      </c>
      <c r="F493" s="378">
        <v>130056600</v>
      </c>
      <c r="G493" s="378">
        <v>150000</v>
      </c>
      <c r="H493" s="378">
        <v>130056600</v>
      </c>
      <c r="I493" s="593" t="s">
        <v>883</v>
      </c>
      <c r="J493" s="511" t="s">
        <v>124</v>
      </c>
    </row>
    <row r="494" spans="1:10" ht="24">
      <c r="A494" s="511">
        <v>238</v>
      </c>
      <c r="B494" s="507" t="s">
        <v>2555</v>
      </c>
      <c r="C494" s="533" t="s">
        <v>3002</v>
      </c>
      <c r="D494" s="533" t="s">
        <v>3003</v>
      </c>
      <c r="E494" s="535">
        <v>70000</v>
      </c>
      <c r="F494" s="378">
        <v>130126600</v>
      </c>
      <c r="G494" s="378">
        <v>70000</v>
      </c>
      <c r="H494" s="378">
        <v>130126600</v>
      </c>
      <c r="I494" s="536" t="s">
        <v>883</v>
      </c>
      <c r="J494" s="536" t="s">
        <v>124</v>
      </c>
    </row>
    <row r="495" spans="1:10" ht="24">
      <c r="A495" s="511">
        <v>239</v>
      </c>
      <c r="B495" s="507" t="s">
        <v>2555</v>
      </c>
      <c r="C495" s="529" t="s">
        <v>3004</v>
      </c>
      <c r="D495" s="529" t="s">
        <v>3005</v>
      </c>
      <c r="E495" s="527">
        <v>350000</v>
      </c>
      <c r="F495" s="378">
        <v>130476600</v>
      </c>
      <c r="G495" s="378">
        <v>350000</v>
      </c>
      <c r="H495" s="378">
        <v>130476600</v>
      </c>
      <c r="I495" s="532" t="s">
        <v>2061</v>
      </c>
      <c r="J495" s="532" t="s">
        <v>2061</v>
      </c>
    </row>
    <row r="496" spans="1:10" ht="24">
      <c r="A496" s="511">
        <v>240</v>
      </c>
      <c r="B496" s="507" t="s">
        <v>2555</v>
      </c>
      <c r="C496" s="529" t="s">
        <v>3006</v>
      </c>
      <c r="D496" s="529" t="s">
        <v>5922</v>
      </c>
      <c r="E496" s="527">
        <v>50000</v>
      </c>
      <c r="F496" s="378">
        <v>130526600</v>
      </c>
      <c r="G496" s="378">
        <v>50000</v>
      </c>
      <c r="H496" s="378">
        <v>130526600</v>
      </c>
      <c r="I496" s="532" t="s">
        <v>2061</v>
      </c>
      <c r="J496" s="532" t="s">
        <v>2061</v>
      </c>
    </row>
    <row r="497" spans="1:10" ht="24">
      <c r="A497" s="511">
        <v>241</v>
      </c>
      <c r="B497" s="507" t="s">
        <v>2555</v>
      </c>
      <c r="C497" s="533" t="s">
        <v>3007</v>
      </c>
      <c r="D497" s="534" t="s">
        <v>3008</v>
      </c>
      <c r="E497" s="535">
        <v>50000</v>
      </c>
      <c r="F497" s="378">
        <v>130576600</v>
      </c>
      <c r="G497" s="378">
        <v>50000</v>
      </c>
      <c r="H497" s="378">
        <v>130576600</v>
      </c>
      <c r="I497" s="536" t="s">
        <v>3009</v>
      </c>
      <c r="J497" s="536" t="s">
        <v>2463</v>
      </c>
    </row>
    <row r="498" spans="1:10">
      <c r="A498" s="511">
        <v>242</v>
      </c>
      <c r="B498" s="507" t="s">
        <v>2555</v>
      </c>
      <c r="C498" s="543" t="s">
        <v>3010</v>
      </c>
      <c r="D498" s="533" t="s">
        <v>3011</v>
      </c>
      <c r="E498" s="527">
        <v>30000</v>
      </c>
      <c r="F498" s="378">
        <v>130606600</v>
      </c>
      <c r="G498" s="378">
        <v>30000</v>
      </c>
      <c r="H498" s="378">
        <v>130606600</v>
      </c>
      <c r="I498" s="536" t="s">
        <v>2499</v>
      </c>
      <c r="J498" s="528" t="s">
        <v>2015</v>
      </c>
    </row>
    <row r="499" spans="1:10" ht="24">
      <c r="A499" s="511">
        <v>243</v>
      </c>
      <c r="B499" s="507" t="s">
        <v>2555</v>
      </c>
      <c r="C499" s="523" t="s">
        <v>3012</v>
      </c>
      <c r="D499" s="523" t="s">
        <v>3013</v>
      </c>
      <c r="E499" s="527">
        <v>75000</v>
      </c>
      <c r="F499" s="378">
        <v>130681600</v>
      </c>
      <c r="G499" s="378">
        <v>75000</v>
      </c>
      <c r="H499" s="378">
        <v>130681600</v>
      </c>
      <c r="I499" s="528" t="s">
        <v>2499</v>
      </c>
      <c r="J499" s="528" t="s">
        <v>2015</v>
      </c>
    </row>
    <row r="500" spans="1:10" ht="24">
      <c r="A500" s="511">
        <v>244</v>
      </c>
      <c r="B500" s="507" t="s">
        <v>2555</v>
      </c>
      <c r="C500" s="531" t="s">
        <v>5923</v>
      </c>
      <c r="D500" s="525" t="s">
        <v>3014</v>
      </c>
      <c r="E500" s="527">
        <v>30000</v>
      </c>
      <c r="F500" s="378">
        <v>130711600</v>
      </c>
      <c r="G500" s="378">
        <v>30000</v>
      </c>
      <c r="H500" s="378">
        <v>130711600</v>
      </c>
      <c r="I500" s="532" t="s">
        <v>123</v>
      </c>
      <c r="J500" s="532" t="s">
        <v>114</v>
      </c>
    </row>
    <row r="501" spans="1:10">
      <c r="A501" s="511">
        <v>245</v>
      </c>
      <c r="B501" s="507" t="s">
        <v>2555</v>
      </c>
      <c r="C501" s="533" t="s">
        <v>3015</v>
      </c>
      <c r="D501" s="533" t="s">
        <v>3003</v>
      </c>
      <c r="E501" s="535">
        <v>30000</v>
      </c>
      <c r="F501" s="378">
        <v>130741600</v>
      </c>
      <c r="G501" s="378">
        <v>30000</v>
      </c>
      <c r="H501" s="378">
        <v>130741600</v>
      </c>
      <c r="I501" s="536" t="s">
        <v>2470</v>
      </c>
      <c r="J501" s="536" t="s">
        <v>2463</v>
      </c>
    </row>
    <row r="502" spans="1:10" ht="24">
      <c r="A502" s="511">
        <v>246</v>
      </c>
      <c r="B502" s="507" t="s">
        <v>2555</v>
      </c>
      <c r="C502" s="533" t="s">
        <v>3016</v>
      </c>
      <c r="D502" s="533" t="s">
        <v>3003</v>
      </c>
      <c r="E502" s="535">
        <v>90000</v>
      </c>
      <c r="F502" s="378">
        <v>130831600</v>
      </c>
      <c r="G502" s="378">
        <v>90000</v>
      </c>
      <c r="H502" s="378">
        <v>130831600</v>
      </c>
      <c r="I502" s="536" t="s">
        <v>1643</v>
      </c>
      <c r="J502" s="536" t="s">
        <v>2463</v>
      </c>
    </row>
    <row r="503" spans="1:10" ht="24">
      <c r="A503" s="511">
        <v>247</v>
      </c>
      <c r="B503" s="507" t="s">
        <v>2555</v>
      </c>
      <c r="C503" s="531" t="s">
        <v>3017</v>
      </c>
      <c r="D503" s="525" t="s">
        <v>3018</v>
      </c>
      <c r="E503" s="527">
        <v>160000</v>
      </c>
      <c r="F503" s="378">
        <v>130991600</v>
      </c>
      <c r="G503" s="378">
        <v>160000</v>
      </c>
      <c r="H503" s="378">
        <v>130991600</v>
      </c>
      <c r="I503" s="532" t="s">
        <v>2061</v>
      </c>
      <c r="J503" s="532" t="s">
        <v>2061</v>
      </c>
    </row>
    <row r="504" spans="1:10" ht="24">
      <c r="A504" s="511">
        <v>248</v>
      </c>
      <c r="B504" s="507" t="s">
        <v>2555</v>
      </c>
      <c r="C504" s="543" t="s">
        <v>3019</v>
      </c>
      <c r="D504" s="544" t="s">
        <v>3020</v>
      </c>
      <c r="E504" s="592">
        <v>150000</v>
      </c>
      <c r="F504" s="378">
        <v>131141600</v>
      </c>
      <c r="G504" s="378">
        <v>150000</v>
      </c>
      <c r="H504" s="378">
        <v>131141600</v>
      </c>
      <c r="I504" s="536" t="s">
        <v>2499</v>
      </c>
      <c r="J504" s="528" t="s">
        <v>2015</v>
      </c>
    </row>
    <row r="505" spans="1:10" ht="24">
      <c r="A505" s="511">
        <v>249</v>
      </c>
      <c r="B505" s="507" t="s">
        <v>2555</v>
      </c>
      <c r="C505" s="591" t="s">
        <v>3021</v>
      </c>
      <c r="D505" s="591" t="s">
        <v>3021</v>
      </c>
      <c r="E505" s="527">
        <v>30000</v>
      </c>
      <c r="F505" s="378">
        <v>131171600</v>
      </c>
      <c r="G505" s="378">
        <v>30000</v>
      </c>
      <c r="H505" s="378">
        <v>131171600</v>
      </c>
      <c r="I505" s="528" t="s">
        <v>2499</v>
      </c>
      <c r="J505" s="511" t="s">
        <v>2015</v>
      </c>
    </row>
    <row r="506" spans="1:10" ht="24">
      <c r="A506" s="511">
        <v>250</v>
      </c>
      <c r="B506" s="507" t="s">
        <v>2555</v>
      </c>
      <c r="C506" s="594" t="s">
        <v>3022</v>
      </c>
      <c r="D506" s="595" t="s">
        <v>3023</v>
      </c>
      <c r="E506" s="592">
        <v>60000</v>
      </c>
      <c r="F506" s="378">
        <v>131231600</v>
      </c>
      <c r="G506" s="378">
        <v>60000</v>
      </c>
      <c r="H506" s="378">
        <v>131231600</v>
      </c>
      <c r="I506" s="596" t="s">
        <v>2487</v>
      </c>
      <c r="J506" s="532" t="s">
        <v>2463</v>
      </c>
    </row>
    <row r="507" spans="1:10" ht="24">
      <c r="A507" s="511">
        <v>251</v>
      </c>
      <c r="B507" s="507" t="s">
        <v>2555</v>
      </c>
      <c r="C507" s="533" t="s">
        <v>3024</v>
      </c>
      <c r="D507" s="533" t="s">
        <v>3003</v>
      </c>
      <c r="E507" s="535">
        <v>20000</v>
      </c>
      <c r="F507" s="378">
        <v>131251600</v>
      </c>
      <c r="G507" s="378">
        <v>20000</v>
      </c>
      <c r="H507" s="378">
        <v>131251600</v>
      </c>
      <c r="I507" s="536" t="s">
        <v>3025</v>
      </c>
      <c r="J507" s="536" t="s">
        <v>2463</v>
      </c>
    </row>
    <row r="508" spans="1:10">
      <c r="A508" s="511">
        <v>252</v>
      </c>
      <c r="B508" s="507" t="s">
        <v>2555</v>
      </c>
      <c r="C508" s="533" t="s">
        <v>3026</v>
      </c>
      <c r="D508" s="534" t="s">
        <v>5924</v>
      </c>
      <c r="E508" s="535">
        <v>80000</v>
      </c>
      <c r="F508" s="378">
        <v>131331600</v>
      </c>
      <c r="G508" s="378">
        <v>80000</v>
      </c>
      <c r="H508" s="378">
        <v>131331600</v>
      </c>
      <c r="I508" s="536" t="s">
        <v>2487</v>
      </c>
      <c r="J508" s="536" t="s">
        <v>2463</v>
      </c>
    </row>
    <row r="509" spans="1:10" ht="24">
      <c r="A509" s="511">
        <v>253</v>
      </c>
      <c r="B509" s="507" t="s">
        <v>2555</v>
      </c>
      <c r="C509" s="543" t="s">
        <v>3027</v>
      </c>
      <c r="D509" s="543" t="s">
        <v>3028</v>
      </c>
      <c r="E509" s="592">
        <v>4500000</v>
      </c>
      <c r="F509" s="378">
        <v>135831600</v>
      </c>
      <c r="G509" s="378">
        <v>4500000</v>
      </c>
      <c r="H509" s="378">
        <v>135831600</v>
      </c>
      <c r="I509" s="597" t="s">
        <v>883</v>
      </c>
      <c r="J509" s="597" t="s">
        <v>124</v>
      </c>
    </row>
    <row r="510" spans="1:10">
      <c r="A510" s="511">
        <v>254</v>
      </c>
      <c r="B510" s="507" t="s">
        <v>2555</v>
      </c>
      <c r="C510" s="543" t="s">
        <v>3029</v>
      </c>
      <c r="D510" s="543" t="s">
        <v>3030</v>
      </c>
      <c r="E510" s="592">
        <v>3600000</v>
      </c>
      <c r="F510" s="378">
        <v>139431600</v>
      </c>
      <c r="G510" s="378">
        <v>3600000</v>
      </c>
      <c r="H510" s="378">
        <v>139431600</v>
      </c>
      <c r="I510" s="597" t="s">
        <v>2037</v>
      </c>
      <c r="J510" s="597" t="s">
        <v>2015</v>
      </c>
    </row>
    <row r="511" spans="1:10" ht="24">
      <c r="A511" s="511">
        <v>255</v>
      </c>
      <c r="B511" s="507" t="s">
        <v>2555</v>
      </c>
      <c r="C511" s="523" t="s">
        <v>3031</v>
      </c>
      <c r="D511" s="526" t="s">
        <v>3032</v>
      </c>
      <c r="E511" s="527">
        <v>3000000</v>
      </c>
      <c r="F511" s="378">
        <v>142431600</v>
      </c>
      <c r="G511" s="378">
        <v>3000000</v>
      </c>
      <c r="H511" s="378">
        <v>142431600</v>
      </c>
      <c r="I511" s="528" t="s">
        <v>3033</v>
      </c>
      <c r="J511" s="528" t="s">
        <v>133</v>
      </c>
    </row>
    <row r="512" spans="1:10" ht="24">
      <c r="A512" s="511">
        <v>256</v>
      </c>
      <c r="B512" s="507" t="s">
        <v>2555</v>
      </c>
      <c r="C512" s="591" t="s">
        <v>3034</v>
      </c>
      <c r="D512" s="598" t="s">
        <v>3035</v>
      </c>
      <c r="E512" s="592">
        <v>3000000</v>
      </c>
      <c r="F512" s="378">
        <v>145431600</v>
      </c>
      <c r="G512" s="378">
        <v>3000000</v>
      </c>
      <c r="H512" s="378">
        <v>145431600</v>
      </c>
      <c r="I512" s="593" t="s">
        <v>2129</v>
      </c>
      <c r="J512" s="536" t="s">
        <v>2463</v>
      </c>
    </row>
    <row r="513" spans="1:10" ht="24">
      <c r="A513" s="511">
        <v>257</v>
      </c>
      <c r="B513" s="507" t="s">
        <v>2555</v>
      </c>
      <c r="C513" s="533" t="s">
        <v>3036</v>
      </c>
      <c r="D513" s="533" t="s">
        <v>3003</v>
      </c>
      <c r="E513" s="535">
        <v>70000</v>
      </c>
      <c r="F513" s="378">
        <v>145501600</v>
      </c>
      <c r="G513" s="378">
        <v>70000</v>
      </c>
      <c r="H513" s="378">
        <v>145501600</v>
      </c>
      <c r="I513" s="536" t="s">
        <v>119</v>
      </c>
      <c r="J513" s="536" t="s">
        <v>2785</v>
      </c>
    </row>
    <row r="514" spans="1:10" ht="24">
      <c r="A514" s="511">
        <v>258</v>
      </c>
      <c r="B514" s="507" t="s">
        <v>2555</v>
      </c>
      <c r="C514" s="534" t="s">
        <v>3037</v>
      </c>
      <c r="D514" s="534" t="s">
        <v>3038</v>
      </c>
      <c r="E514" s="535">
        <v>20000</v>
      </c>
      <c r="F514" s="378">
        <v>145521600</v>
      </c>
      <c r="G514" s="378">
        <v>20000</v>
      </c>
      <c r="H514" s="378">
        <v>145521600</v>
      </c>
      <c r="I514" s="536" t="s">
        <v>123</v>
      </c>
      <c r="J514" s="536" t="s">
        <v>114</v>
      </c>
    </row>
    <row r="515" spans="1:10" ht="24">
      <c r="A515" s="511">
        <v>259</v>
      </c>
      <c r="B515" s="507" t="s">
        <v>2555</v>
      </c>
      <c r="C515" s="534" t="s">
        <v>3039</v>
      </c>
      <c r="D515" s="534" t="s">
        <v>3040</v>
      </c>
      <c r="E515" s="535">
        <v>20000</v>
      </c>
      <c r="F515" s="378">
        <v>145541600</v>
      </c>
      <c r="G515" s="378">
        <v>20000</v>
      </c>
      <c r="H515" s="378">
        <v>145541600</v>
      </c>
      <c r="I515" s="536" t="s">
        <v>123</v>
      </c>
      <c r="J515" s="536" t="s">
        <v>114</v>
      </c>
    </row>
    <row r="516" spans="1:10" ht="24">
      <c r="A516" s="511">
        <v>260</v>
      </c>
      <c r="B516" s="507" t="s">
        <v>2555</v>
      </c>
      <c r="C516" s="534" t="s">
        <v>3041</v>
      </c>
      <c r="D516" s="534" t="s">
        <v>5925</v>
      </c>
      <c r="E516" s="535">
        <v>70000</v>
      </c>
      <c r="F516" s="378">
        <v>145611600</v>
      </c>
      <c r="G516" s="378">
        <v>70000</v>
      </c>
      <c r="H516" s="378">
        <v>145611600</v>
      </c>
      <c r="I516" s="536" t="s">
        <v>2129</v>
      </c>
      <c r="J516" s="536" t="s">
        <v>2463</v>
      </c>
    </row>
    <row r="517" spans="1:10" ht="24">
      <c r="A517" s="511">
        <v>261</v>
      </c>
      <c r="B517" s="507" t="s">
        <v>2555</v>
      </c>
      <c r="C517" s="543" t="s">
        <v>3042</v>
      </c>
      <c r="D517" s="543" t="s">
        <v>3043</v>
      </c>
      <c r="E517" s="592">
        <v>5000000</v>
      </c>
      <c r="F517" s="378">
        <v>150611600</v>
      </c>
      <c r="G517" s="378">
        <v>5000000</v>
      </c>
      <c r="H517" s="378">
        <v>150611600</v>
      </c>
      <c r="I517" s="597" t="s">
        <v>883</v>
      </c>
      <c r="J517" s="597" t="s">
        <v>124</v>
      </c>
    </row>
    <row r="518" spans="1:10" ht="24">
      <c r="A518" s="511">
        <v>262</v>
      </c>
      <c r="B518" s="507" t="s">
        <v>2555</v>
      </c>
      <c r="C518" s="534" t="s">
        <v>3044</v>
      </c>
      <c r="D518" s="534" t="s">
        <v>3045</v>
      </c>
      <c r="E518" s="535">
        <v>20000</v>
      </c>
      <c r="F518" s="378">
        <v>150631600</v>
      </c>
      <c r="G518" s="378">
        <v>20000</v>
      </c>
      <c r="H518" s="378">
        <v>150631600</v>
      </c>
      <c r="I518" s="536" t="s">
        <v>84</v>
      </c>
      <c r="J518" s="536" t="s">
        <v>2482</v>
      </c>
    </row>
    <row r="519" spans="1:10" ht="24">
      <c r="A519" s="511">
        <v>263</v>
      </c>
      <c r="B519" s="507" t="s">
        <v>2555</v>
      </c>
      <c r="C519" s="529" t="s">
        <v>3046</v>
      </c>
      <c r="D519" s="529" t="s">
        <v>3047</v>
      </c>
      <c r="E519" s="527">
        <v>250000</v>
      </c>
      <c r="F519" s="378">
        <v>150881600</v>
      </c>
      <c r="G519" s="378">
        <v>250000</v>
      </c>
      <c r="H519" s="378">
        <v>150881600</v>
      </c>
      <c r="I519" s="530" t="s">
        <v>2129</v>
      </c>
      <c r="J519" s="536" t="s">
        <v>2463</v>
      </c>
    </row>
    <row r="520" spans="1:10" ht="24">
      <c r="A520" s="511">
        <v>264</v>
      </c>
      <c r="B520" s="507" t="s">
        <v>2555</v>
      </c>
      <c r="C520" s="523" t="s">
        <v>3048</v>
      </c>
      <c r="D520" s="526" t="s">
        <v>3049</v>
      </c>
      <c r="E520" s="527">
        <v>200000</v>
      </c>
      <c r="F520" s="378">
        <v>151081600</v>
      </c>
      <c r="G520" s="378">
        <v>200000</v>
      </c>
      <c r="H520" s="378">
        <v>151081600</v>
      </c>
      <c r="I520" s="528" t="s">
        <v>84</v>
      </c>
      <c r="J520" s="528" t="s">
        <v>2482</v>
      </c>
    </row>
    <row r="521" spans="1:10" ht="24">
      <c r="A521" s="511">
        <v>265</v>
      </c>
      <c r="B521" s="507" t="s">
        <v>2555</v>
      </c>
      <c r="C521" s="594" t="s">
        <v>3050</v>
      </c>
      <c r="D521" s="595" t="s">
        <v>3051</v>
      </c>
      <c r="E521" s="592">
        <v>40000</v>
      </c>
      <c r="F521" s="378">
        <v>151121600</v>
      </c>
      <c r="G521" s="378">
        <v>40000</v>
      </c>
      <c r="H521" s="378">
        <v>151121600</v>
      </c>
      <c r="I521" s="596" t="s">
        <v>1663</v>
      </c>
      <c r="J521" s="532" t="s">
        <v>124</v>
      </c>
    </row>
    <row r="522" spans="1:10" ht="24">
      <c r="A522" s="511">
        <v>266</v>
      </c>
      <c r="B522" s="507" t="s">
        <v>2555</v>
      </c>
      <c r="C522" s="594" t="s">
        <v>3052</v>
      </c>
      <c r="D522" s="595" t="s">
        <v>5926</v>
      </c>
      <c r="E522" s="592">
        <v>50000</v>
      </c>
      <c r="F522" s="378">
        <v>151171600</v>
      </c>
      <c r="G522" s="378">
        <v>50000</v>
      </c>
      <c r="H522" s="378">
        <v>151171600</v>
      </c>
      <c r="I522" s="596" t="s">
        <v>119</v>
      </c>
      <c r="J522" s="536" t="s">
        <v>3053</v>
      </c>
    </row>
    <row r="523" spans="1:10" ht="24">
      <c r="A523" s="511">
        <v>267</v>
      </c>
      <c r="B523" s="507" t="s">
        <v>2555</v>
      </c>
      <c r="C523" s="591" t="s">
        <v>3054</v>
      </c>
      <c r="D523" s="598" t="s">
        <v>3055</v>
      </c>
      <c r="E523" s="592">
        <v>75000</v>
      </c>
      <c r="F523" s="378">
        <v>151246600</v>
      </c>
      <c r="G523" s="378">
        <v>75000</v>
      </c>
      <c r="H523" s="378">
        <v>151246600</v>
      </c>
      <c r="I523" s="593" t="s">
        <v>2129</v>
      </c>
      <c r="J523" s="536" t="s">
        <v>2463</v>
      </c>
    </row>
    <row r="524" spans="1:10" ht="24">
      <c r="A524" s="511">
        <v>268</v>
      </c>
      <c r="B524" s="507" t="s">
        <v>2555</v>
      </c>
      <c r="C524" s="533" t="s">
        <v>3056</v>
      </c>
      <c r="D524" s="525" t="s">
        <v>3057</v>
      </c>
      <c r="E524" s="527">
        <v>35000</v>
      </c>
      <c r="F524" s="378">
        <v>151281600</v>
      </c>
      <c r="G524" s="378">
        <v>35000</v>
      </c>
      <c r="H524" s="378">
        <v>151281600</v>
      </c>
      <c r="I524" s="532" t="s">
        <v>84</v>
      </c>
      <c r="J524" s="532" t="s">
        <v>2482</v>
      </c>
    </row>
    <row r="525" spans="1:10" ht="24">
      <c r="A525" s="511">
        <v>269</v>
      </c>
      <c r="B525" s="507" t="s">
        <v>2555</v>
      </c>
      <c r="C525" s="525" t="s">
        <v>3058</v>
      </c>
      <c r="D525" s="525" t="s">
        <v>3059</v>
      </c>
      <c r="E525" s="527">
        <v>500000</v>
      </c>
      <c r="F525" s="378">
        <v>151781600</v>
      </c>
      <c r="G525" s="378">
        <v>500000</v>
      </c>
      <c r="H525" s="378">
        <v>151781600</v>
      </c>
      <c r="I525" s="530" t="s">
        <v>119</v>
      </c>
      <c r="J525" s="536" t="s">
        <v>2785</v>
      </c>
    </row>
    <row r="526" spans="1:10" ht="24">
      <c r="A526" s="511">
        <v>270</v>
      </c>
      <c r="B526" s="507" t="s">
        <v>2555</v>
      </c>
      <c r="C526" s="525" t="s">
        <v>3060</v>
      </c>
      <c r="D526" s="525" t="s">
        <v>5927</v>
      </c>
      <c r="E526" s="586">
        <v>200000</v>
      </c>
      <c r="F526" s="378">
        <v>151981600</v>
      </c>
      <c r="G526" s="378">
        <v>200000</v>
      </c>
      <c r="H526" s="378">
        <v>151981600</v>
      </c>
      <c r="I526" s="532" t="s">
        <v>119</v>
      </c>
      <c r="J526" s="532" t="s">
        <v>120</v>
      </c>
    </row>
    <row r="527" spans="1:10" ht="24">
      <c r="A527" s="511">
        <v>271</v>
      </c>
      <c r="B527" s="507" t="s">
        <v>2555</v>
      </c>
      <c r="C527" s="543" t="s">
        <v>3061</v>
      </c>
      <c r="D527" s="543" t="s">
        <v>3062</v>
      </c>
      <c r="E527" s="592">
        <v>75000</v>
      </c>
      <c r="F527" s="378">
        <v>152056600</v>
      </c>
      <c r="G527" s="378">
        <v>75000</v>
      </c>
      <c r="H527" s="378">
        <v>152056600</v>
      </c>
      <c r="I527" s="597" t="s">
        <v>84</v>
      </c>
      <c r="J527" s="597" t="s">
        <v>2482</v>
      </c>
    </row>
    <row r="528" spans="1:10" ht="24">
      <c r="A528" s="511">
        <v>272</v>
      </c>
      <c r="B528" s="507" t="s">
        <v>2555</v>
      </c>
      <c r="C528" s="543" t="s">
        <v>3063</v>
      </c>
      <c r="D528" s="543" t="s">
        <v>3064</v>
      </c>
      <c r="E528" s="592">
        <v>250000</v>
      </c>
      <c r="F528" s="378">
        <v>152306600</v>
      </c>
      <c r="G528" s="378">
        <v>250000</v>
      </c>
      <c r="H528" s="378">
        <v>152306600</v>
      </c>
      <c r="I528" s="597" t="s">
        <v>3009</v>
      </c>
      <c r="J528" s="597" t="s">
        <v>2463</v>
      </c>
    </row>
    <row r="529" spans="1:10">
      <c r="A529" s="511">
        <v>273</v>
      </c>
      <c r="B529" s="507" t="s">
        <v>2555</v>
      </c>
      <c r="C529" s="523" t="s">
        <v>3065</v>
      </c>
      <c r="D529" s="578" t="s">
        <v>3066</v>
      </c>
      <c r="E529" s="592">
        <v>1500000</v>
      </c>
      <c r="F529" s="378">
        <v>153806600</v>
      </c>
      <c r="G529" s="378">
        <v>1500000</v>
      </c>
      <c r="H529" s="378">
        <v>153806600</v>
      </c>
      <c r="I529" s="528" t="s">
        <v>2122</v>
      </c>
      <c r="J529" s="542" t="s">
        <v>2463</v>
      </c>
    </row>
    <row r="530" spans="1:10">
      <c r="A530" s="545"/>
      <c r="B530" s="545"/>
      <c r="C530" s="546"/>
      <c r="D530" s="547" t="s">
        <v>3067</v>
      </c>
      <c r="E530" s="548">
        <f>SUM(E257:E529)</f>
        <v>153806600</v>
      </c>
      <c r="F530" s="454">
        <v>153806600</v>
      </c>
      <c r="G530" s="549">
        <f>SUM(G257:G529)</f>
        <v>153806600</v>
      </c>
      <c r="H530" s="454">
        <v>153806600</v>
      </c>
      <c r="I530" s="456"/>
      <c r="J530" s="550"/>
    </row>
    <row r="531" spans="1:10">
      <c r="A531" s="599"/>
      <c r="B531" s="600"/>
      <c r="C531" s="601"/>
      <c r="D531" s="601"/>
      <c r="E531" s="602"/>
      <c r="F531" s="500"/>
      <c r="G531" s="602"/>
      <c r="H531" s="500"/>
      <c r="I531" s="603"/>
      <c r="J531" s="601"/>
    </row>
    <row r="532" spans="1:10" ht="36">
      <c r="A532" s="604">
        <v>1</v>
      </c>
      <c r="B532" s="427" t="s">
        <v>3068</v>
      </c>
      <c r="C532" s="605" t="s">
        <v>3069</v>
      </c>
      <c r="D532" s="606" t="s">
        <v>3070</v>
      </c>
      <c r="E532" s="104">
        <v>100000</v>
      </c>
      <c r="F532" s="103">
        <v>100000</v>
      </c>
      <c r="G532" s="103">
        <v>100000</v>
      </c>
      <c r="H532" s="103">
        <v>100000</v>
      </c>
      <c r="I532" s="381" t="s">
        <v>751</v>
      </c>
      <c r="J532" s="381" t="s">
        <v>751</v>
      </c>
    </row>
    <row r="533" spans="1:10" ht="48">
      <c r="A533" s="604">
        <v>2</v>
      </c>
      <c r="B533" s="427" t="s">
        <v>3068</v>
      </c>
      <c r="C533" s="605" t="s">
        <v>3071</v>
      </c>
      <c r="D533" s="606" t="s">
        <v>5928</v>
      </c>
      <c r="E533" s="104">
        <v>300000</v>
      </c>
      <c r="F533" s="103">
        <v>400000</v>
      </c>
      <c r="G533" s="103">
        <v>300000</v>
      </c>
      <c r="H533" s="103">
        <v>400000</v>
      </c>
      <c r="I533" s="381" t="s">
        <v>3072</v>
      </c>
      <c r="J533" s="604" t="s">
        <v>2075</v>
      </c>
    </row>
    <row r="534" spans="1:10" ht="48">
      <c r="A534" s="604">
        <v>3</v>
      </c>
      <c r="B534" s="427" t="s">
        <v>3068</v>
      </c>
      <c r="C534" s="605" t="s">
        <v>3073</v>
      </c>
      <c r="D534" s="606" t="s">
        <v>3074</v>
      </c>
      <c r="E534" s="104">
        <v>1500000</v>
      </c>
      <c r="F534" s="103">
        <v>1900000</v>
      </c>
      <c r="G534" s="103">
        <v>1500000</v>
      </c>
      <c r="H534" s="103">
        <v>1900000</v>
      </c>
      <c r="I534" s="381" t="s">
        <v>3075</v>
      </c>
      <c r="J534" s="604" t="s">
        <v>2339</v>
      </c>
    </row>
    <row r="535" spans="1:10" ht="48">
      <c r="A535" s="604">
        <v>4</v>
      </c>
      <c r="B535" s="427" t="s">
        <v>3068</v>
      </c>
      <c r="C535" s="605" t="s">
        <v>3076</v>
      </c>
      <c r="D535" s="606" t="s">
        <v>3077</v>
      </c>
      <c r="E535" s="104">
        <v>3589900</v>
      </c>
      <c r="F535" s="103">
        <v>5489900</v>
      </c>
      <c r="G535" s="103">
        <v>3589900</v>
      </c>
      <c r="H535" s="103">
        <v>5489900</v>
      </c>
      <c r="I535" s="381" t="s">
        <v>3078</v>
      </c>
      <c r="J535" s="604" t="s">
        <v>2075</v>
      </c>
    </row>
    <row r="536" spans="1:10" ht="48">
      <c r="A536" s="604">
        <v>5</v>
      </c>
      <c r="B536" s="427" t="s">
        <v>3068</v>
      </c>
      <c r="C536" s="605" t="s">
        <v>3079</v>
      </c>
      <c r="D536" s="606" t="s">
        <v>3080</v>
      </c>
      <c r="E536" s="104">
        <v>1243100</v>
      </c>
      <c r="F536" s="103">
        <v>6733000</v>
      </c>
      <c r="G536" s="103">
        <v>1243100</v>
      </c>
      <c r="H536" s="103">
        <v>6733000</v>
      </c>
      <c r="I536" s="381" t="s">
        <v>3072</v>
      </c>
      <c r="J536" s="604" t="s">
        <v>2075</v>
      </c>
    </row>
    <row r="537" spans="1:10" ht="36">
      <c r="A537" s="604">
        <v>6</v>
      </c>
      <c r="B537" s="427" t="s">
        <v>3068</v>
      </c>
      <c r="C537" s="480" t="s">
        <v>3081</v>
      </c>
      <c r="D537" s="607" t="s">
        <v>3082</v>
      </c>
      <c r="E537" s="104">
        <v>1243100</v>
      </c>
      <c r="F537" s="103">
        <v>7976100</v>
      </c>
      <c r="G537" s="103">
        <v>1243100</v>
      </c>
      <c r="H537" s="103">
        <v>7976100</v>
      </c>
      <c r="I537" s="466" t="s">
        <v>3072</v>
      </c>
      <c r="J537" s="608" t="s">
        <v>2075</v>
      </c>
    </row>
    <row r="538" spans="1:10" ht="36">
      <c r="A538" s="604">
        <v>7</v>
      </c>
      <c r="B538" s="427" t="s">
        <v>3068</v>
      </c>
      <c r="C538" s="605" t="s">
        <v>3083</v>
      </c>
      <c r="D538" s="606" t="s">
        <v>3084</v>
      </c>
      <c r="E538" s="104">
        <v>1393600</v>
      </c>
      <c r="F538" s="103">
        <v>9369700</v>
      </c>
      <c r="G538" s="103">
        <v>1393600</v>
      </c>
      <c r="H538" s="103">
        <v>9369700</v>
      </c>
      <c r="I538" s="381" t="s">
        <v>3085</v>
      </c>
      <c r="J538" s="604" t="s">
        <v>2339</v>
      </c>
    </row>
    <row r="539" spans="1:10" ht="36">
      <c r="A539" s="604">
        <v>8</v>
      </c>
      <c r="B539" s="427" t="s">
        <v>3068</v>
      </c>
      <c r="C539" s="480" t="s">
        <v>3086</v>
      </c>
      <c r="D539" s="607" t="s">
        <v>3087</v>
      </c>
      <c r="E539" s="104">
        <v>287600</v>
      </c>
      <c r="F539" s="103">
        <v>9657300</v>
      </c>
      <c r="G539" s="103">
        <v>287600</v>
      </c>
      <c r="H539" s="103">
        <v>9657300</v>
      </c>
      <c r="I539" s="466" t="s">
        <v>3088</v>
      </c>
      <c r="J539" s="608" t="s">
        <v>2075</v>
      </c>
    </row>
    <row r="540" spans="1:10" ht="36">
      <c r="A540" s="604">
        <v>9</v>
      </c>
      <c r="B540" s="427" t="s">
        <v>3068</v>
      </c>
      <c r="C540" s="605" t="s">
        <v>3089</v>
      </c>
      <c r="D540" s="606" t="s">
        <v>3090</v>
      </c>
      <c r="E540" s="104">
        <v>2384800</v>
      </c>
      <c r="F540" s="103">
        <v>12042100</v>
      </c>
      <c r="G540" s="103">
        <v>2384800</v>
      </c>
      <c r="H540" s="103">
        <v>12042100</v>
      </c>
      <c r="I540" s="381" t="s">
        <v>3091</v>
      </c>
      <c r="J540" s="604" t="s">
        <v>3092</v>
      </c>
    </row>
    <row r="541" spans="1:10" ht="36">
      <c r="A541" s="604">
        <v>10</v>
      </c>
      <c r="B541" s="427" t="s">
        <v>3068</v>
      </c>
      <c r="C541" s="605" t="s">
        <v>3093</v>
      </c>
      <c r="D541" s="606" t="s">
        <v>3090</v>
      </c>
      <c r="E541" s="104">
        <v>1287000</v>
      </c>
      <c r="F541" s="103">
        <v>13329100</v>
      </c>
      <c r="G541" s="103">
        <v>1287000</v>
      </c>
      <c r="H541" s="103">
        <v>13329100</v>
      </c>
      <c r="I541" s="381" t="s">
        <v>3094</v>
      </c>
      <c r="J541" s="604" t="s">
        <v>2075</v>
      </c>
    </row>
    <row r="542" spans="1:10" ht="24">
      <c r="A542" s="604">
        <v>11</v>
      </c>
      <c r="B542" s="427" t="s">
        <v>3068</v>
      </c>
      <c r="C542" s="605" t="s">
        <v>3095</v>
      </c>
      <c r="D542" s="606" t="s">
        <v>3096</v>
      </c>
      <c r="E542" s="104">
        <v>1757100</v>
      </c>
      <c r="F542" s="103">
        <v>15086200</v>
      </c>
      <c r="G542" s="103">
        <v>1757100</v>
      </c>
      <c r="H542" s="103">
        <v>15086200</v>
      </c>
      <c r="I542" s="381" t="s">
        <v>3097</v>
      </c>
      <c r="J542" s="608" t="s">
        <v>2069</v>
      </c>
    </row>
    <row r="543" spans="1:10" ht="36">
      <c r="A543" s="604">
        <v>12</v>
      </c>
      <c r="B543" s="427" t="s">
        <v>3068</v>
      </c>
      <c r="C543" s="605" t="s">
        <v>3098</v>
      </c>
      <c r="D543" s="607" t="s">
        <v>3087</v>
      </c>
      <c r="E543" s="104">
        <v>287600</v>
      </c>
      <c r="F543" s="103">
        <v>15373800</v>
      </c>
      <c r="G543" s="103">
        <v>287600</v>
      </c>
      <c r="H543" s="103">
        <v>15373800</v>
      </c>
      <c r="I543" s="381" t="s">
        <v>3094</v>
      </c>
      <c r="J543" s="604" t="s">
        <v>2075</v>
      </c>
    </row>
    <row r="544" spans="1:10" ht="36">
      <c r="A544" s="604">
        <v>13</v>
      </c>
      <c r="B544" s="427" t="s">
        <v>3068</v>
      </c>
      <c r="C544" s="605" t="s">
        <v>3099</v>
      </c>
      <c r="D544" s="606" t="s">
        <v>3090</v>
      </c>
      <c r="E544" s="104">
        <v>1276500</v>
      </c>
      <c r="F544" s="103">
        <v>16650300</v>
      </c>
      <c r="G544" s="103">
        <v>1276500</v>
      </c>
      <c r="H544" s="103">
        <v>16650300</v>
      </c>
      <c r="I544" s="381" t="s">
        <v>3100</v>
      </c>
      <c r="J544" s="604" t="s">
        <v>2339</v>
      </c>
    </row>
    <row r="545" spans="1:10" ht="24">
      <c r="A545" s="604">
        <v>14</v>
      </c>
      <c r="B545" s="427" t="s">
        <v>3068</v>
      </c>
      <c r="C545" s="605" t="s">
        <v>3101</v>
      </c>
      <c r="D545" s="607" t="s">
        <v>3087</v>
      </c>
      <c r="E545" s="104">
        <v>287600</v>
      </c>
      <c r="F545" s="103">
        <v>16937900</v>
      </c>
      <c r="G545" s="103">
        <v>287600</v>
      </c>
      <c r="H545" s="103">
        <v>16937900</v>
      </c>
      <c r="I545" s="381" t="s">
        <v>3102</v>
      </c>
      <c r="J545" s="604" t="s">
        <v>2339</v>
      </c>
    </row>
    <row r="546" spans="1:10" ht="36">
      <c r="A546" s="604">
        <v>15</v>
      </c>
      <c r="B546" s="427" t="s">
        <v>3068</v>
      </c>
      <c r="C546" s="605" t="s">
        <v>3103</v>
      </c>
      <c r="D546" s="606" t="s">
        <v>3104</v>
      </c>
      <c r="E546" s="104">
        <v>1778500</v>
      </c>
      <c r="F546" s="103">
        <v>18716400</v>
      </c>
      <c r="G546" s="103">
        <v>1778500</v>
      </c>
      <c r="H546" s="103">
        <v>18716400</v>
      </c>
      <c r="I546" s="381" t="s">
        <v>3105</v>
      </c>
      <c r="J546" s="604" t="s">
        <v>2339</v>
      </c>
    </row>
    <row r="547" spans="1:10" ht="24">
      <c r="A547" s="604">
        <v>16</v>
      </c>
      <c r="B547" s="427" t="s">
        <v>3068</v>
      </c>
      <c r="C547" s="605" t="s">
        <v>3106</v>
      </c>
      <c r="D547" s="606" t="s">
        <v>3107</v>
      </c>
      <c r="E547" s="104">
        <v>500000</v>
      </c>
      <c r="F547" s="103">
        <v>19216400</v>
      </c>
      <c r="G547" s="103">
        <v>500000</v>
      </c>
      <c r="H547" s="103">
        <v>19216400</v>
      </c>
      <c r="I547" s="381" t="s">
        <v>3108</v>
      </c>
      <c r="J547" s="608" t="s">
        <v>2069</v>
      </c>
    </row>
    <row r="548" spans="1:10">
      <c r="A548" s="545"/>
      <c r="B548" s="545"/>
      <c r="C548" s="546"/>
      <c r="D548" s="547" t="s">
        <v>3109</v>
      </c>
      <c r="E548" s="548">
        <f>SUM(E532:E547)</f>
        <v>19216400</v>
      </c>
      <c r="F548" s="454">
        <v>19216400</v>
      </c>
      <c r="G548" s="549">
        <f>SUM(G532:G547)</f>
        <v>19216400</v>
      </c>
      <c r="H548" s="454">
        <v>19216400</v>
      </c>
      <c r="I548" s="456"/>
      <c r="J548" s="550"/>
    </row>
    <row r="551" spans="1:10">
      <c r="D551" s="147" t="s">
        <v>5413</v>
      </c>
      <c r="E551" s="223">
        <f>E116</f>
        <v>49761600</v>
      </c>
    </row>
    <row r="552" spans="1:10">
      <c r="D552" s="147" t="s">
        <v>5414</v>
      </c>
      <c r="E552" s="223">
        <f>E164</f>
        <v>2779000</v>
      </c>
    </row>
    <row r="553" spans="1:10">
      <c r="D553" s="147" t="s">
        <v>5415</v>
      </c>
      <c r="E553" s="223">
        <f>E255</f>
        <v>38690000</v>
      </c>
    </row>
    <row r="554" spans="1:10" s="7" customFormat="1">
      <c r="A554" s="272"/>
      <c r="B554" s="3"/>
      <c r="C554" s="3"/>
      <c r="D554" s="147" t="s">
        <v>5417</v>
      </c>
      <c r="E554" s="223">
        <f>E530</f>
        <v>153806600</v>
      </c>
      <c r="F554" s="272"/>
      <c r="G554" s="272"/>
      <c r="H554" s="272"/>
      <c r="I554" s="272"/>
      <c r="J554" s="272"/>
    </row>
    <row r="555" spans="1:10" ht="12.75" thickBot="1">
      <c r="D555" s="44" t="s">
        <v>5416</v>
      </c>
      <c r="E555" s="224">
        <f>E548</f>
        <v>19216400</v>
      </c>
    </row>
    <row r="556" spans="1:10" ht="12.75" thickTop="1">
      <c r="D556" s="147" t="s">
        <v>5418</v>
      </c>
      <c r="E556" s="223">
        <f>SUM(E551:E555)</f>
        <v>264253600</v>
      </c>
    </row>
  </sheetData>
  <pageMargins left="0.25" right="0.25" top="0.75" bottom="0.75" header="0.3" footer="0.3"/>
  <pageSetup scale="75" fitToHeight="0" orientation="landscape" verticalDpi="0" r:id="rId1"/>
  <headerFooter>
    <oddHeader>&amp;F</oddHeader>
    <oddFooter>&amp;C&amp;A&amp;R&amp;P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592"/>
  <sheetViews>
    <sheetView topLeftCell="D1" zoomScaleNormal="100" workbookViewId="0">
      <pane ySplit="3" topLeftCell="A2578" activePane="bottomLeft" state="frozen"/>
      <selection pane="bottomLeft" activeCell="D2586" sqref="D2586:E2592"/>
    </sheetView>
  </sheetViews>
  <sheetFormatPr defaultColWidth="8.7109375" defaultRowHeight="12"/>
  <cols>
    <col min="1" max="1" width="11.5703125" style="272" customWidth="1"/>
    <col min="2" max="2" width="13.28515625" style="130" customWidth="1"/>
    <col min="3" max="3" width="17.140625" style="130" customWidth="1"/>
    <col min="4" max="4" width="116.5703125" style="3" customWidth="1"/>
    <col min="5" max="5" width="18.5703125" style="40" customWidth="1"/>
    <col min="6" max="6" width="12.28515625" style="272" bestFit="1" customWidth="1"/>
    <col min="7" max="7" width="8.28515625" style="272" bestFit="1" customWidth="1"/>
    <col min="8" max="8" width="15" style="48" bestFit="1" customWidth="1"/>
    <col min="9" max="9" width="12.42578125" style="272" bestFit="1" customWidth="1"/>
    <col min="10" max="10" width="12.85546875" style="272" customWidth="1"/>
    <col min="11" max="16384" width="8.7109375" style="7"/>
  </cols>
  <sheetData>
    <row r="1" spans="1:10">
      <c r="A1" s="1" t="s">
        <v>5945</v>
      </c>
      <c r="B1" s="45"/>
      <c r="C1" s="621"/>
    </row>
    <row r="3" spans="1:10" s="2" customFormat="1">
      <c r="A3" s="609" t="s">
        <v>6</v>
      </c>
      <c r="B3" s="619" t="s">
        <v>5671</v>
      </c>
      <c r="C3" s="619" t="s">
        <v>7</v>
      </c>
      <c r="D3" s="609" t="s">
        <v>8</v>
      </c>
      <c r="E3" s="610" t="s">
        <v>9</v>
      </c>
      <c r="F3" s="609" t="s">
        <v>10</v>
      </c>
      <c r="G3" s="609" t="s">
        <v>11</v>
      </c>
      <c r="H3" s="611" t="s">
        <v>12</v>
      </c>
      <c r="I3" s="609" t="s">
        <v>5935</v>
      </c>
      <c r="J3" s="609" t="s">
        <v>14</v>
      </c>
    </row>
    <row r="4" spans="1:10" ht="81.599999999999994" customHeight="1">
      <c r="A4" s="612">
        <v>1</v>
      </c>
      <c r="B4" s="620" t="s">
        <v>3194</v>
      </c>
      <c r="C4" s="613" t="s">
        <v>3195</v>
      </c>
      <c r="D4" s="613" t="s">
        <v>3196</v>
      </c>
      <c r="E4" s="614">
        <v>1900000</v>
      </c>
      <c r="F4" s="615">
        <f>E4</f>
        <v>1900000</v>
      </c>
      <c r="G4" s="614">
        <f>E4</f>
        <v>1900000</v>
      </c>
      <c r="H4" s="615">
        <f>G4</f>
        <v>1900000</v>
      </c>
      <c r="I4" s="616" t="s">
        <v>108</v>
      </c>
      <c r="J4" s="616" t="s">
        <v>3184</v>
      </c>
    </row>
    <row r="5" spans="1:10" ht="189.6" customHeight="1">
      <c r="A5" s="612">
        <v>2</v>
      </c>
      <c r="B5" s="620" t="s">
        <v>3194</v>
      </c>
      <c r="C5" s="613" t="s">
        <v>3197</v>
      </c>
      <c r="D5" s="613" t="s">
        <v>5930</v>
      </c>
      <c r="E5" s="614">
        <v>2100000</v>
      </c>
      <c r="F5" s="615">
        <f>E5+F4</f>
        <v>4000000</v>
      </c>
      <c r="G5" s="614">
        <f t="shared" ref="G5:G8" si="0">E5</f>
        <v>2100000</v>
      </c>
      <c r="H5" s="615">
        <f>G5+H4</f>
        <v>4000000</v>
      </c>
      <c r="I5" s="616" t="s">
        <v>108</v>
      </c>
      <c r="J5" s="616" t="s">
        <v>3184</v>
      </c>
    </row>
    <row r="6" spans="1:10" ht="409.5" customHeight="1">
      <c r="A6" s="612">
        <v>3</v>
      </c>
      <c r="B6" s="620" t="s">
        <v>3194</v>
      </c>
      <c r="C6" s="613" t="s">
        <v>3198</v>
      </c>
      <c r="D6" s="613" t="s">
        <v>5931</v>
      </c>
      <c r="E6" s="614">
        <v>6450000</v>
      </c>
      <c r="F6" s="615">
        <f t="shared" ref="F6:F8" si="1">E6+F5</f>
        <v>10450000</v>
      </c>
      <c r="G6" s="614">
        <f t="shared" si="0"/>
        <v>6450000</v>
      </c>
      <c r="H6" s="615">
        <f t="shared" ref="H6:H8" si="2">G6+H5</f>
        <v>10450000</v>
      </c>
      <c r="I6" s="616" t="s">
        <v>108</v>
      </c>
      <c r="J6" s="616" t="s">
        <v>3184</v>
      </c>
    </row>
    <row r="7" spans="1:10" ht="219" customHeight="1">
      <c r="A7" s="612">
        <v>4</v>
      </c>
      <c r="B7" s="620" t="s">
        <v>3194</v>
      </c>
      <c r="C7" s="613" t="s">
        <v>3199</v>
      </c>
      <c r="D7" s="613" t="s">
        <v>5932</v>
      </c>
      <c r="E7" s="614">
        <v>2350000</v>
      </c>
      <c r="F7" s="615">
        <f t="shared" si="1"/>
        <v>12800000</v>
      </c>
      <c r="G7" s="614">
        <f t="shared" si="0"/>
        <v>2350000</v>
      </c>
      <c r="H7" s="615">
        <f t="shared" si="2"/>
        <v>12800000</v>
      </c>
      <c r="I7" s="616" t="s">
        <v>108</v>
      </c>
      <c r="J7" s="616" t="s">
        <v>3184</v>
      </c>
    </row>
    <row r="8" spans="1:10" ht="280.5" customHeight="1">
      <c r="A8" s="612">
        <v>5</v>
      </c>
      <c r="B8" s="620" t="s">
        <v>3194</v>
      </c>
      <c r="C8" s="613" t="s">
        <v>3200</v>
      </c>
      <c r="D8" s="613" t="s">
        <v>5933</v>
      </c>
      <c r="E8" s="614">
        <v>500000</v>
      </c>
      <c r="F8" s="615">
        <f t="shared" si="1"/>
        <v>13300000</v>
      </c>
      <c r="G8" s="614">
        <f t="shared" si="0"/>
        <v>500000</v>
      </c>
      <c r="H8" s="615">
        <f t="shared" si="2"/>
        <v>13300000</v>
      </c>
      <c r="I8" s="616" t="s">
        <v>108</v>
      </c>
      <c r="J8" s="616" t="s">
        <v>3184</v>
      </c>
    </row>
    <row r="9" spans="1:10" ht="36">
      <c r="A9" s="617"/>
      <c r="B9" s="620" t="s">
        <v>3194</v>
      </c>
      <c r="C9" s="613" t="s">
        <v>3201</v>
      </c>
      <c r="D9" s="618" t="s">
        <v>3202</v>
      </c>
      <c r="E9" s="614">
        <v>197000</v>
      </c>
      <c r="F9" s="615">
        <f>F8+E9</f>
        <v>13497000</v>
      </c>
      <c r="G9" s="614">
        <f>E9</f>
        <v>197000</v>
      </c>
      <c r="H9" s="615">
        <f>H8+G9</f>
        <v>13497000</v>
      </c>
      <c r="I9" s="616" t="s">
        <v>108</v>
      </c>
      <c r="J9" s="616" t="s">
        <v>3184</v>
      </c>
    </row>
    <row r="10" spans="1:10" ht="36">
      <c r="A10" s="617"/>
      <c r="B10" s="620" t="s">
        <v>3194</v>
      </c>
      <c r="C10" s="613" t="s">
        <v>3201</v>
      </c>
      <c r="D10" s="618" t="s">
        <v>3203</v>
      </c>
      <c r="E10" s="614">
        <v>75000</v>
      </c>
      <c r="F10" s="615">
        <f>E10+F9</f>
        <v>13572000</v>
      </c>
      <c r="G10" s="614">
        <f t="shared" ref="G10:G73" si="3">E10</f>
        <v>75000</v>
      </c>
      <c r="H10" s="615">
        <f>H9+G10</f>
        <v>13572000</v>
      </c>
      <c r="I10" s="616" t="s">
        <v>108</v>
      </c>
      <c r="J10" s="616" t="s">
        <v>3184</v>
      </c>
    </row>
    <row r="11" spans="1:10" ht="36">
      <c r="A11" s="617"/>
      <c r="B11" s="620" t="s">
        <v>3194</v>
      </c>
      <c r="C11" s="613" t="s">
        <v>3201</v>
      </c>
      <c r="D11" s="618" t="s">
        <v>3204</v>
      </c>
      <c r="E11" s="614">
        <v>29000</v>
      </c>
      <c r="F11" s="615">
        <f t="shared" ref="F11:F74" si="4">E11+F10</f>
        <v>13601000</v>
      </c>
      <c r="G11" s="614">
        <f t="shared" si="3"/>
        <v>29000</v>
      </c>
      <c r="H11" s="615">
        <f t="shared" ref="H11:H74" si="5">H10+G11</f>
        <v>13601000</v>
      </c>
      <c r="I11" s="616" t="s">
        <v>108</v>
      </c>
      <c r="J11" s="616" t="s">
        <v>3184</v>
      </c>
    </row>
    <row r="12" spans="1:10" ht="36">
      <c r="A12" s="617"/>
      <c r="B12" s="620" t="s">
        <v>3194</v>
      </c>
      <c r="C12" s="613" t="s">
        <v>3201</v>
      </c>
      <c r="D12" s="618" t="s">
        <v>3205</v>
      </c>
      <c r="E12" s="614">
        <v>747057</v>
      </c>
      <c r="F12" s="615">
        <f t="shared" si="4"/>
        <v>14348057</v>
      </c>
      <c r="G12" s="614">
        <f t="shared" si="3"/>
        <v>747057</v>
      </c>
      <c r="H12" s="615">
        <f t="shared" si="5"/>
        <v>14348057</v>
      </c>
      <c r="I12" s="616" t="s">
        <v>108</v>
      </c>
      <c r="J12" s="616" t="s">
        <v>3184</v>
      </c>
    </row>
    <row r="13" spans="1:10" ht="36">
      <c r="A13" s="617"/>
      <c r="B13" s="620" t="s">
        <v>3194</v>
      </c>
      <c r="C13" s="613" t="s">
        <v>3201</v>
      </c>
      <c r="D13" s="618" t="s">
        <v>3206</v>
      </c>
      <c r="E13" s="614">
        <v>482000</v>
      </c>
      <c r="F13" s="615">
        <f t="shared" si="4"/>
        <v>14830057</v>
      </c>
      <c r="G13" s="614">
        <f t="shared" si="3"/>
        <v>482000</v>
      </c>
      <c r="H13" s="615">
        <f t="shared" si="5"/>
        <v>14830057</v>
      </c>
      <c r="I13" s="616" t="s">
        <v>108</v>
      </c>
      <c r="J13" s="616" t="s">
        <v>3184</v>
      </c>
    </row>
    <row r="14" spans="1:10" ht="36">
      <c r="A14" s="617"/>
      <c r="B14" s="620" t="s">
        <v>3194</v>
      </c>
      <c r="C14" s="613" t="s">
        <v>3201</v>
      </c>
      <c r="D14" s="618" t="s">
        <v>3207</v>
      </c>
      <c r="E14" s="614">
        <v>2000000</v>
      </c>
      <c r="F14" s="615">
        <f t="shared" si="4"/>
        <v>16830057</v>
      </c>
      <c r="G14" s="614">
        <f t="shared" si="3"/>
        <v>2000000</v>
      </c>
      <c r="H14" s="615">
        <f t="shared" si="5"/>
        <v>16830057</v>
      </c>
      <c r="I14" s="616" t="s">
        <v>108</v>
      </c>
      <c r="J14" s="616" t="s">
        <v>3184</v>
      </c>
    </row>
    <row r="15" spans="1:10" ht="36">
      <c r="A15" s="617"/>
      <c r="B15" s="620" t="s">
        <v>3194</v>
      </c>
      <c r="C15" s="613" t="s">
        <v>3201</v>
      </c>
      <c r="D15" s="618" t="s">
        <v>3208</v>
      </c>
      <c r="E15" s="614">
        <v>242000</v>
      </c>
      <c r="F15" s="615">
        <f t="shared" si="4"/>
        <v>17072057</v>
      </c>
      <c r="G15" s="614">
        <f t="shared" si="3"/>
        <v>242000</v>
      </c>
      <c r="H15" s="615">
        <f t="shared" si="5"/>
        <v>17072057</v>
      </c>
      <c r="I15" s="616" t="s">
        <v>108</v>
      </c>
      <c r="J15" s="616" t="s">
        <v>3184</v>
      </c>
    </row>
    <row r="16" spans="1:10" ht="36">
      <c r="A16" s="617"/>
      <c r="B16" s="620" t="s">
        <v>3194</v>
      </c>
      <c r="C16" s="613" t="s">
        <v>3201</v>
      </c>
      <c r="D16" s="618" t="s">
        <v>3209</v>
      </c>
      <c r="E16" s="614">
        <v>120000</v>
      </c>
      <c r="F16" s="615">
        <f t="shared" si="4"/>
        <v>17192057</v>
      </c>
      <c r="G16" s="614">
        <f t="shared" si="3"/>
        <v>120000</v>
      </c>
      <c r="H16" s="615">
        <f t="shared" si="5"/>
        <v>17192057</v>
      </c>
      <c r="I16" s="616" t="s">
        <v>108</v>
      </c>
      <c r="J16" s="616" t="s">
        <v>3184</v>
      </c>
    </row>
    <row r="17" spans="1:10" ht="36">
      <c r="A17" s="617"/>
      <c r="B17" s="620" t="s">
        <v>3194</v>
      </c>
      <c r="C17" s="613" t="s">
        <v>3201</v>
      </c>
      <c r="D17" s="618" t="s">
        <v>3210</v>
      </c>
      <c r="E17" s="614">
        <v>384077</v>
      </c>
      <c r="F17" s="615">
        <f t="shared" si="4"/>
        <v>17576134</v>
      </c>
      <c r="G17" s="614">
        <f t="shared" si="3"/>
        <v>384077</v>
      </c>
      <c r="H17" s="615">
        <f t="shared" si="5"/>
        <v>17576134</v>
      </c>
      <c r="I17" s="616" t="s">
        <v>108</v>
      </c>
      <c r="J17" s="616" t="s">
        <v>3184</v>
      </c>
    </row>
    <row r="18" spans="1:10" ht="36">
      <c r="A18" s="617"/>
      <c r="B18" s="620" t="s">
        <v>3194</v>
      </c>
      <c r="C18" s="613" t="s">
        <v>3201</v>
      </c>
      <c r="D18" s="618" t="s">
        <v>3211</v>
      </c>
      <c r="E18" s="614">
        <v>499999.66666666663</v>
      </c>
      <c r="F18" s="615">
        <f t="shared" si="4"/>
        <v>18076133.666666668</v>
      </c>
      <c r="G18" s="614">
        <f t="shared" si="3"/>
        <v>499999.66666666663</v>
      </c>
      <c r="H18" s="615">
        <f t="shared" si="5"/>
        <v>18076133.666666668</v>
      </c>
      <c r="I18" s="616" t="s">
        <v>108</v>
      </c>
      <c r="J18" s="616" t="s">
        <v>3184</v>
      </c>
    </row>
    <row r="19" spans="1:10" ht="36">
      <c r="A19" s="617"/>
      <c r="B19" s="620" t="s">
        <v>3194</v>
      </c>
      <c r="C19" s="613" t="s">
        <v>3201</v>
      </c>
      <c r="D19" s="618" t="s">
        <v>3212</v>
      </c>
      <c r="E19" s="614">
        <v>7998</v>
      </c>
      <c r="F19" s="615">
        <f t="shared" si="4"/>
        <v>18084131.666666668</v>
      </c>
      <c r="G19" s="614">
        <f t="shared" si="3"/>
        <v>7998</v>
      </c>
      <c r="H19" s="615">
        <f t="shared" si="5"/>
        <v>18084131.666666668</v>
      </c>
      <c r="I19" s="616" t="s">
        <v>108</v>
      </c>
      <c r="J19" s="616" t="s">
        <v>3184</v>
      </c>
    </row>
    <row r="20" spans="1:10" ht="36">
      <c r="A20" s="617"/>
      <c r="B20" s="620" t="s">
        <v>3194</v>
      </c>
      <c r="C20" s="613" t="s">
        <v>3201</v>
      </c>
      <c r="D20" s="618" t="s">
        <v>3213</v>
      </c>
      <c r="E20" s="614">
        <v>533.20000000000005</v>
      </c>
      <c r="F20" s="615">
        <f t="shared" si="4"/>
        <v>18084664.866666667</v>
      </c>
      <c r="G20" s="614">
        <f t="shared" si="3"/>
        <v>533.20000000000005</v>
      </c>
      <c r="H20" s="615">
        <f t="shared" si="5"/>
        <v>18084664.866666667</v>
      </c>
      <c r="I20" s="616" t="s">
        <v>108</v>
      </c>
      <c r="J20" s="616" t="s">
        <v>3184</v>
      </c>
    </row>
    <row r="21" spans="1:10" ht="36">
      <c r="A21" s="617"/>
      <c r="B21" s="620" t="s">
        <v>3194</v>
      </c>
      <c r="C21" s="613" t="s">
        <v>3201</v>
      </c>
      <c r="D21" s="618" t="s">
        <v>3214</v>
      </c>
      <c r="E21" s="614">
        <v>36684.160000000003</v>
      </c>
      <c r="F21" s="615">
        <f t="shared" si="4"/>
        <v>18121349.026666667</v>
      </c>
      <c r="G21" s="614">
        <f t="shared" si="3"/>
        <v>36684.160000000003</v>
      </c>
      <c r="H21" s="615">
        <f t="shared" si="5"/>
        <v>18121349.026666667</v>
      </c>
      <c r="I21" s="616" t="s">
        <v>108</v>
      </c>
      <c r="J21" s="616" t="s">
        <v>3184</v>
      </c>
    </row>
    <row r="22" spans="1:10" ht="36">
      <c r="A22" s="617"/>
      <c r="B22" s="620" t="s">
        <v>3194</v>
      </c>
      <c r="C22" s="613" t="s">
        <v>3201</v>
      </c>
      <c r="D22" s="618" t="s">
        <v>3215</v>
      </c>
      <c r="E22" s="614">
        <v>753778.00000000012</v>
      </c>
      <c r="F22" s="615">
        <f t="shared" si="4"/>
        <v>18875127.026666667</v>
      </c>
      <c r="G22" s="614">
        <f t="shared" si="3"/>
        <v>753778.00000000012</v>
      </c>
      <c r="H22" s="615">
        <f t="shared" si="5"/>
        <v>18875127.026666667</v>
      </c>
      <c r="I22" s="616" t="s">
        <v>108</v>
      </c>
      <c r="J22" s="616" t="s">
        <v>3184</v>
      </c>
    </row>
    <row r="23" spans="1:10" ht="36">
      <c r="A23" s="617"/>
      <c r="B23" s="620" t="s">
        <v>3194</v>
      </c>
      <c r="C23" s="613" t="s">
        <v>3201</v>
      </c>
      <c r="D23" s="618" t="s">
        <v>3216</v>
      </c>
      <c r="E23" s="614">
        <v>114638</v>
      </c>
      <c r="F23" s="615">
        <f t="shared" si="4"/>
        <v>18989765.026666667</v>
      </c>
      <c r="G23" s="614">
        <f t="shared" si="3"/>
        <v>114638</v>
      </c>
      <c r="H23" s="615">
        <f t="shared" si="5"/>
        <v>18989765.026666667</v>
      </c>
      <c r="I23" s="616" t="s">
        <v>108</v>
      </c>
      <c r="J23" s="616" t="s">
        <v>3184</v>
      </c>
    </row>
    <row r="24" spans="1:10" ht="36">
      <c r="A24" s="617"/>
      <c r="B24" s="620" t="s">
        <v>3194</v>
      </c>
      <c r="C24" s="613" t="s">
        <v>3201</v>
      </c>
      <c r="D24" s="618" t="s">
        <v>3217</v>
      </c>
      <c r="E24" s="614">
        <v>60000</v>
      </c>
      <c r="F24" s="615">
        <f t="shared" si="4"/>
        <v>19049765.026666667</v>
      </c>
      <c r="G24" s="614">
        <f t="shared" si="3"/>
        <v>60000</v>
      </c>
      <c r="H24" s="615">
        <f t="shared" si="5"/>
        <v>19049765.026666667</v>
      </c>
      <c r="I24" s="616" t="s">
        <v>108</v>
      </c>
      <c r="J24" s="616" t="s">
        <v>3184</v>
      </c>
    </row>
    <row r="25" spans="1:10" ht="36">
      <c r="A25" s="617"/>
      <c r="B25" s="620" t="s">
        <v>3194</v>
      </c>
      <c r="C25" s="613" t="s">
        <v>3201</v>
      </c>
      <c r="D25" s="618" t="s">
        <v>3218</v>
      </c>
      <c r="E25" s="614">
        <v>53000</v>
      </c>
      <c r="F25" s="615">
        <f t="shared" si="4"/>
        <v>19102765.026666667</v>
      </c>
      <c r="G25" s="614">
        <f t="shared" si="3"/>
        <v>53000</v>
      </c>
      <c r="H25" s="615">
        <f t="shared" si="5"/>
        <v>19102765.026666667</v>
      </c>
      <c r="I25" s="616" t="s">
        <v>108</v>
      </c>
      <c r="J25" s="616" t="s">
        <v>3184</v>
      </c>
    </row>
    <row r="26" spans="1:10" ht="36">
      <c r="A26" s="617"/>
      <c r="B26" s="620" t="s">
        <v>3194</v>
      </c>
      <c r="C26" s="613" t="s">
        <v>3201</v>
      </c>
      <c r="D26" s="618" t="s">
        <v>3219</v>
      </c>
      <c r="E26" s="614">
        <v>1000</v>
      </c>
      <c r="F26" s="615">
        <f t="shared" si="4"/>
        <v>19103765.026666667</v>
      </c>
      <c r="G26" s="614">
        <f t="shared" si="3"/>
        <v>1000</v>
      </c>
      <c r="H26" s="615">
        <f t="shared" si="5"/>
        <v>19103765.026666667</v>
      </c>
      <c r="I26" s="616" t="s">
        <v>108</v>
      </c>
      <c r="J26" s="616" t="s">
        <v>3184</v>
      </c>
    </row>
    <row r="27" spans="1:10" ht="36">
      <c r="A27" s="617"/>
      <c r="B27" s="620" t="s">
        <v>3194</v>
      </c>
      <c r="C27" s="613" t="s">
        <v>3201</v>
      </c>
      <c r="D27" s="618" t="s">
        <v>3220</v>
      </c>
      <c r="E27" s="614">
        <v>20848.120000000003</v>
      </c>
      <c r="F27" s="615">
        <f t="shared" si="4"/>
        <v>19124613.146666668</v>
      </c>
      <c r="G27" s="614">
        <f t="shared" si="3"/>
        <v>20848.120000000003</v>
      </c>
      <c r="H27" s="615">
        <f t="shared" si="5"/>
        <v>19124613.146666668</v>
      </c>
      <c r="I27" s="616" t="s">
        <v>108</v>
      </c>
      <c r="J27" s="616" t="s">
        <v>3184</v>
      </c>
    </row>
    <row r="28" spans="1:10" ht="36">
      <c r="A28" s="617"/>
      <c r="B28" s="620" t="s">
        <v>3194</v>
      </c>
      <c r="C28" s="613" t="s">
        <v>3201</v>
      </c>
      <c r="D28" s="618" t="s">
        <v>3221</v>
      </c>
      <c r="E28" s="614">
        <v>492000.33333333337</v>
      </c>
      <c r="F28" s="615">
        <f t="shared" si="4"/>
        <v>19616613.48</v>
      </c>
      <c r="G28" s="614">
        <f t="shared" si="3"/>
        <v>492000.33333333337</v>
      </c>
      <c r="H28" s="615">
        <f t="shared" si="5"/>
        <v>19616613.48</v>
      </c>
      <c r="I28" s="616" t="s">
        <v>108</v>
      </c>
      <c r="J28" s="616" t="s">
        <v>3184</v>
      </c>
    </row>
    <row r="29" spans="1:10" ht="36">
      <c r="A29" s="617"/>
      <c r="B29" s="620" t="s">
        <v>3194</v>
      </c>
      <c r="C29" s="613" t="s">
        <v>3201</v>
      </c>
      <c r="D29" s="618" t="s">
        <v>3222</v>
      </c>
      <c r="E29" s="614">
        <v>15000</v>
      </c>
      <c r="F29" s="615">
        <f t="shared" si="4"/>
        <v>19631613.48</v>
      </c>
      <c r="G29" s="614">
        <f t="shared" si="3"/>
        <v>15000</v>
      </c>
      <c r="H29" s="615">
        <f t="shared" si="5"/>
        <v>19631613.48</v>
      </c>
      <c r="I29" s="616" t="s">
        <v>108</v>
      </c>
      <c r="J29" s="616" t="s">
        <v>3184</v>
      </c>
    </row>
    <row r="30" spans="1:10" ht="36">
      <c r="A30" s="617"/>
      <c r="B30" s="620" t="s">
        <v>3194</v>
      </c>
      <c r="C30" s="613" t="s">
        <v>3201</v>
      </c>
      <c r="D30" s="618" t="s">
        <v>3223</v>
      </c>
      <c r="E30" s="614">
        <v>3625.76</v>
      </c>
      <c r="F30" s="615">
        <f t="shared" si="4"/>
        <v>19635239.240000002</v>
      </c>
      <c r="G30" s="614">
        <f t="shared" si="3"/>
        <v>3625.76</v>
      </c>
      <c r="H30" s="615">
        <f t="shared" si="5"/>
        <v>19635239.240000002</v>
      </c>
      <c r="I30" s="616" t="s">
        <v>108</v>
      </c>
      <c r="J30" s="616" t="s">
        <v>3184</v>
      </c>
    </row>
    <row r="31" spans="1:10" ht="36">
      <c r="A31" s="617"/>
      <c r="B31" s="620" t="s">
        <v>3194</v>
      </c>
      <c r="C31" s="613" t="s">
        <v>3201</v>
      </c>
      <c r="D31" s="618" t="s">
        <v>3224</v>
      </c>
      <c r="E31" s="614">
        <v>38000</v>
      </c>
      <c r="F31" s="615">
        <f t="shared" si="4"/>
        <v>19673239.240000002</v>
      </c>
      <c r="G31" s="614">
        <f t="shared" si="3"/>
        <v>38000</v>
      </c>
      <c r="H31" s="615">
        <f t="shared" si="5"/>
        <v>19673239.240000002</v>
      </c>
      <c r="I31" s="616" t="s">
        <v>108</v>
      </c>
      <c r="J31" s="616" t="s">
        <v>3184</v>
      </c>
    </row>
    <row r="32" spans="1:10" ht="36">
      <c r="A32" s="617"/>
      <c r="B32" s="620" t="s">
        <v>3194</v>
      </c>
      <c r="C32" s="613" t="s">
        <v>3201</v>
      </c>
      <c r="D32" s="618" t="s">
        <v>3225</v>
      </c>
      <c r="E32" s="614">
        <v>26000</v>
      </c>
      <c r="F32" s="615">
        <f t="shared" si="4"/>
        <v>19699239.240000002</v>
      </c>
      <c r="G32" s="614">
        <f t="shared" si="3"/>
        <v>26000</v>
      </c>
      <c r="H32" s="615">
        <f t="shared" si="5"/>
        <v>19699239.240000002</v>
      </c>
      <c r="I32" s="616" t="s">
        <v>108</v>
      </c>
      <c r="J32" s="616" t="s">
        <v>3184</v>
      </c>
    </row>
    <row r="33" spans="1:10" ht="36">
      <c r="A33" s="617"/>
      <c r="B33" s="620" t="s">
        <v>3194</v>
      </c>
      <c r="C33" s="613" t="s">
        <v>3201</v>
      </c>
      <c r="D33" s="618" t="s">
        <v>3226</v>
      </c>
      <c r="E33" s="614">
        <v>948000</v>
      </c>
      <c r="F33" s="615">
        <f t="shared" si="4"/>
        <v>20647239.240000002</v>
      </c>
      <c r="G33" s="614">
        <f t="shared" si="3"/>
        <v>948000</v>
      </c>
      <c r="H33" s="615">
        <f t="shared" si="5"/>
        <v>20647239.240000002</v>
      </c>
      <c r="I33" s="616" t="s">
        <v>108</v>
      </c>
      <c r="J33" s="616" t="s">
        <v>3184</v>
      </c>
    </row>
    <row r="34" spans="1:10" ht="36">
      <c r="A34" s="617"/>
      <c r="B34" s="620" t="s">
        <v>3194</v>
      </c>
      <c r="C34" s="613" t="s">
        <v>3201</v>
      </c>
      <c r="D34" s="618" t="s">
        <v>3227</v>
      </c>
      <c r="E34" s="614">
        <v>25806.880000000001</v>
      </c>
      <c r="F34" s="615">
        <f t="shared" si="4"/>
        <v>20673046.120000001</v>
      </c>
      <c r="G34" s="614">
        <f t="shared" si="3"/>
        <v>25806.880000000001</v>
      </c>
      <c r="H34" s="615">
        <f t="shared" si="5"/>
        <v>20673046.120000001</v>
      </c>
      <c r="I34" s="616" t="s">
        <v>108</v>
      </c>
      <c r="J34" s="616" t="s">
        <v>3184</v>
      </c>
    </row>
    <row r="35" spans="1:10" ht="36">
      <c r="A35" s="617"/>
      <c r="B35" s="620" t="s">
        <v>3194</v>
      </c>
      <c r="C35" s="613" t="s">
        <v>3201</v>
      </c>
      <c r="D35" s="618" t="s">
        <v>3228</v>
      </c>
      <c r="E35" s="614">
        <v>750000</v>
      </c>
      <c r="F35" s="615">
        <f t="shared" si="4"/>
        <v>21423046.120000001</v>
      </c>
      <c r="G35" s="614">
        <f t="shared" si="3"/>
        <v>750000</v>
      </c>
      <c r="H35" s="615">
        <f t="shared" si="5"/>
        <v>21423046.120000001</v>
      </c>
      <c r="I35" s="616" t="s">
        <v>108</v>
      </c>
      <c r="J35" s="616" t="s">
        <v>3184</v>
      </c>
    </row>
    <row r="36" spans="1:10" ht="36">
      <c r="A36" s="617"/>
      <c r="B36" s="620" t="s">
        <v>3194</v>
      </c>
      <c r="C36" s="613" t="s">
        <v>3201</v>
      </c>
      <c r="D36" s="618" t="s">
        <v>3229</v>
      </c>
      <c r="E36" s="614">
        <v>8000</v>
      </c>
      <c r="F36" s="615">
        <f t="shared" si="4"/>
        <v>21431046.120000001</v>
      </c>
      <c r="G36" s="614">
        <f t="shared" si="3"/>
        <v>8000</v>
      </c>
      <c r="H36" s="615">
        <f t="shared" si="5"/>
        <v>21431046.120000001</v>
      </c>
      <c r="I36" s="616" t="s">
        <v>108</v>
      </c>
      <c r="J36" s="616" t="s">
        <v>3184</v>
      </c>
    </row>
    <row r="37" spans="1:10" ht="36">
      <c r="A37" s="617"/>
      <c r="B37" s="620" t="s">
        <v>3194</v>
      </c>
      <c r="C37" s="613" t="s">
        <v>3201</v>
      </c>
      <c r="D37" s="618" t="s">
        <v>3230</v>
      </c>
      <c r="E37" s="614">
        <v>50174.12</v>
      </c>
      <c r="F37" s="615">
        <f t="shared" si="4"/>
        <v>21481220.240000002</v>
      </c>
      <c r="G37" s="614">
        <f t="shared" si="3"/>
        <v>50174.12</v>
      </c>
      <c r="H37" s="615">
        <f t="shared" si="5"/>
        <v>21481220.240000002</v>
      </c>
      <c r="I37" s="616" t="s">
        <v>108</v>
      </c>
      <c r="J37" s="616" t="s">
        <v>3184</v>
      </c>
    </row>
    <row r="38" spans="1:10" ht="36">
      <c r="A38" s="617"/>
      <c r="B38" s="620" t="s">
        <v>3194</v>
      </c>
      <c r="C38" s="613" t="s">
        <v>3201</v>
      </c>
      <c r="D38" s="618" t="s">
        <v>3231</v>
      </c>
      <c r="E38" s="614">
        <v>2665.9999999999991</v>
      </c>
      <c r="F38" s="615">
        <f t="shared" si="4"/>
        <v>21483886.240000002</v>
      </c>
      <c r="G38" s="614">
        <f t="shared" si="3"/>
        <v>2665.9999999999991</v>
      </c>
      <c r="H38" s="615">
        <f t="shared" si="5"/>
        <v>21483886.240000002</v>
      </c>
      <c r="I38" s="616" t="s">
        <v>108</v>
      </c>
      <c r="J38" s="616" t="s">
        <v>3184</v>
      </c>
    </row>
    <row r="39" spans="1:10" ht="36">
      <c r="A39" s="617"/>
      <c r="B39" s="620" t="s">
        <v>3194</v>
      </c>
      <c r="C39" s="613" t="s">
        <v>3201</v>
      </c>
      <c r="D39" s="618" t="s">
        <v>3232</v>
      </c>
      <c r="E39" s="614">
        <v>4745.4799999999996</v>
      </c>
      <c r="F39" s="615">
        <f t="shared" si="4"/>
        <v>21488631.720000003</v>
      </c>
      <c r="G39" s="614">
        <f t="shared" si="3"/>
        <v>4745.4799999999996</v>
      </c>
      <c r="H39" s="615">
        <f t="shared" si="5"/>
        <v>21488631.720000003</v>
      </c>
      <c r="I39" s="616" t="s">
        <v>108</v>
      </c>
      <c r="J39" s="616" t="s">
        <v>3184</v>
      </c>
    </row>
    <row r="40" spans="1:10" ht="36">
      <c r="A40" s="617"/>
      <c r="B40" s="620" t="s">
        <v>3194</v>
      </c>
      <c r="C40" s="613" t="s">
        <v>3201</v>
      </c>
      <c r="D40" s="618" t="s">
        <v>3233</v>
      </c>
      <c r="E40" s="614">
        <v>21000</v>
      </c>
      <c r="F40" s="615">
        <f t="shared" si="4"/>
        <v>21509631.720000003</v>
      </c>
      <c r="G40" s="614">
        <f t="shared" si="3"/>
        <v>21000</v>
      </c>
      <c r="H40" s="615">
        <f t="shared" si="5"/>
        <v>21509631.720000003</v>
      </c>
      <c r="I40" s="616" t="s">
        <v>108</v>
      </c>
      <c r="J40" s="616" t="s">
        <v>3184</v>
      </c>
    </row>
    <row r="41" spans="1:10" ht="36">
      <c r="A41" s="617"/>
      <c r="B41" s="620" t="s">
        <v>3194</v>
      </c>
      <c r="C41" s="613" t="s">
        <v>3201</v>
      </c>
      <c r="D41" s="618" t="s">
        <v>3234</v>
      </c>
      <c r="E41" s="614">
        <v>38763.64</v>
      </c>
      <c r="F41" s="615">
        <f t="shared" si="4"/>
        <v>21548395.360000003</v>
      </c>
      <c r="G41" s="614">
        <f t="shared" si="3"/>
        <v>38763.64</v>
      </c>
      <c r="H41" s="615">
        <f t="shared" si="5"/>
        <v>21548395.360000003</v>
      </c>
      <c r="I41" s="616" t="s">
        <v>108</v>
      </c>
      <c r="J41" s="616" t="s">
        <v>3184</v>
      </c>
    </row>
    <row r="42" spans="1:10" ht="36">
      <c r="A42" s="617"/>
      <c r="B42" s="620" t="s">
        <v>3194</v>
      </c>
      <c r="C42" s="613" t="s">
        <v>3201</v>
      </c>
      <c r="D42" s="618" t="s">
        <v>3235</v>
      </c>
      <c r="E42" s="614">
        <v>120000</v>
      </c>
      <c r="F42" s="615">
        <f t="shared" si="4"/>
        <v>21668395.360000003</v>
      </c>
      <c r="G42" s="614">
        <f t="shared" si="3"/>
        <v>120000</v>
      </c>
      <c r="H42" s="615">
        <f t="shared" si="5"/>
        <v>21668395.360000003</v>
      </c>
      <c r="I42" s="616" t="s">
        <v>108</v>
      </c>
      <c r="J42" s="616" t="s">
        <v>3184</v>
      </c>
    </row>
    <row r="43" spans="1:10" ht="36">
      <c r="A43" s="617"/>
      <c r="B43" s="620" t="s">
        <v>3194</v>
      </c>
      <c r="C43" s="613" t="s">
        <v>3201</v>
      </c>
      <c r="D43" s="618" t="s">
        <v>3236</v>
      </c>
      <c r="E43" s="614">
        <v>107998</v>
      </c>
      <c r="F43" s="615">
        <f t="shared" si="4"/>
        <v>21776393.360000003</v>
      </c>
      <c r="G43" s="614">
        <f t="shared" si="3"/>
        <v>107998</v>
      </c>
      <c r="H43" s="615">
        <f t="shared" si="5"/>
        <v>21776393.360000003</v>
      </c>
      <c r="I43" s="616" t="s">
        <v>108</v>
      </c>
      <c r="J43" s="616" t="s">
        <v>3184</v>
      </c>
    </row>
    <row r="44" spans="1:10" ht="36">
      <c r="A44" s="617"/>
      <c r="B44" s="620" t="s">
        <v>3194</v>
      </c>
      <c r="C44" s="613" t="s">
        <v>3201</v>
      </c>
      <c r="D44" s="618" t="s">
        <v>3237</v>
      </c>
      <c r="E44" s="614">
        <v>247575</v>
      </c>
      <c r="F44" s="615">
        <f t="shared" si="4"/>
        <v>22023968.360000003</v>
      </c>
      <c r="G44" s="614">
        <f t="shared" si="3"/>
        <v>247575</v>
      </c>
      <c r="H44" s="615">
        <f t="shared" si="5"/>
        <v>22023968.360000003</v>
      </c>
      <c r="I44" s="616" t="s">
        <v>108</v>
      </c>
      <c r="J44" s="616" t="s">
        <v>3184</v>
      </c>
    </row>
    <row r="45" spans="1:10" ht="36">
      <c r="A45" s="617"/>
      <c r="B45" s="620" t="s">
        <v>3194</v>
      </c>
      <c r="C45" s="613" t="s">
        <v>3238</v>
      </c>
      <c r="D45" s="618" t="s">
        <v>3239</v>
      </c>
      <c r="E45" s="614">
        <v>19000</v>
      </c>
      <c r="F45" s="615">
        <f t="shared" si="4"/>
        <v>22042968.360000003</v>
      </c>
      <c r="G45" s="614">
        <f t="shared" si="3"/>
        <v>19000</v>
      </c>
      <c r="H45" s="615">
        <f t="shared" si="5"/>
        <v>22042968.360000003</v>
      </c>
      <c r="I45" s="616" t="s">
        <v>108</v>
      </c>
      <c r="J45" s="616" t="s">
        <v>3184</v>
      </c>
    </row>
    <row r="46" spans="1:10" ht="36">
      <c r="A46" s="617"/>
      <c r="B46" s="620" t="s">
        <v>3194</v>
      </c>
      <c r="C46" s="613" t="s">
        <v>3238</v>
      </c>
      <c r="D46" s="618" t="s">
        <v>3240</v>
      </c>
      <c r="E46" s="614">
        <v>29000</v>
      </c>
      <c r="F46" s="615">
        <f t="shared" si="4"/>
        <v>22071968.360000003</v>
      </c>
      <c r="G46" s="614">
        <f t="shared" si="3"/>
        <v>29000</v>
      </c>
      <c r="H46" s="615">
        <f t="shared" si="5"/>
        <v>22071968.360000003</v>
      </c>
      <c r="I46" s="616" t="s">
        <v>108</v>
      </c>
      <c r="J46" s="616" t="s">
        <v>3184</v>
      </c>
    </row>
    <row r="47" spans="1:10" ht="36">
      <c r="A47" s="617"/>
      <c r="B47" s="620" t="s">
        <v>3194</v>
      </c>
      <c r="C47" s="613" t="s">
        <v>3238</v>
      </c>
      <c r="D47" s="618" t="s">
        <v>3241</v>
      </c>
      <c r="E47" s="614">
        <v>3000</v>
      </c>
      <c r="F47" s="615">
        <f t="shared" si="4"/>
        <v>22074968.360000003</v>
      </c>
      <c r="G47" s="614">
        <f t="shared" si="3"/>
        <v>3000</v>
      </c>
      <c r="H47" s="615">
        <f t="shared" si="5"/>
        <v>22074968.360000003</v>
      </c>
      <c r="I47" s="616" t="s">
        <v>108</v>
      </c>
      <c r="J47" s="616" t="s">
        <v>3184</v>
      </c>
    </row>
    <row r="48" spans="1:10" ht="36">
      <c r="A48" s="617"/>
      <c r="B48" s="620" t="s">
        <v>3194</v>
      </c>
      <c r="C48" s="613" t="s">
        <v>3238</v>
      </c>
      <c r="D48" s="618" t="s">
        <v>3242</v>
      </c>
      <c r="E48" s="614">
        <v>31000</v>
      </c>
      <c r="F48" s="615">
        <f t="shared" si="4"/>
        <v>22105968.360000003</v>
      </c>
      <c r="G48" s="614">
        <f t="shared" si="3"/>
        <v>31000</v>
      </c>
      <c r="H48" s="615">
        <f t="shared" si="5"/>
        <v>22105968.360000003</v>
      </c>
      <c r="I48" s="616" t="s">
        <v>108</v>
      </c>
      <c r="J48" s="616" t="s">
        <v>3184</v>
      </c>
    </row>
    <row r="49" spans="1:10" ht="36">
      <c r="A49" s="617"/>
      <c r="B49" s="620" t="s">
        <v>3194</v>
      </c>
      <c r="C49" s="613" t="s">
        <v>3238</v>
      </c>
      <c r="D49" s="618" t="s">
        <v>3243</v>
      </c>
      <c r="E49" s="614">
        <v>2000</v>
      </c>
      <c r="F49" s="615">
        <f t="shared" si="4"/>
        <v>22107968.360000003</v>
      </c>
      <c r="G49" s="614">
        <f t="shared" si="3"/>
        <v>2000</v>
      </c>
      <c r="H49" s="615">
        <f t="shared" si="5"/>
        <v>22107968.360000003</v>
      </c>
      <c r="I49" s="616" t="s">
        <v>108</v>
      </c>
      <c r="J49" s="616" t="s">
        <v>3184</v>
      </c>
    </row>
    <row r="50" spans="1:10" ht="36">
      <c r="A50" s="617"/>
      <c r="B50" s="620" t="s">
        <v>3194</v>
      </c>
      <c r="C50" s="613" t="s">
        <v>3238</v>
      </c>
      <c r="D50" s="618" t="s">
        <v>3244</v>
      </c>
      <c r="E50" s="614">
        <v>10000</v>
      </c>
      <c r="F50" s="615">
        <f t="shared" si="4"/>
        <v>22117968.360000003</v>
      </c>
      <c r="G50" s="614">
        <f t="shared" si="3"/>
        <v>10000</v>
      </c>
      <c r="H50" s="615">
        <f t="shared" si="5"/>
        <v>22117968.360000003</v>
      </c>
      <c r="I50" s="616" t="s">
        <v>108</v>
      </c>
      <c r="J50" s="616" t="s">
        <v>3184</v>
      </c>
    </row>
    <row r="51" spans="1:10" ht="36">
      <c r="A51" s="617"/>
      <c r="B51" s="620" t="s">
        <v>3194</v>
      </c>
      <c r="C51" s="613" t="s">
        <v>3238</v>
      </c>
      <c r="D51" s="618" t="s">
        <v>3245</v>
      </c>
      <c r="E51" s="614">
        <v>1000</v>
      </c>
      <c r="F51" s="615">
        <f t="shared" si="4"/>
        <v>22118968.360000003</v>
      </c>
      <c r="G51" s="614">
        <f t="shared" si="3"/>
        <v>1000</v>
      </c>
      <c r="H51" s="615">
        <f t="shared" si="5"/>
        <v>22118968.360000003</v>
      </c>
      <c r="I51" s="616" t="s">
        <v>108</v>
      </c>
      <c r="J51" s="616" t="s">
        <v>3184</v>
      </c>
    </row>
    <row r="52" spans="1:10" ht="36">
      <c r="A52" s="617"/>
      <c r="B52" s="620" t="s">
        <v>3194</v>
      </c>
      <c r="C52" s="613" t="s">
        <v>3238</v>
      </c>
      <c r="D52" s="618" t="s">
        <v>3246</v>
      </c>
      <c r="E52" s="614">
        <v>3000</v>
      </c>
      <c r="F52" s="615">
        <f t="shared" si="4"/>
        <v>22121968.360000003</v>
      </c>
      <c r="G52" s="614">
        <f t="shared" si="3"/>
        <v>3000</v>
      </c>
      <c r="H52" s="615">
        <f t="shared" si="5"/>
        <v>22121968.360000003</v>
      </c>
      <c r="I52" s="616" t="s">
        <v>108</v>
      </c>
      <c r="J52" s="616" t="s">
        <v>3184</v>
      </c>
    </row>
    <row r="53" spans="1:10" ht="36">
      <c r="A53" s="617"/>
      <c r="B53" s="620" t="s">
        <v>3194</v>
      </c>
      <c r="C53" s="613" t="s">
        <v>3238</v>
      </c>
      <c r="D53" s="618" t="s">
        <v>3247</v>
      </c>
      <c r="E53" s="614">
        <v>266.60000000000002</v>
      </c>
      <c r="F53" s="615">
        <f t="shared" si="4"/>
        <v>22122234.960000005</v>
      </c>
      <c r="G53" s="614">
        <f t="shared" si="3"/>
        <v>266.60000000000002</v>
      </c>
      <c r="H53" s="615">
        <f t="shared" si="5"/>
        <v>22122234.960000005</v>
      </c>
      <c r="I53" s="616" t="s">
        <v>108</v>
      </c>
      <c r="J53" s="616" t="s">
        <v>3184</v>
      </c>
    </row>
    <row r="54" spans="1:10" ht="36">
      <c r="A54" s="617"/>
      <c r="B54" s="620" t="s">
        <v>3194</v>
      </c>
      <c r="C54" s="613" t="s">
        <v>3238</v>
      </c>
      <c r="D54" s="618" t="s">
        <v>3248</v>
      </c>
      <c r="E54" s="614">
        <v>5000</v>
      </c>
      <c r="F54" s="615">
        <f t="shared" si="4"/>
        <v>22127234.960000005</v>
      </c>
      <c r="G54" s="614">
        <f t="shared" si="3"/>
        <v>5000</v>
      </c>
      <c r="H54" s="615">
        <f t="shared" si="5"/>
        <v>22127234.960000005</v>
      </c>
      <c r="I54" s="616" t="s">
        <v>108</v>
      </c>
      <c r="J54" s="616" t="s">
        <v>3184</v>
      </c>
    </row>
    <row r="55" spans="1:10" ht="36">
      <c r="A55" s="617"/>
      <c r="B55" s="620" t="s">
        <v>3194</v>
      </c>
      <c r="C55" s="613" t="s">
        <v>3238</v>
      </c>
      <c r="D55" s="618" t="s">
        <v>3249</v>
      </c>
      <c r="E55" s="614">
        <v>1000</v>
      </c>
      <c r="F55" s="615">
        <f t="shared" si="4"/>
        <v>22128234.960000005</v>
      </c>
      <c r="G55" s="614">
        <f t="shared" si="3"/>
        <v>1000</v>
      </c>
      <c r="H55" s="615">
        <f t="shared" si="5"/>
        <v>22128234.960000005</v>
      </c>
      <c r="I55" s="616" t="s">
        <v>108</v>
      </c>
      <c r="J55" s="616" t="s">
        <v>3184</v>
      </c>
    </row>
    <row r="56" spans="1:10" ht="36">
      <c r="A56" s="617"/>
      <c r="B56" s="620" t="s">
        <v>3194</v>
      </c>
      <c r="C56" s="613" t="s">
        <v>3250</v>
      </c>
      <c r="D56" s="618" t="s">
        <v>3251</v>
      </c>
      <c r="E56" s="614">
        <v>1058000</v>
      </c>
      <c r="F56" s="615">
        <f t="shared" si="4"/>
        <v>23186234.960000005</v>
      </c>
      <c r="G56" s="614">
        <f t="shared" si="3"/>
        <v>1058000</v>
      </c>
      <c r="H56" s="615">
        <f t="shared" si="5"/>
        <v>23186234.960000005</v>
      </c>
      <c r="I56" s="616" t="s">
        <v>108</v>
      </c>
      <c r="J56" s="616" t="s">
        <v>3184</v>
      </c>
    </row>
    <row r="57" spans="1:10" ht="36">
      <c r="A57" s="617"/>
      <c r="B57" s="620" t="s">
        <v>3194</v>
      </c>
      <c r="C57" s="613" t="s">
        <v>3250</v>
      </c>
      <c r="D57" s="618" t="s">
        <v>3252</v>
      </c>
      <c r="E57" s="614">
        <v>78000</v>
      </c>
      <c r="F57" s="615">
        <f t="shared" si="4"/>
        <v>23264234.960000005</v>
      </c>
      <c r="G57" s="614">
        <f t="shared" si="3"/>
        <v>78000</v>
      </c>
      <c r="H57" s="615">
        <f t="shared" si="5"/>
        <v>23264234.960000005</v>
      </c>
      <c r="I57" s="616" t="s">
        <v>108</v>
      </c>
      <c r="J57" s="616" t="s">
        <v>3184</v>
      </c>
    </row>
    <row r="58" spans="1:10" ht="36">
      <c r="A58" s="617"/>
      <c r="B58" s="620" t="s">
        <v>3194</v>
      </c>
      <c r="C58" s="613" t="s">
        <v>3250</v>
      </c>
      <c r="D58" s="618" t="s">
        <v>3253</v>
      </c>
      <c r="E58" s="614">
        <v>2340000</v>
      </c>
      <c r="F58" s="615">
        <f t="shared" si="4"/>
        <v>25604234.960000005</v>
      </c>
      <c r="G58" s="614">
        <f t="shared" si="3"/>
        <v>2340000</v>
      </c>
      <c r="H58" s="615">
        <f t="shared" si="5"/>
        <v>25604234.960000005</v>
      </c>
      <c r="I58" s="616" t="s">
        <v>108</v>
      </c>
      <c r="J58" s="616" t="s">
        <v>3184</v>
      </c>
    </row>
    <row r="59" spans="1:10" ht="36">
      <c r="A59" s="617"/>
      <c r="B59" s="620" t="s">
        <v>3194</v>
      </c>
      <c r="C59" s="613" t="s">
        <v>3250</v>
      </c>
      <c r="D59" s="618" t="s">
        <v>3254</v>
      </c>
      <c r="E59" s="614">
        <v>1138000</v>
      </c>
      <c r="F59" s="615">
        <f t="shared" si="4"/>
        <v>26742234.960000005</v>
      </c>
      <c r="G59" s="614">
        <f t="shared" si="3"/>
        <v>1138000</v>
      </c>
      <c r="H59" s="615">
        <f t="shared" si="5"/>
        <v>26742234.960000005</v>
      </c>
      <c r="I59" s="616" t="s">
        <v>108</v>
      </c>
      <c r="J59" s="616" t="s">
        <v>3184</v>
      </c>
    </row>
    <row r="60" spans="1:10" ht="36">
      <c r="A60" s="617"/>
      <c r="B60" s="620" t="s">
        <v>3194</v>
      </c>
      <c r="C60" s="613" t="s">
        <v>3250</v>
      </c>
      <c r="D60" s="618" t="s">
        <v>3255</v>
      </c>
      <c r="E60" s="614">
        <v>965623</v>
      </c>
      <c r="F60" s="615">
        <f t="shared" si="4"/>
        <v>27707857.960000005</v>
      </c>
      <c r="G60" s="614">
        <f t="shared" si="3"/>
        <v>965623</v>
      </c>
      <c r="H60" s="615">
        <f t="shared" si="5"/>
        <v>27707857.960000005</v>
      </c>
      <c r="I60" s="616" t="s">
        <v>108</v>
      </c>
      <c r="J60" s="616" t="s">
        <v>3184</v>
      </c>
    </row>
    <row r="61" spans="1:10" ht="36">
      <c r="A61" s="617"/>
      <c r="B61" s="620" t="s">
        <v>3194</v>
      </c>
      <c r="C61" s="613" t="s">
        <v>3250</v>
      </c>
      <c r="D61" s="618" t="s">
        <v>3239</v>
      </c>
      <c r="E61" s="614">
        <v>975000</v>
      </c>
      <c r="F61" s="615">
        <f t="shared" si="4"/>
        <v>28682857.960000005</v>
      </c>
      <c r="G61" s="614">
        <f t="shared" si="3"/>
        <v>975000</v>
      </c>
      <c r="H61" s="615">
        <f t="shared" si="5"/>
        <v>28682857.960000005</v>
      </c>
      <c r="I61" s="616" t="s">
        <v>108</v>
      </c>
      <c r="J61" s="616" t="s">
        <v>3184</v>
      </c>
    </row>
    <row r="62" spans="1:10" ht="36">
      <c r="A62" s="617"/>
      <c r="B62" s="620" t="s">
        <v>3194</v>
      </c>
      <c r="C62" s="613" t="s">
        <v>3250</v>
      </c>
      <c r="D62" s="618" t="s">
        <v>3240</v>
      </c>
      <c r="E62" s="614">
        <v>734875</v>
      </c>
      <c r="F62" s="615">
        <f t="shared" si="4"/>
        <v>29417732.960000005</v>
      </c>
      <c r="G62" s="614">
        <f t="shared" si="3"/>
        <v>734875</v>
      </c>
      <c r="H62" s="615">
        <f t="shared" si="5"/>
        <v>29417732.960000005</v>
      </c>
      <c r="I62" s="616" t="s">
        <v>108</v>
      </c>
      <c r="J62" s="616" t="s">
        <v>3184</v>
      </c>
    </row>
    <row r="63" spans="1:10" ht="36">
      <c r="A63" s="617"/>
      <c r="B63" s="620" t="s">
        <v>3194</v>
      </c>
      <c r="C63" s="613" t="s">
        <v>3250</v>
      </c>
      <c r="D63" s="618" t="s">
        <v>3256</v>
      </c>
      <c r="E63" s="614">
        <v>24000</v>
      </c>
      <c r="F63" s="615">
        <f t="shared" si="4"/>
        <v>29441732.960000005</v>
      </c>
      <c r="G63" s="614">
        <f t="shared" si="3"/>
        <v>24000</v>
      </c>
      <c r="H63" s="615">
        <f t="shared" si="5"/>
        <v>29441732.960000005</v>
      </c>
      <c r="I63" s="616" t="s">
        <v>108</v>
      </c>
      <c r="J63" s="616" t="s">
        <v>3184</v>
      </c>
    </row>
    <row r="64" spans="1:10" ht="36">
      <c r="A64" s="617"/>
      <c r="B64" s="620" t="s">
        <v>3194</v>
      </c>
      <c r="C64" s="613" t="s">
        <v>3250</v>
      </c>
      <c r="D64" s="618" t="s">
        <v>3257</v>
      </c>
      <c r="E64" s="614">
        <v>2079.48</v>
      </c>
      <c r="F64" s="615">
        <f t="shared" si="4"/>
        <v>29443812.440000005</v>
      </c>
      <c r="G64" s="614">
        <f t="shared" si="3"/>
        <v>2079.48</v>
      </c>
      <c r="H64" s="615">
        <f t="shared" si="5"/>
        <v>29443812.440000005</v>
      </c>
      <c r="I64" s="616" t="s">
        <v>108</v>
      </c>
      <c r="J64" s="616" t="s">
        <v>3184</v>
      </c>
    </row>
    <row r="65" spans="1:10" ht="36">
      <c r="A65" s="617"/>
      <c r="B65" s="620" t="s">
        <v>3194</v>
      </c>
      <c r="C65" s="613" t="s">
        <v>3250</v>
      </c>
      <c r="D65" s="618" t="s">
        <v>3241</v>
      </c>
      <c r="E65" s="614">
        <v>146000</v>
      </c>
      <c r="F65" s="615">
        <f t="shared" si="4"/>
        <v>29589812.440000005</v>
      </c>
      <c r="G65" s="614">
        <f t="shared" si="3"/>
        <v>146000</v>
      </c>
      <c r="H65" s="615">
        <f t="shared" si="5"/>
        <v>29589812.440000005</v>
      </c>
      <c r="I65" s="616" t="s">
        <v>108</v>
      </c>
      <c r="J65" s="616" t="s">
        <v>3184</v>
      </c>
    </row>
    <row r="66" spans="1:10" ht="36">
      <c r="A66" s="617"/>
      <c r="B66" s="620" t="s">
        <v>3194</v>
      </c>
      <c r="C66" s="613" t="s">
        <v>3250</v>
      </c>
      <c r="D66" s="618" t="s">
        <v>3258</v>
      </c>
      <c r="E66" s="614">
        <v>10000</v>
      </c>
      <c r="F66" s="615">
        <f t="shared" si="4"/>
        <v>29599812.440000005</v>
      </c>
      <c r="G66" s="614">
        <f t="shared" si="3"/>
        <v>10000</v>
      </c>
      <c r="H66" s="615">
        <f t="shared" si="5"/>
        <v>29599812.440000005</v>
      </c>
      <c r="I66" s="616" t="s">
        <v>108</v>
      </c>
      <c r="J66" s="616" t="s">
        <v>3184</v>
      </c>
    </row>
    <row r="67" spans="1:10" ht="36">
      <c r="A67" s="617"/>
      <c r="B67" s="620" t="s">
        <v>3194</v>
      </c>
      <c r="C67" s="613" t="s">
        <v>3250</v>
      </c>
      <c r="D67" s="618" t="s">
        <v>3259</v>
      </c>
      <c r="E67" s="614">
        <v>16000</v>
      </c>
      <c r="F67" s="615">
        <f t="shared" si="4"/>
        <v>29615812.440000005</v>
      </c>
      <c r="G67" s="614">
        <f t="shared" si="3"/>
        <v>16000</v>
      </c>
      <c r="H67" s="615">
        <f t="shared" si="5"/>
        <v>29615812.440000005</v>
      </c>
      <c r="I67" s="616" t="s">
        <v>108</v>
      </c>
      <c r="J67" s="616" t="s">
        <v>3184</v>
      </c>
    </row>
    <row r="68" spans="1:10" ht="36">
      <c r="A68" s="617"/>
      <c r="B68" s="620" t="s">
        <v>3194</v>
      </c>
      <c r="C68" s="613" t="s">
        <v>3250</v>
      </c>
      <c r="D68" s="618" t="s">
        <v>3260</v>
      </c>
      <c r="E68" s="614">
        <v>52000</v>
      </c>
      <c r="F68" s="615">
        <f t="shared" si="4"/>
        <v>29667812.440000005</v>
      </c>
      <c r="G68" s="614">
        <f t="shared" si="3"/>
        <v>52000</v>
      </c>
      <c r="H68" s="615">
        <f t="shared" si="5"/>
        <v>29667812.440000005</v>
      </c>
      <c r="I68" s="616" t="s">
        <v>108</v>
      </c>
      <c r="J68" s="616" t="s">
        <v>3184</v>
      </c>
    </row>
    <row r="69" spans="1:10" ht="36">
      <c r="A69" s="617"/>
      <c r="B69" s="620" t="s">
        <v>3194</v>
      </c>
      <c r="C69" s="613" t="s">
        <v>3250</v>
      </c>
      <c r="D69" s="618" t="s">
        <v>3261</v>
      </c>
      <c r="E69" s="614">
        <v>813000</v>
      </c>
      <c r="F69" s="615">
        <f t="shared" si="4"/>
        <v>30480812.440000005</v>
      </c>
      <c r="G69" s="614">
        <f t="shared" si="3"/>
        <v>813000</v>
      </c>
      <c r="H69" s="615">
        <f t="shared" si="5"/>
        <v>30480812.440000005</v>
      </c>
      <c r="I69" s="616" t="s">
        <v>108</v>
      </c>
      <c r="J69" s="616" t="s">
        <v>3184</v>
      </c>
    </row>
    <row r="70" spans="1:10" ht="36">
      <c r="A70" s="617"/>
      <c r="B70" s="620" t="s">
        <v>3194</v>
      </c>
      <c r="C70" s="613" t="s">
        <v>3250</v>
      </c>
      <c r="D70" s="618" t="s">
        <v>3262</v>
      </c>
      <c r="E70" s="614">
        <v>34658</v>
      </c>
      <c r="F70" s="615">
        <f t="shared" si="4"/>
        <v>30515470.440000005</v>
      </c>
      <c r="G70" s="614">
        <f t="shared" si="3"/>
        <v>34658</v>
      </c>
      <c r="H70" s="615">
        <f t="shared" si="5"/>
        <v>30515470.440000005</v>
      </c>
      <c r="I70" s="616" t="s">
        <v>108</v>
      </c>
      <c r="J70" s="616" t="s">
        <v>3184</v>
      </c>
    </row>
    <row r="71" spans="1:10" ht="36">
      <c r="A71" s="617"/>
      <c r="B71" s="620" t="s">
        <v>3194</v>
      </c>
      <c r="C71" s="613" t="s">
        <v>3250</v>
      </c>
      <c r="D71" s="618" t="s">
        <v>3263</v>
      </c>
      <c r="E71" s="614">
        <v>234000</v>
      </c>
      <c r="F71" s="615">
        <f t="shared" si="4"/>
        <v>30749470.440000005</v>
      </c>
      <c r="G71" s="614">
        <f t="shared" si="3"/>
        <v>234000</v>
      </c>
      <c r="H71" s="615">
        <f t="shared" si="5"/>
        <v>30749470.440000005</v>
      </c>
      <c r="I71" s="616" t="s">
        <v>108</v>
      </c>
      <c r="J71" s="616" t="s">
        <v>3184</v>
      </c>
    </row>
    <row r="72" spans="1:10" ht="36">
      <c r="A72" s="617"/>
      <c r="B72" s="620" t="s">
        <v>3194</v>
      </c>
      <c r="C72" s="613" t="s">
        <v>3250</v>
      </c>
      <c r="D72" s="618" t="s">
        <v>3264</v>
      </c>
      <c r="E72" s="614">
        <v>244000</v>
      </c>
      <c r="F72" s="615">
        <f t="shared" si="4"/>
        <v>30993470.440000005</v>
      </c>
      <c r="G72" s="614">
        <f t="shared" si="3"/>
        <v>244000</v>
      </c>
      <c r="H72" s="615">
        <f t="shared" si="5"/>
        <v>30993470.440000005</v>
      </c>
      <c r="I72" s="616" t="s">
        <v>108</v>
      </c>
      <c r="J72" s="616" t="s">
        <v>3184</v>
      </c>
    </row>
    <row r="73" spans="1:10" ht="36">
      <c r="A73" s="617"/>
      <c r="B73" s="620" t="s">
        <v>3194</v>
      </c>
      <c r="C73" s="613" t="s">
        <v>3250</v>
      </c>
      <c r="D73" s="618" t="s">
        <v>3265</v>
      </c>
      <c r="E73" s="614">
        <v>799.8</v>
      </c>
      <c r="F73" s="615">
        <f t="shared" si="4"/>
        <v>30994270.240000006</v>
      </c>
      <c r="G73" s="614">
        <f t="shared" si="3"/>
        <v>799.8</v>
      </c>
      <c r="H73" s="615">
        <f t="shared" si="5"/>
        <v>30994270.240000006</v>
      </c>
      <c r="I73" s="616" t="s">
        <v>108</v>
      </c>
      <c r="J73" s="616" t="s">
        <v>3184</v>
      </c>
    </row>
    <row r="74" spans="1:10" ht="36">
      <c r="A74" s="617"/>
      <c r="B74" s="620" t="s">
        <v>3194</v>
      </c>
      <c r="C74" s="613" t="s">
        <v>3250</v>
      </c>
      <c r="D74" s="618" t="s">
        <v>3266</v>
      </c>
      <c r="E74" s="614">
        <v>18000</v>
      </c>
      <c r="F74" s="615">
        <f t="shared" si="4"/>
        <v>31012270.240000006</v>
      </c>
      <c r="G74" s="614">
        <f t="shared" ref="G74:G137" si="6">E74</f>
        <v>18000</v>
      </c>
      <c r="H74" s="615">
        <f t="shared" si="5"/>
        <v>31012270.240000006</v>
      </c>
      <c r="I74" s="616" t="s">
        <v>108</v>
      </c>
      <c r="J74" s="616" t="s">
        <v>3184</v>
      </c>
    </row>
    <row r="75" spans="1:10" ht="36">
      <c r="A75" s="617"/>
      <c r="B75" s="620" t="s">
        <v>3194</v>
      </c>
      <c r="C75" s="613" t="s">
        <v>3250</v>
      </c>
      <c r="D75" s="618" t="s">
        <v>3267</v>
      </c>
      <c r="E75" s="614">
        <v>163000</v>
      </c>
      <c r="F75" s="615">
        <f t="shared" ref="F75:F138" si="7">E75+F74</f>
        <v>31175270.240000006</v>
      </c>
      <c r="G75" s="614">
        <f t="shared" si="6"/>
        <v>163000</v>
      </c>
      <c r="H75" s="615">
        <f t="shared" ref="H75:H138" si="8">H74+G75</f>
        <v>31175270.240000006</v>
      </c>
      <c r="I75" s="616" t="s">
        <v>108</v>
      </c>
      <c r="J75" s="616" t="s">
        <v>3184</v>
      </c>
    </row>
    <row r="76" spans="1:10" ht="36">
      <c r="A76" s="617"/>
      <c r="B76" s="620" t="s">
        <v>3194</v>
      </c>
      <c r="C76" s="613" t="s">
        <v>3250</v>
      </c>
      <c r="D76" s="618" t="s">
        <v>3242</v>
      </c>
      <c r="E76" s="614">
        <v>172000</v>
      </c>
      <c r="F76" s="615">
        <f t="shared" si="7"/>
        <v>31347270.240000006</v>
      </c>
      <c r="G76" s="614">
        <f t="shared" si="6"/>
        <v>172000</v>
      </c>
      <c r="H76" s="615">
        <f t="shared" si="8"/>
        <v>31347270.240000006</v>
      </c>
      <c r="I76" s="616" t="s">
        <v>108</v>
      </c>
      <c r="J76" s="616" t="s">
        <v>3184</v>
      </c>
    </row>
    <row r="77" spans="1:10" ht="36">
      <c r="A77" s="617"/>
      <c r="B77" s="620" t="s">
        <v>3194</v>
      </c>
      <c r="C77" s="613" t="s">
        <v>3250</v>
      </c>
      <c r="D77" s="618" t="s">
        <v>3268</v>
      </c>
      <c r="E77" s="614">
        <v>10000</v>
      </c>
      <c r="F77" s="615">
        <f t="shared" si="7"/>
        <v>31357270.240000006</v>
      </c>
      <c r="G77" s="614">
        <f t="shared" si="6"/>
        <v>10000</v>
      </c>
      <c r="H77" s="615">
        <f t="shared" si="8"/>
        <v>31357270.240000006</v>
      </c>
      <c r="I77" s="616" t="s">
        <v>108</v>
      </c>
      <c r="J77" s="616" t="s">
        <v>3184</v>
      </c>
    </row>
    <row r="78" spans="1:10" ht="36">
      <c r="A78" s="617"/>
      <c r="B78" s="620" t="s">
        <v>3194</v>
      </c>
      <c r="C78" s="613" t="s">
        <v>3250</v>
      </c>
      <c r="D78" s="618" t="s">
        <v>3243</v>
      </c>
      <c r="E78" s="614">
        <v>2000</v>
      </c>
      <c r="F78" s="615">
        <f t="shared" si="7"/>
        <v>31359270.240000006</v>
      </c>
      <c r="G78" s="614">
        <f t="shared" si="6"/>
        <v>2000</v>
      </c>
      <c r="H78" s="615">
        <f t="shared" si="8"/>
        <v>31359270.240000006</v>
      </c>
      <c r="I78" s="616" t="s">
        <v>108</v>
      </c>
      <c r="J78" s="616" t="s">
        <v>3184</v>
      </c>
    </row>
    <row r="79" spans="1:10" ht="36">
      <c r="A79" s="617"/>
      <c r="B79" s="620" t="s">
        <v>3194</v>
      </c>
      <c r="C79" s="613" t="s">
        <v>3250</v>
      </c>
      <c r="D79" s="618" t="s">
        <v>3269</v>
      </c>
      <c r="E79" s="614">
        <v>399000</v>
      </c>
      <c r="F79" s="615">
        <f t="shared" si="7"/>
        <v>31758270.240000006</v>
      </c>
      <c r="G79" s="614">
        <f t="shared" si="6"/>
        <v>399000</v>
      </c>
      <c r="H79" s="615">
        <f t="shared" si="8"/>
        <v>31758270.240000006</v>
      </c>
      <c r="I79" s="616" t="s">
        <v>108</v>
      </c>
      <c r="J79" s="616" t="s">
        <v>3184</v>
      </c>
    </row>
    <row r="80" spans="1:10" ht="36">
      <c r="A80" s="617"/>
      <c r="B80" s="620" t="s">
        <v>3194</v>
      </c>
      <c r="C80" s="613" t="s">
        <v>3250</v>
      </c>
      <c r="D80" s="618" t="s">
        <v>3244</v>
      </c>
      <c r="E80" s="614">
        <v>273863.2</v>
      </c>
      <c r="F80" s="615">
        <f t="shared" si="7"/>
        <v>32032133.440000005</v>
      </c>
      <c r="G80" s="614">
        <f t="shared" si="6"/>
        <v>273863.2</v>
      </c>
      <c r="H80" s="615">
        <f t="shared" si="8"/>
        <v>32032133.440000005</v>
      </c>
      <c r="I80" s="616" t="s">
        <v>108</v>
      </c>
      <c r="J80" s="616" t="s">
        <v>3184</v>
      </c>
    </row>
    <row r="81" spans="1:10" ht="36">
      <c r="A81" s="617"/>
      <c r="B81" s="620" t="s">
        <v>3194</v>
      </c>
      <c r="C81" s="613" t="s">
        <v>3250</v>
      </c>
      <c r="D81" s="618" t="s">
        <v>3245</v>
      </c>
      <c r="E81" s="614">
        <v>2000</v>
      </c>
      <c r="F81" s="615">
        <f t="shared" si="7"/>
        <v>32034133.440000005</v>
      </c>
      <c r="G81" s="614">
        <f t="shared" si="6"/>
        <v>2000</v>
      </c>
      <c r="H81" s="615">
        <f t="shared" si="8"/>
        <v>32034133.440000005</v>
      </c>
      <c r="I81" s="616" t="s">
        <v>108</v>
      </c>
      <c r="J81" s="616" t="s">
        <v>3184</v>
      </c>
    </row>
    <row r="82" spans="1:10" ht="36">
      <c r="A82" s="617"/>
      <c r="B82" s="620" t="s">
        <v>3194</v>
      </c>
      <c r="C82" s="613" t="s">
        <v>3250</v>
      </c>
      <c r="D82" s="618" t="s">
        <v>3270</v>
      </c>
      <c r="E82" s="614">
        <v>156000</v>
      </c>
      <c r="F82" s="615">
        <f t="shared" si="7"/>
        <v>32190133.440000005</v>
      </c>
      <c r="G82" s="614">
        <f t="shared" si="6"/>
        <v>156000</v>
      </c>
      <c r="H82" s="615">
        <f t="shared" si="8"/>
        <v>32190133.440000005</v>
      </c>
      <c r="I82" s="616" t="s">
        <v>108</v>
      </c>
      <c r="J82" s="616" t="s">
        <v>3184</v>
      </c>
    </row>
    <row r="83" spans="1:10" ht="36">
      <c r="A83" s="617"/>
      <c r="B83" s="620" t="s">
        <v>3194</v>
      </c>
      <c r="C83" s="613" t="s">
        <v>3250</v>
      </c>
      <c r="D83" s="618" t="s">
        <v>3271</v>
      </c>
      <c r="E83" s="614">
        <v>125000</v>
      </c>
      <c r="F83" s="615">
        <f t="shared" si="7"/>
        <v>32315133.440000005</v>
      </c>
      <c r="G83" s="614">
        <f t="shared" si="6"/>
        <v>125000</v>
      </c>
      <c r="H83" s="615">
        <f t="shared" si="8"/>
        <v>32315133.440000005</v>
      </c>
      <c r="I83" s="616" t="s">
        <v>108</v>
      </c>
      <c r="J83" s="616" t="s">
        <v>3184</v>
      </c>
    </row>
    <row r="84" spans="1:10" ht="36">
      <c r="A84" s="617"/>
      <c r="B84" s="620" t="s">
        <v>3194</v>
      </c>
      <c r="C84" s="613" t="s">
        <v>3250</v>
      </c>
      <c r="D84" s="618" t="s">
        <v>3272</v>
      </c>
      <c r="E84" s="614">
        <v>21066.400000000001</v>
      </c>
      <c r="F84" s="615">
        <f t="shared" si="7"/>
        <v>32336199.840000004</v>
      </c>
      <c r="G84" s="614">
        <f t="shared" si="6"/>
        <v>21066.400000000001</v>
      </c>
      <c r="H84" s="615">
        <f t="shared" si="8"/>
        <v>32336199.840000004</v>
      </c>
      <c r="I84" s="616" t="s">
        <v>108</v>
      </c>
      <c r="J84" s="616" t="s">
        <v>3184</v>
      </c>
    </row>
    <row r="85" spans="1:10" ht="36">
      <c r="A85" s="617"/>
      <c r="B85" s="620" t="s">
        <v>3194</v>
      </c>
      <c r="C85" s="613" t="s">
        <v>3250</v>
      </c>
      <c r="D85" s="618" t="s">
        <v>3246</v>
      </c>
      <c r="E85" s="614">
        <v>203000</v>
      </c>
      <c r="F85" s="615">
        <f t="shared" si="7"/>
        <v>32539199.840000004</v>
      </c>
      <c r="G85" s="614">
        <f t="shared" si="6"/>
        <v>203000</v>
      </c>
      <c r="H85" s="615">
        <f t="shared" si="8"/>
        <v>32539199.840000004</v>
      </c>
      <c r="I85" s="616" t="s">
        <v>108</v>
      </c>
      <c r="J85" s="616" t="s">
        <v>3184</v>
      </c>
    </row>
    <row r="86" spans="1:10" ht="36">
      <c r="A86" s="617"/>
      <c r="B86" s="620" t="s">
        <v>3194</v>
      </c>
      <c r="C86" s="613" t="s">
        <v>3250</v>
      </c>
      <c r="D86" s="618" t="s">
        <v>3206</v>
      </c>
      <c r="E86" s="614">
        <v>323780</v>
      </c>
      <c r="F86" s="615">
        <f t="shared" si="7"/>
        <v>32862979.840000004</v>
      </c>
      <c r="G86" s="614">
        <f t="shared" si="6"/>
        <v>323780</v>
      </c>
      <c r="H86" s="615">
        <f t="shared" si="8"/>
        <v>32862979.840000004</v>
      </c>
      <c r="I86" s="616" t="s">
        <v>108</v>
      </c>
      <c r="J86" s="616" t="s">
        <v>3184</v>
      </c>
    </row>
    <row r="87" spans="1:10" ht="36">
      <c r="A87" s="617"/>
      <c r="B87" s="620" t="s">
        <v>3194</v>
      </c>
      <c r="C87" s="613" t="s">
        <v>3250</v>
      </c>
      <c r="D87" s="618" t="s">
        <v>3273</v>
      </c>
      <c r="E87" s="614">
        <v>12370.240000000002</v>
      </c>
      <c r="F87" s="615">
        <f t="shared" si="7"/>
        <v>32875350.080000002</v>
      </c>
      <c r="G87" s="614">
        <f t="shared" si="6"/>
        <v>12370.240000000002</v>
      </c>
      <c r="H87" s="615">
        <f t="shared" si="8"/>
        <v>32875350.080000002</v>
      </c>
      <c r="I87" s="616" t="s">
        <v>108</v>
      </c>
      <c r="J87" s="616" t="s">
        <v>3184</v>
      </c>
    </row>
    <row r="88" spans="1:10" ht="36">
      <c r="A88" s="617"/>
      <c r="B88" s="620" t="s">
        <v>3194</v>
      </c>
      <c r="C88" s="613" t="s">
        <v>3250</v>
      </c>
      <c r="D88" s="618" t="s">
        <v>3221</v>
      </c>
      <c r="E88" s="614">
        <v>686238</v>
      </c>
      <c r="F88" s="615">
        <f t="shared" si="7"/>
        <v>33561588.079999998</v>
      </c>
      <c r="G88" s="614">
        <f t="shared" si="6"/>
        <v>686238</v>
      </c>
      <c r="H88" s="615">
        <f t="shared" si="8"/>
        <v>33561588.079999998</v>
      </c>
      <c r="I88" s="616" t="s">
        <v>108</v>
      </c>
      <c r="J88" s="616" t="s">
        <v>3184</v>
      </c>
    </row>
    <row r="89" spans="1:10" ht="36">
      <c r="A89" s="617"/>
      <c r="B89" s="620" t="s">
        <v>3194</v>
      </c>
      <c r="C89" s="613" t="s">
        <v>3250</v>
      </c>
      <c r="D89" s="618" t="s">
        <v>3248</v>
      </c>
      <c r="E89" s="614">
        <v>880000</v>
      </c>
      <c r="F89" s="615">
        <f t="shared" si="7"/>
        <v>34441588.079999998</v>
      </c>
      <c r="G89" s="614">
        <f t="shared" si="6"/>
        <v>880000</v>
      </c>
      <c r="H89" s="615">
        <f t="shared" si="8"/>
        <v>34441588.079999998</v>
      </c>
      <c r="I89" s="616" t="s">
        <v>108</v>
      </c>
      <c r="J89" s="616" t="s">
        <v>3184</v>
      </c>
    </row>
    <row r="90" spans="1:10" ht="36">
      <c r="A90" s="617"/>
      <c r="B90" s="620" t="s">
        <v>3194</v>
      </c>
      <c r="C90" s="613" t="s">
        <v>3250</v>
      </c>
      <c r="D90" s="618" t="s">
        <v>3274</v>
      </c>
      <c r="E90" s="614">
        <v>3305.84</v>
      </c>
      <c r="F90" s="615">
        <f t="shared" si="7"/>
        <v>34444893.920000002</v>
      </c>
      <c r="G90" s="614">
        <f t="shared" si="6"/>
        <v>3305.84</v>
      </c>
      <c r="H90" s="615">
        <f t="shared" si="8"/>
        <v>34444893.920000002</v>
      </c>
      <c r="I90" s="616" t="s">
        <v>108</v>
      </c>
      <c r="J90" s="616" t="s">
        <v>3184</v>
      </c>
    </row>
    <row r="91" spans="1:10" ht="36">
      <c r="A91" s="617"/>
      <c r="B91" s="620" t="s">
        <v>3194</v>
      </c>
      <c r="C91" s="613" t="s">
        <v>3250</v>
      </c>
      <c r="D91" s="618" t="s">
        <v>3275</v>
      </c>
      <c r="E91" s="614">
        <v>390000</v>
      </c>
      <c r="F91" s="615">
        <f t="shared" si="7"/>
        <v>34834893.920000002</v>
      </c>
      <c r="G91" s="614">
        <f t="shared" si="6"/>
        <v>390000</v>
      </c>
      <c r="H91" s="615">
        <f t="shared" si="8"/>
        <v>34834893.920000002</v>
      </c>
      <c r="I91" s="616" t="s">
        <v>108</v>
      </c>
      <c r="J91" s="616" t="s">
        <v>3184</v>
      </c>
    </row>
    <row r="92" spans="1:10" ht="36">
      <c r="A92" s="617"/>
      <c r="B92" s="620" t="s">
        <v>3194</v>
      </c>
      <c r="C92" s="613" t="s">
        <v>3250</v>
      </c>
      <c r="D92" s="618" t="s">
        <v>3276</v>
      </c>
      <c r="E92" s="614">
        <v>302000</v>
      </c>
      <c r="F92" s="615">
        <f t="shared" si="7"/>
        <v>35136893.920000002</v>
      </c>
      <c r="G92" s="614">
        <f t="shared" si="6"/>
        <v>302000</v>
      </c>
      <c r="H92" s="615">
        <f t="shared" si="8"/>
        <v>35136893.920000002</v>
      </c>
      <c r="I92" s="616" t="s">
        <v>108</v>
      </c>
      <c r="J92" s="616" t="s">
        <v>3184</v>
      </c>
    </row>
    <row r="93" spans="1:10" ht="36">
      <c r="A93" s="617"/>
      <c r="B93" s="620" t="s">
        <v>3194</v>
      </c>
      <c r="C93" s="613" t="s">
        <v>3250</v>
      </c>
      <c r="D93" s="618" t="s">
        <v>3249</v>
      </c>
      <c r="E93" s="614">
        <v>61000</v>
      </c>
      <c r="F93" s="615">
        <f t="shared" si="7"/>
        <v>35197893.920000002</v>
      </c>
      <c r="G93" s="614">
        <f t="shared" si="6"/>
        <v>61000</v>
      </c>
      <c r="H93" s="615">
        <f t="shared" si="8"/>
        <v>35197893.920000002</v>
      </c>
      <c r="I93" s="616" t="s">
        <v>108</v>
      </c>
      <c r="J93" s="616" t="s">
        <v>3184</v>
      </c>
    </row>
    <row r="94" spans="1:10" ht="36">
      <c r="A94" s="617"/>
      <c r="B94" s="620" t="s">
        <v>3194</v>
      </c>
      <c r="C94" s="613" t="s">
        <v>3250</v>
      </c>
      <c r="D94" s="618" t="s">
        <v>3277</v>
      </c>
      <c r="E94" s="614">
        <v>44000</v>
      </c>
      <c r="F94" s="615">
        <f t="shared" si="7"/>
        <v>35241893.920000002</v>
      </c>
      <c r="G94" s="614">
        <f t="shared" si="6"/>
        <v>44000</v>
      </c>
      <c r="H94" s="615">
        <f t="shared" si="8"/>
        <v>35241893.920000002</v>
      </c>
      <c r="I94" s="616" t="s">
        <v>108</v>
      </c>
      <c r="J94" s="616" t="s">
        <v>3184</v>
      </c>
    </row>
    <row r="95" spans="1:10" ht="36">
      <c r="A95" s="617"/>
      <c r="B95" s="620" t="s">
        <v>3194</v>
      </c>
      <c r="C95" s="613" t="s">
        <v>3250</v>
      </c>
      <c r="D95" s="618" t="s">
        <v>3278</v>
      </c>
      <c r="E95" s="614">
        <v>103974</v>
      </c>
      <c r="F95" s="615">
        <f t="shared" si="7"/>
        <v>35345867.920000002</v>
      </c>
      <c r="G95" s="614">
        <f t="shared" si="6"/>
        <v>103974</v>
      </c>
      <c r="H95" s="615">
        <f t="shared" si="8"/>
        <v>35345867.920000002</v>
      </c>
      <c r="I95" s="616" t="s">
        <v>108</v>
      </c>
      <c r="J95" s="616" t="s">
        <v>3184</v>
      </c>
    </row>
    <row r="96" spans="1:10" ht="36">
      <c r="A96" s="617"/>
      <c r="B96" s="620" t="s">
        <v>3194</v>
      </c>
      <c r="C96" s="613" t="s">
        <v>3250</v>
      </c>
      <c r="D96" s="618" t="s">
        <v>3279</v>
      </c>
      <c r="E96" s="614">
        <v>16000</v>
      </c>
      <c r="F96" s="615">
        <f t="shared" si="7"/>
        <v>35361867.920000002</v>
      </c>
      <c r="G96" s="614">
        <f t="shared" si="6"/>
        <v>16000</v>
      </c>
      <c r="H96" s="615">
        <f t="shared" si="8"/>
        <v>35361867.920000002</v>
      </c>
      <c r="I96" s="616" t="s">
        <v>108</v>
      </c>
      <c r="J96" s="616" t="s">
        <v>3184</v>
      </c>
    </row>
    <row r="97" spans="1:10" ht="36">
      <c r="A97" s="617"/>
      <c r="B97" s="620" t="s">
        <v>3194</v>
      </c>
      <c r="C97" s="613" t="s">
        <v>3250</v>
      </c>
      <c r="D97" s="618" t="s">
        <v>3280</v>
      </c>
      <c r="E97" s="614">
        <v>156000</v>
      </c>
      <c r="F97" s="615">
        <f t="shared" si="7"/>
        <v>35517867.920000002</v>
      </c>
      <c r="G97" s="614">
        <f t="shared" si="6"/>
        <v>156000</v>
      </c>
      <c r="H97" s="615">
        <f t="shared" si="8"/>
        <v>35517867.920000002</v>
      </c>
      <c r="I97" s="616" t="s">
        <v>108</v>
      </c>
      <c r="J97" s="616" t="s">
        <v>3184</v>
      </c>
    </row>
    <row r="98" spans="1:10" ht="36">
      <c r="A98" s="617"/>
      <c r="B98" s="620" t="s">
        <v>3194</v>
      </c>
      <c r="C98" s="613" t="s">
        <v>3250</v>
      </c>
      <c r="D98" s="618" t="s">
        <v>3281</v>
      </c>
      <c r="E98" s="614">
        <v>36000</v>
      </c>
      <c r="F98" s="615">
        <f t="shared" si="7"/>
        <v>35553867.920000002</v>
      </c>
      <c r="G98" s="614">
        <f t="shared" si="6"/>
        <v>36000</v>
      </c>
      <c r="H98" s="615">
        <f t="shared" si="8"/>
        <v>35553867.920000002</v>
      </c>
      <c r="I98" s="616" t="s">
        <v>108</v>
      </c>
      <c r="J98" s="616" t="s">
        <v>3184</v>
      </c>
    </row>
    <row r="99" spans="1:10" ht="36">
      <c r="A99" s="617"/>
      <c r="B99" s="620" t="s">
        <v>3194</v>
      </c>
      <c r="C99" s="613" t="s">
        <v>3250</v>
      </c>
      <c r="D99" s="618" t="s">
        <v>3282</v>
      </c>
      <c r="E99" s="614">
        <v>916000</v>
      </c>
      <c r="F99" s="615">
        <f t="shared" si="7"/>
        <v>36469867.920000002</v>
      </c>
      <c r="G99" s="614">
        <f t="shared" si="6"/>
        <v>916000</v>
      </c>
      <c r="H99" s="615">
        <f t="shared" si="8"/>
        <v>36469867.920000002</v>
      </c>
      <c r="I99" s="616" t="s">
        <v>108</v>
      </c>
      <c r="J99" s="616" t="s">
        <v>3184</v>
      </c>
    </row>
    <row r="100" spans="1:10" ht="36">
      <c r="A100" s="617"/>
      <c r="B100" s="620" t="s">
        <v>3194</v>
      </c>
      <c r="C100" s="613" t="s">
        <v>3283</v>
      </c>
      <c r="D100" s="618" t="s">
        <v>3284</v>
      </c>
      <c r="E100" s="614">
        <v>266.60000000000002</v>
      </c>
      <c r="F100" s="615">
        <f t="shared" si="7"/>
        <v>36470134.520000003</v>
      </c>
      <c r="G100" s="614">
        <f t="shared" si="6"/>
        <v>266.60000000000002</v>
      </c>
      <c r="H100" s="615">
        <f t="shared" si="8"/>
        <v>36470134.520000003</v>
      </c>
      <c r="I100" s="616" t="s">
        <v>108</v>
      </c>
      <c r="J100" s="616" t="s">
        <v>3184</v>
      </c>
    </row>
    <row r="101" spans="1:10" ht="36">
      <c r="A101" s="617"/>
      <c r="B101" s="620" t="s">
        <v>3194</v>
      </c>
      <c r="C101" s="613" t="s">
        <v>3283</v>
      </c>
      <c r="D101" s="618" t="s">
        <v>3251</v>
      </c>
      <c r="E101" s="614">
        <v>2338455.2400000002</v>
      </c>
      <c r="F101" s="615">
        <f t="shared" si="7"/>
        <v>38808589.760000005</v>
      </c>
      <c r="G101" s="614">
        <f t="shared" si="6"/>
        <v>2338455.2400000002</v>
      </c>
      <c r="H101" s="615">
        <f t="shared" si="8"/>
        <v>38808589.760000005</v>
      </c>
      <c r="I101" s="616" t="s">
        <v>108</v>
      </c>
      <c r="J101" s="616" t="s">
        <v>3184</v>
      </c>
    </row>
    <row r="102" spans="1:10" ht="36">
      <c r="A102" s="617"/>
      <c r="B102" s="620" t="s">
        <v>3194</v>
      </c>
      <c r="C102" s="613" t="s">
        <v>3283</v>
      </c>
      <c r="D102" s="618" t="s">
        <v>3252</v>
      </c>
      <c r="E102" s="614">
        <v>8317.92</v>
      </c>
      <c r="F102" s="615">
        <f t="shared" si="7"/>
        <v>38816907.680000007</v>
      </c>
      <c r="G102" s="614">
        <f t="shared" si="6"/>
        <v>8317.92</v>
      </c>
      <c r="H102" s="615">
        <f t="shared" si="8"/>
        <v>38816907.680000007</v>
      </c>
      <c r="I102" s="616" t="s">
        <v>108</v>
      </c>
      <c r="J102" s="616" t="s">
        <v>3184</v>
      </c>
    </row>
    <row r="103" spans="1:10" ht="36">
      <c r="A103" s="617"/>
      <c r="B103" s="620" t="s">
        <v>3194</v>
      </c>
      <c r="C103" s="613" t="s">
        <v>3283</v>
      </c>
      <c r="D103" s="618" t="s">
        <v>3285</v>
      </c>
      <c r="E103" s="614">
        <v>1333</v>
      </c>
      <c r="F103" s="615">
        <f t="shared" si="7"/>
        <v>38818240.680000007</v>
      </c>
      <c r="G103" s="614">
        <f t="shared" si="6"/>
        <v>1333</v>
      </c>
      <c r="H103" s="615">
        <f t="shared" si="8"/>
        <v>38818240.680000007</v>
      </c>
      <c r="I103" s="616" t="s">
        <v>108</v>
      </c>
      <c r="J103" s="616" t="s">
        <v>3184</v>
      </c>
    </row>
    <row r="104" spans="1:10" ht="36">
      <c r="A104" s="617"/>
      <c r="B104" s="620" t="s">
        <v>3194</v>
      </c>
      <c r="C104" s="613" t="s">
        <v>3283</v>
      </c>
      <c r="D104" s="618" t="s">
        <v>3253</v>
      </c>
      <c r="E104" s="614">
        <v>1097325.6000000001</v>
      </c>
      <c r="F104" s="615">
        <f t="shared" si="7"/>
        <v>39915566.280000009</v>
      </c>
      <c r="G104" s="614">
        <f t="shared" si="6"/>
        <v>1097325.6000000001</v>
      </c>
      <c r="H104" s="615">
        <f t="shared" si="8"/>
        <v>39915566.280000009</v>
      </c>
      <c r="I104" s="616" t="s">
        <v>108</v>
      </c>
      <c r="J104" s="616" t="s">
        <v>3184</v>
      </c>
    </row>
    <row r="105" spans="1:10" ht="36">
      <c r="A105" s="617"/>
      <c r="B105" s="620" t="s">
        <v>3194</v>
      </c>
      <c r="C105" s="613" t="s">
        <v>3283</v>
      </c>
      <c r="D105" s="618" t="s">
        <v>3254</v>
      </c>
      <c r="E105" s="614">
        <v>228636.16</v>
      </c>
      <c r="F105" s="615">
        <f t="shared" si="7"/>
        <v>40144202.440000005</v>
      </c>
      <c r="G105" s="614">
        <f t="shared" si="6"/>
        <v>228636.16</v>
      </c>
      <c r="H105" s="615">
        <f t="shared" si="8"/>
        <v>40144202.440000005</v>
      </c>
      <c r="I105" s="616" t="s">
        <v>108</v>
      </c>
      <c r="J105" s="616" t="s">
        <v>3184</v>
      </c>
    </row>
    <row r="106" spans="1:10" ht="36">
      <c r="A106" s="617"/>
      <c r="B106" s="620" t="s">
        <v>3194</v>
      </c>
      <c r="C106" s="613" t="s">
        <v>3283</v>
      </c>
      <c r="D106" s="618" t="s">
        <v>3239</v>
      </c>
      <c r="E106" s="614">
        <v>195951</v>
      </c>
      <c r="F106" s="615">
        <f t="shared" si="7"/>
        <v>40340153.440000005</v>
      </c>
      <c r="G106" s="614">
        <f t="shared" si="6"/>
        <v>195951</v>
      </c>
      <c r="H106" s="615">
        <f t="shared" si="8"/>
        <v>40340153.440000005</v>
      </c>
      <c r="I106" s="616" t="s">
        <v>108</v>
      </c>
      <c r="J106" s="616" t="s">
        <v>3184</v>
      </c>
    </row>
    <row r="107" spans="1:10" ht="36">
      <c r="A107" s="617"/>
      <c r="B107" s="620" t="s">
        <v>3194</v>
      </c>
      <c r="C107" s="613" t="s">
        <v>3283</v>
      </c>
      <c r="D107" s="618" t="s">
        <v>3240</v>
      </c>
      <c r="E107" s="614">
        <v>147963</v>
      </c>
      <c r="F107" s="615">
        <f t="shared" si="7"/>
        <v>40488116.440000005</v>
      </c>
      <c r="G107" s="614">
        <f t="shared" si="6"/>
        <v>147963</v>
      </c>
      <c r="H107" s="615">
        <f t="shared" si="8"/>
        <v>40488116.440000005</v>
      </c>
      <c r="I107" s="616" t="s">
        <v>108</v>
      </c>
      <c r="J107" s="616" t="s">
        <v>3184</v>
      </c>
    </row>
    <row r="108" spans="1:10" ht="36">
      <c r="A108" s="617"/>
      <c r="B108" s="620" t="s">
        <v>3194</v>
      </c>
      <c r="C108" s="613" t="s">
        <v>3283</v>
      </c>
      <c r="D108" s="618" t="s">
        <v>3256</v>
      </c>
      <c r="E108" s="614">
        <v>2772.6400000000003</v>
      </c>
      <c r="F108" s="615">
        <f t="shared" si="7"/>
        <v>40490889.080000006</v>
      </c>
      <c r="G108" s="614">
        <f t="shared" si="6"/>
        <v>2772.6400000000003</v>
      </c>
      <c r="H108" s="615">
        <f t="shared" si="8"/>
        <v>40490889.080000006</v>
      </c>
      <c r="I108" s="616" t="s">
        <v>108</v>
      </c>
      <c r="J108" s="616" t="s">
        <v>3184</v>
      </c>
    </row>
    <row r="109" spans="1:10" ht="36">
      <c r="A109" s="617"/>
      <c r="B109" s="620" t="s">
        <v>3194</v>
      </c>
      <c r="C109" s="613" t="s">
        <v>3283</v>
      </c>
      <c r="D109" s="618" t="s">
        <v>3286</v>
      </c>
      <c r="E109" s="614">
        <v>533.20000000000005</v>
      </c>
      <c r="F109" s="615">
        <f t="shared" si="7"/>
        <v>40491422.280000009</v>
      </c>
      <c r="G109" s="614">
        <f t="shared" si="6"/>
        <v>533.20000000000005</v>
      </c>
      <c r="H109" s="615">
        <f t="shared" si="8"/>
        <v>40491422.280000009</v>
      </c>
      <c r="I109" s="616" t="s">
        <v>108</v>
      </c>
      <c r="J109" s="616" t="s">
        <v>3184</v>
      </c>
    </row>
    <row r="110" spans="1:10" ht="36">
      <c r="A110" s="617"/>
      <c r="B110" s="620" t="s">
        <v>3194</v>
      </c>
      <c r="C110" s="613" t="s">
        <v>3283</v>
      </c>
      <c r="D110" s="618" t="s">
        <v>3241</v>
      </c>
      <c r="E110" s="614">
        <v>29379.32</v>
      </c>
      <c r="F110" s="615">
        <f t="shared" si="7"/>
        <v>40520801.600000009</v>
      </c>
      <c r="G110" s="614">
        <f t="shared" si="6"/>
        <v>29379.32</v>
      </c>
      <c r="H110" s="615">
        <f t="shared" si="8"/>
        <v>40520801.600000009</v>
      </c>
      <c r="I110" s="616" t="s">
        <v>108</v>
      </c>
      <c r="J110" s="616" t="s">
        <v>3184</v>
      </c>
    </row>
    <row r="111" spans="1:10" ht="36">
      <c r="A111" s="617"/>
      <c r="B111" s="620" t="s">
        <v>3194</v>
      </c>
      <c r="C111" s="613" t="s">
        <v>3283</v>
      </c>
      <c r="D111" s="618" t="s">
        <v>3258</v>
      </c>
      <c r="E111" s="614">
        <v>2346.0800000000008</v>
      </c>
      <c r="F111" s="615">
        <f t="shared" si="7"/>
        <v>40523147.680000007</v>
      </c>
      <c r="G111" s="614">
        <f t="shared" si="6"/>
        <v>2346.0800000000008</v>
      </c>
      <c r="H111" s="615">
        <f t="shared" si="8"/>
        <v>40523147.680000007</v>
      </c>
      <c r="I111" s="616" t="s">
        <v>108</v>
      </c>
      <c r="J111" s="616" t="s">
        <v>3184</v>
      </c>
    </row>
    <row r="112" spans="1:10" ht="36">
      <c r="A112" s="617"/>
      <c r="B112" s="620" t="s">
        <v>3194</v>
      </c>
      <c r="C112" s="613" t="s">
        <v>3283</v>
      </c>
      <c r="D112" s="618" t="s">
        <v>3287</v>
      </c>
      <c r="E112" s="614">
        <v>14716.320000000002</v>
      </c>
      <c r="F112" s="615">
        <f t="shared" si="7"/>
        <v>40537864.000000007</v>
      </c>
      <c r="G112" s="614">
        <f t="shared" si="6"/>
        <v>14716.320000000002</v>
      </c>
      <c r="H112" s="615">
        <f t="shared" si="8"/>
        <v>40537864.000000007</v>
      </c>
      <c r="I112" s="616" t="s">
        <v>108</v>
      </c>
      <c r="J112" s="616" t="s">
        <v>3184</v>
      </c>
    </row>
    <row r="113" spans="1:10" ht="36">
      <c r="A113" s="617"/>
      <c r="B113" s="620" t="s">
        <v>3194</v>
      </c>
      <c r="C113" s="613" t="s">
        <v>3283</v>
      </c>
      <c r="D113" s="618" t="s">
        <v>3260</v>
      </c>
      <c r="E113" s="614">
        <v>10344.080000000002</v>
      </c>
      <c r="F113" s="615">
        <f t="shared" si="7"/>
        <v>40548208.080000006</v>
      </c>
      <c r="G113" s="614">
        <f t="shared" si="6"/>
        <v>10344.080000000002</v>
      </c>
      <c r="H113" s="615">
        <f t="shared" si="8"/>
        <v>40548208.080000006</v>
      </c>
      <c r="I113" s="616" t="s">
        <v>108</v>
      </c>
      <c r="J113" s="616" t="s">
        <v>3184</v>
      </c>
    </row>
    <row r="114" spans="1:10" ht="36">
      <c r="A114" s="617"/>
      <c r="B114" s="620" t="s">
        <v>3194</v>
      </c>
      <c r="C114" s="613" t="s">
        <v>3283</v>
      </c>
      <c r="D114" s="618" t="s">
        <v>3288</v>
      </c>
      <c r="E114" s="614">
        <v>13489.960000000001</v>
      </c>
      <c r="F114" s="615">
        <f t="shared" si="7"/>
        <v>40561698.040000007</v>
      </c>
      <c r="G114" s="614">
        <f t="shared" si="6"/>
        <v>13489.960000000001</v>
      </c>
      <c r="H114" s="615">
        <f t="shared" si="8"/>
        <v>40561698.040000007</v>
      </c>
      <c r="I114" s="616" t="s">
        <v>108</v>
      </c>
      <c r="J114" s="616" t="s">
        <v>3184</v>
      </c>
    </row>
    <row r="115" spans="1:10" ht="36">
      <c r="A115" s="617"/>
      <c r="B115" s="620" t="s">
        <v>3194</v>
      </c>
      <c r="C115" s="613" t="s">
        <v>3283</v>
      </c>
      <c r="D115" s="618" t="s">
        <v>3261</v>
      </c>
      <c r="E115" s="614">
        <v>163319.16</v>
      </c>
      <c r="F115" s="615">
        <f t="shared" si="7"/>
        <v>40725017.200000003</v>
      </c>
      <c r="G115" s="614">
        <f t="shared" si="6"/>
        <v>163319.16</v>
      </c>
      <c r="H115" s="615">
        <f t="shared" si="8"/>
        <v>40725017.200000003</v>
      </c>
      <c r="I115" s="616" t="s">
        <v>108</v>
      </c>
      <c r="J115" s="616" t="s">
        <v>3184</v>
      </c>
    </row>
    <row r="116" spans="1:10" ht="36">
      <c r="A116" s="617"/>
      <c r="B116" s="620" t="s">
        <v>3194</v>
      </c>
      <c r="C116" s="613" t="s">
        <v>3283</v>
      </c>
      <c r="D116" s="618" t="s">
        <v>3263</v>
      </c>
      <c r="E116" s="614">
        <v>49907.519999999997</v>
      </c>
      <c r="F116" s="615">
        <f t="shared" si="7"/>
        <v>40774924.720000006</v>
      </c>
      <c r="G116" s="614">
        <f t="shared" si="6"/>
        <v>49907.519999999997</v>
      </c>
      <c r="H116" s="615">
        <f t="shared" si="8"/>
        <v>40774924.720000006</v>
      </c>
      <c r="I116" s="616" t="s">
        <v>108</v>
      </c>
      <c r="J116" s="616" t="s">
        <v>3184</v>
      </c>
    </row>
    <row r="117" spans="1:10" ht="36">
      <c r="A117" s="617"/>
      <c r="B117" s="620" t="s">
        <v>3194</v>
      </c>
      <c r="C117" s="613" t="s">
        <v>3283</v>
      </c>
      <c r="D117" s="618" t="s">
        <v>3264</v>
      </c>
      <c r="E117" s="614">
        <v>49001.08</v>
      </c>
      <c r="F117" s="615">
        <f t="shared" si="7"/>
        <v>40823925.800000004</v>
      </c>
      <c r="G117" s="614">
        <f t="shared" si="6"/>
        <v>49001.08</v>
      </c>
      <c r="H117" s="615">
        <f t="shared" si="8"/>
        <v>40823925.800000004</v>
      </c>
      <c r="I117" s="616" t="s">
        <v>108</v>
      </c>
      <c r="J117" s="616" t="s">
        <v>3184</v>
      </c>
    </row>
    <row r="118" spans="1:10" ht="36">
      <c r="A118" s="617"/>
      <c r="B118" s="620" t="s">
        <v>3194</v>
      </c>
      <c r="C118" s="613" t="s">
        <v>3283</v>
      </c>
      <c r="D118" s="618" t="s">
        <v>3265</v>
      </c>
      <c r="E118" s="614">
        <v>6078.4800000000005</v>
      </c>
      <c r="F118" s="615">
        <f t="shared" si="7"/>
        <v>40830004.280000001</v>
      </c>
      <c r="G118" s="614">
        <f t="shared" si="6"/>
        <v>6078.4800000000005</v>
      </c>
      <c r="H118" s="615">
        <f t="shared" si="8"/>
        <v>40830004.280000001</v>
      </c>
      <c r="I118" s="616" t="s">
        <v>108</v>
      </c>
      <c r="J118" s="616" t="s">
        <v>3184</v>
      </c>
    </row>
    <row r="119" spans="1:10" ht="36">
      <c r="A119" s="617"/>
      <c r="B119" s="620" t="s">
        <v>3194</v>
      </c>
      <c r="C119" s="613" t="s">
        <v>3283</v>
      </c>
      <c r="D119" s="618" t="s">
        <v>3266</v>
      </c>
      <c r="E119" s="614">
        <v>1812.880000000001</v>
      </c>
      <c r="F119" s="615">
        <f t="shared" si="7"/>
        <v>40831817.160000004</v>
      </c>
      <c r="G119" s="614">
        <f t="shared" si="6"/>
        <v>1812.880000000001</v>
      </c>
      <c r="H119" s="615">
        <f t="shared" si="8"/>
        <v>40831817.160000004</v>
      </c>
      <c r="I119" s="616" t="s">
        <v>108</v>
      </c>
      <c r="J119" s="616" t="s">
        <v>3184</v>
      </c>
    </row>
    <row r="120" spans="1:10" ht="36">
      <c r="A120" s="617"/>
      <c r="B120" s="620" t="s">
        <v>3194</v>
      </c>
      <c r="C120" s="613" t="s">
        <v>3283</v>
      </c>
      <c r="D120" s="618" t="s">
        <v>3267</v>
      </c>
      <c r="E120" s="614">
        <v>32685.16</v>
      </c>
      <c r="F120" s="615">
        <f t="shared" si="7"/>
        <v>40864502.32</v>
      </c>
      <c r="G120" s="614">
        <f t="shared" si="6"/>
        <v>32685.16</v>
      </c>
      <c r="H120" s="615">
        <f t="shared" si="8"/>
        <v>40864502.32</v>
      </c>
      <c r="I120" s="616" t="s">
        <v>108</v>
      </c>
      <c r="J120" s="616" t="s">
        <v>3184</v>
      </c>
    </row>
    <row r="121" spans="1:10" ht="36">
      <c r="A121" s="617"/>
      <c r="B121" s="620" t="s">
        <v>3194</v>
      </c>
      <c r="C121" s="613" t="s">
        <v>3283</v>
      </c>
      <c r="D121" s="618" t="s">
        <v>3289</v>
      </c>
      <c r="E121" s="614">
        <v>12263.600000000002</v>
      </c>
      <c r="F121" s="615">
        <f t="shared" si="7"/>
        <v>40876765.920000002</v>
      </c>
      <c r="G121" s="614">
        <f t="shared" si="6"/>
        <v>12263.600000000002</v>
      </c>
      <c r="H121" s="615">
        <f t="shared" si="8"/>
        <v>40876765.920000002</v>
      </c>
      <c r="I121" s="616" t="s">
        <v>108</v>
      </c>
      <c r="J121" s="616" t="s">
        <v>3184</v>
      </c>
    </row>
    <row r="122" spans="1:10" ht="36">
      <c r="A122" s="617"/>
      <c r="B122" s="620" t="s">
        <v>3194</v>
      </c>
      <c r="C122" s="613" t="s">
        <v>3283</v>
      </c>
      <c r="D122" s="618" t="s">
        <v>3242</v>
      </c>
      <c r="E122" s="614">
        <v>25806.880000000001</v>
      </c>
      <c r="F122" s="615">
        <f t="shared" si="7"/>
        <v>40902572.800000004</v>
      </c>
      <c r="G122" s="614">
        <f t="shared" si="6"/>
        <v>25806.880000000001</v>
      </c>
      <c r="H122" s="615">
        <f t="shared" si="8"/>
        <v>40902572.800000004</v>
      </c>
      <c r="I122" s="616" t="s">
        <v>108</v>
      </c>
      <c r="J122" s="616" t="s">
        <v>3184</v>
      </c>
    </row>
    <row r="123" spans="1:10" ht="36">
      <c r="A123" s="617"/>
      <c r="B123" s="620" t="s">
        <v>3194</v>
      </c>
      <c r="C123" s="613" t="s">
        <v>3283</v>
      </c>
      <c r="D123" s="618" t="s">
        <v>3268</v>
      </c>
      <c r="E123" s="614">
        <v>3998.9999999999986</v>
      </c>
      <c r="F123" s="615">
        <f t="shared" si="7"/>
        <v>40906571.800000004</v>
      </c>
      <c r="G123" s="614">
        <f t="shared" si="6"/>
        <v>3998.9999999999986</v>
      </c>
      <c r="H123" s="615">
        <f t="shared" si="8"/>
        <v>40906571.800000004</v>
      </c>
      <c r="I123" s="616" t="s">
        <v>108</v>
      </c>
      <c r="J123" s="616" t="s">
        <v>3184</v>
      </c>
    </row>
    <row r="124" spans="1:10" ht="36">
      <c r="A124" s="617"/>
      <c r="B124" s="620" t="s">
        <v>3194</v>
      </c>
      <c r="C124" s="613" t="s">
        <v>3283</v>
      </c>
      <c r="D124" s="618" t="s">
        <v>3243</v>
      </c>
      <c r="E124" s="614">
        <v>1812.88</v>
      </c>
      <c r="F124" s="615">
        <f t="shared" si="7"/>
        <v>40908384.680000007</v>
      </c>
      <c r="G124" s="614">
        <f t="shared" si="6"/>
        <v>1812.88</v>
      </c>
      <c r="H124" s="615">
        <f t="shared" si="8"/>
        <v>40908384.680000007</v>
      </c>
      <c r="I124" s="616" t="s">
        <v>108</v>
      </c>
      <c r="J124" s="616" t="s">
        <v>3184</v>
      </c>
    </row>
    <row r="125" spans="1:10" ht="36">
      <c r="A125" s="617"/>
      <c r="B125" s="620" t="s">
        <v>3194</v>
      </c>
      <c r="C125" s="613" t="s">
        <v>3283</v>
      </c>
      <c r="D125" s="618" t="s">
        <v>3269</v>
      </c>
      <c r="E125" s="614">
        <v>1862000.0000000005</v>
      </c>
      <c r="F125" s="615">
        <f t="shared" si="7"/>
        <v>42770384.680000007</v>
      </c>
      <c r="G125" s="614">
        <f t="shared" si="6"/>
        <v>1862000.0000000005</v>
      </c>
      <c r="H125" s="615">
        <f t="shared" si="8"/>
        <v>42770384.680000007</v>
      </c>
      <c r="I125" s="616" t="s">
        <v>108</v>
      </c>
      <c r="J125" s="616" t="s">
        <v>3184</v>
      </c>
    </row>
    <row r="126" spans="1:10" ht="36">
      <c r="A126" s="617"/>
      <c r="B126" s="620" t="s">
        <v>3194</v>
      </c>
      <c r="C126" s="613" t="s">
        <v>3283</v>
      </c>
      <c r="D126" s="618" t="s">
        <v>3290</v>
      </c>
      <c r="E126" s="614">
        <v>176382.56</v>
      </c>
      <c r="F126" s="615">
        <f t="shared" si="7"/>
        <v>42946767.24000001</v>
      </c>
      <c r="G126" s="614">
        <f t="shared" si="6"/>
        <v>176382.56</v>
      </c>
      <c r="H126" s="615">
        <f t="shared" si="8"/>
        <v>42946767.24000001</v>
      </c>
      <c r="I126" s="616" t="s">
        <v>108</v>
      </c>
      <c r="J126" s="616" t="s">
        <v>3184</v>
      </c>
    </row>
    <row r="127" spans="1:10" ht="36">
      <c r="A127" s="617"/>
      <c r="B127" s="620" t="s">
        <v>3194</v>
      </c>
      <c r="C127" s="613" t="s">
        <v>3283</v>
      </c>
      <c r="D127" s="618" t="s">
        <v>3291</v>
      </c>
      <c r="E127" s="614">
        <v>470282.39999999991</v>
      </c>
      <c r="F127" s="615">
        <f t="shared" si="7"/>
        <v>43417049.640000008</v>
      </c>
      <c r="G127" s="614">
        <f t="shared" si="6"/>
        <v>470282.39999999991</v>
      </c>
      <c r="H127" s="615">
        <f t="shared" si="8"/>
        <v>43417049.640000008</v>
      </c>
      <c r="I127" s="616" t="s">
        <v>108</v>
      </c>
      <c r="J127" s="616" t="s">
        <v>3184</v>
      </c>
    </row>
    <row r="128" spans="1:10" ht="36">
      <c r="A128" s="617"/>
      <c r="B128" s="620" t="s">
        <v>3194</v>
      </c>
      <c r="C128" s="613" t="s">
        <v>3283</v>
      </c>
      <c r="D128" s="618" t="s">
        <v>3244</v>
      </c>
      <c r="E128" s="614">
        <v>104507.20000000001</v>
      </c>
      <c r="F128" s="615">
        <f t="shared" si="7"/>
        <v>43521556.840000011</v>
      </c>
      <c r="G128" s="614">
        <f t="shared" si="6"/>
        <v>104507.20000000001</v>
      </c>
      <c r="H128" s="615">
        <f t="shared" si="8"/>
        <v>43521556.840000011</v>
      </c>
      <c r="I128" s="616" t="s">
        <v>108</v>
      </c>
      <c r="J128" s="616" t="s">
        <v>3184</v>
      </c>
    </row>
    <row r="129" spans="1:10" ht="36">
      <c r="A129" s="617"/>
      <c r="B129" s="620" t="s">
        <v>3194</v>
      </c>
      <c r="C129" s="613" t="s">
        <v>3283</v>
      </c>
      <c r="D129" s="618" t="s">
        <v>3292</v>
      </c>
      <c r="E129" s="614">
        <v>70009.16</v>
      </c>
      <c r="F129" s="615">
        <f t="shared" si="7"/>
        <v>43591566.000000007</v>
      </c>
      <c r="G129" s="614">
        <f t="shared" si="6"/>
        <v>70009.16</v>
      </c>
      <c r="H129" s="615">
        <f t="shared" si="8"/>
        <v>43591566.000000007</v>
      </c>
      <c r="I129" s="616" t="s">
        <v>108</v>
      </c>
      <c r="J129" s="616" t="s">
        <v>3184</v>
      </c>
    </row>
    <row r="130" spans="1:10" ht="36">
      <c r="A130" s="617"/>
      <c r="B130" s="620" t="s">
        <v>3194</v>
      </c>
      <c r="C130" s="613" t="s">
        <v>3283</v>
      </c>
      <c r="D130" s="618" t="s">
        <v>3245</v>
      </c>
      <c r="E130" s="614">
        <v>106.64</v>
      </c>
      <c r="F130" s="615">
        <f t="shared" si="7"/>
        <v>43591672.640000008</v>
      </c>
      <c r="G130" s="614">
        <f t="shared" si="6"/>
        <v>106.64</v>
      </c>
      <c r="H130" s="615">
        <f t="shared" si="8"/>
        <v>43591672.640000008</v>
      </c>
      <c r="I130" s="616" t="s">
        <v>108</v>
      </c>
      <c r="J130" s="616" t="s">
        <v>3184</v>
      </c>
    </row>
    <row r="131" spans="1:10" ht="36">
      <c r="A131" s="617"/>
      <c r="B131" s="620" t="s">
        <v>3194</v>
      </c>
      <c r="C131" s="613" t="s">
        <v>3283</v>
      </c>
      <c r="D131" s="618" t="s">
        <v>3293</v>
      </c>
      <c r="E131" s="614">
        <v>474867.92000000004</v>
      </c>
      <c r="F131" s="615">
        <f t="shared" si="7"/>
        <v>44066540.56000001</v>
      </c>
      <c r="G131" s="614">
        <f t="shared" si="6"/>
        <v>474867.92000000004</v>
      </c>
      <c r="H131" s="615">
        <f t="shared" si="8"/>
        <v>44066540.56000001</v>
      </c>
      <c r="I131" s="616" t="s">
        <v>108</v>
      </c>
      <c r="J131" s="616" t="s">
        <v>3184</v>
      </c>
    </row>
    <row r="132" spans="1:10" ht="36">
      <c r="A132" s="617"/>
      <c r="B132" s="620" t="s">
        <v>3194</v>
      </c>
      <c r="C132" s="613" t="s">
        <v>3283</v>
      </c>
      <c r="D132" s="618" t="s">
        <v>3294</v>
      </c>
      <c r="E132" s="614">
        <v>2079.48</v>
      </c>
      <c r="F132" s="615">
        <f t="shared" si="7"/>
        <v>44068620.040000007</v>
      </c>
      <c r="G132" s="614">
        <f t="shared" si="6"/>
        <v>2079.48</v>
      </c>
      <c r="H132" s="615">
        <f t="shared" si="8"/>
        <v>44068620.040000007</v>
      </c>
      <c r="I132" s="616" t="s">
        <v>108</v>
      </c>
      <c r="J132" s="616" t="s">
        <v>3184</v>
      </c>
    </row>
    <row r="133" spans="1:10" ht="36">
      <c r="A133" s="617"/>
      <c r="B133" s="620" t="s">
        <v>3194</v>
      </c>
      <c r="C133" s="613" t="s">
        <v>3283</v>
      </c>
      <c r="D133" s="618" t="s">
        <v>3271</v>
      </c>
      <c r="E133" s="614">
        <v>6665</v>
      </c>
      <c r="F133" s="615">
        <f t="shared" si="7"/>
        <v>44075285.040000007</v>
      </c>
      <c r="G133" s="614">
        <f t="shared" si="6"/>
        <v>6665</v>
      </c>
      <c r="H133" s="615">
        <f t="shared" si="8"/>
        <v>44075285.040000007</v>
      </c>
      <c r="I133" s="616" t="s">
        <v>108</v>
      </c>
      <c r="J133" s="616" t="s">
        <v>3184</v>
      </c>
    </row>
    <row r="134" spans="1:10" ht="36">
      <c r="A134" s="617"/>
      <c r="B134" s="620" t="s">
        <v>3194</v>
      </c>
      <c r="C134" s="613" t="s">
        <v>3283</v>
      </c>
      <c r="D134" s="618" t="s">
        <v>3272</v>
      </c>
      <c r="E134" s="614">
        <v>4105.6400000000003</v>
      </c>
      <c r="F134" s="615">
        <f t="shared" si="7"/>
        <v>44079390.680000007</v>
      </c>
      <c r="G134" s="614">
        <f t="shared" si="6"/>
        <v>4105.6400000000003</v>
      </c>
      <c r="H134" s="615">
        <f t="shared" si="8"/>
        <v>44079390.680000007</v>
      </c>
      <c r="I134" s="616" t="s">
        <v>108</v>
      </c>
      <c r="J134" s="616" t="s">
        <v>3184</v>
      </c>
    </row>
    <row r="135" spans="1:10" ht="36">
      <c r="A135" s="617"/>
      <c r="B135" s="620" t="s">
        <v>3194</v>
      </c>
      <c r="C135" s="613" t="s">
        <v>3283</v>
      </c>
      <c r="D135" s="618" t="s">
        <v>3246</v>
      </c>
      <c r="E135" s="614">
        <v>264000</v>
      </c>
      <c r="F135" s="615">
        <f t="shared" si="7"/>
        <v>44343390.680000007</v>
      </c>
      <c r="G135" s="614">
        <f t="shared" si="6"/>
        <v>264000</v>
      </c>
      <c r="H135" s="615">
        <f t="shared" si="8"/>
        <v>44343390.680000007</v>
      </c>
      <c r="I135" s="616" t="s">
        <v>108</v>
      </c>
      <c r="J135" s="616" t="s">
        <v>3184</v>
      </c>
    </row>
    <row r="136" spans="1:10" ht="36">
      <c r="A136" s="617"/>
      <c r="B136" s="620" t="s">
        <v>3194</v>
      </c>
      <c r="C136" s="613" t="s">
        <v>3283</v>
      </c>
      <c r="D136" s="618" t="s">
        <v>3206</v>
      </c>
      <c r="E136" s="614">
        <v>1372000</v>
      </c>
      <c r="F136" s="615">
        <f t="shared" si="7"/>
        <v>45715390.680000007</v>
      </c>
      <c r="G136" s="614">
        <f t="shared" si="6"/>
        <v>1372000</v>
      </c>
      <c r="H136" s="615">
        <f t="shared" si="8"/>
        <v>45715390.680000007</v>
      </c>
      <c r="I136" s="616" t="s">
        <v>108</v>
      </c>
      <c r="J136" s="616" t="s">
        <v>3184</v>
      </c>
    </row>
    <row r="137" spans="1:10" ht="36">
      <c r="A137" s="617"/>
      <c r="B137" s="620" t="s">
        <v>3194</v>
      </c>
      <c r="C137" s="613" t="s">
        <v>3283</v>
      </c>
      <c r="D137" s="618" t="s">
        <v>3214</v>
      </c>
      <c r="E137" s="614">
        <v>13063.400000000001</v>
      </c>
      <c r="F137" s="615">
        <f t="shared" si="7"/>
        <v>45728454.080000006</v>
      </c>
      <c r="G137" s="614">
        <f t="shared" si="6"/>
        <v>13063.400000000001</v>
      </c>
      <c r="H137" s="615">
        <f t="shared" si="8"/>
        <v>45728454.080000006</v>
      </c>
      <c r="I137" s="616" t="s">
        <v>108</v>
      </c>
      <c r="J137" s="616" t="s">
        <v>3184</v>
      </c>
    </row>
    <row r="138" spans="1:10" ht="36">
      <c r="A138" s="617"/>
      <c r="B138" s="620" t="s">
        <v>3194</v>
      </c>
      <c r="C138" s="613" t="s">
        <v>3283</v>
      </c>
      <c r="D138" s="618" t="s">
        <v>3221</v>
      </c>
      <c r="E138" s="614">
        <v>15676.08</v>
      </c>
      <c r="F138" s="615">
        <f t="shared" si="7"/>
        <v>45744130.160000004</v>
      </c>
      <c r="G138" s="614">
        <f t="shared" ref="G138:G201" si="9">E138</f>
        <v>15676.08</v>
      </c>
      <c r="H138" s="615">
        <f t="shared" si="8"/>
        <v>45744130.160000004</v>
      </c>
      <c r="I138" s="616" t="s">
        <v>108</v>
      </c>
      <c r="J138" s="616" t="s">
        <v>3184</v>
      </c>
    </row>
    <row r="139" spans="1:10" ht="36">
      <c r="A139" s="617"/>
      <c r="B139" s="620" t="s">
        <v>3194</v>
      </c>
      <c r="C139" s="613" t="s">
        <v>3283</v>
      </c>
      <c r="D139" s="618" t="s">
        <v>3248</v>
      </c>
      <c r="E139" s="614">
        <v>61051.4</v>
      </c>
      <c r="F139" s="615">
        <f t="shared" ref="F139:F202" si="10">E139+F138</f>
        <v>45805181.560000002</v>
      </c>
      <c r="G139" s="614">
        <f t="shared" si="9"/>
        <v>61051.4</v>
      </c>
      <c r="H139" s="615">
        <f t="shared" ref="H139:H202" si="11">H138+G139</f>
        <v>45805181.560000002</v>
      </c>
      <c r="I139" s="616" t="s">
        <v>108</v>
      </c>
      <c r="J139" s="616" t="s">
        <v>3184</v>
      </c>
    </row>
    <row r="140" spans="1:10" ht="36">
      <c r="A140" s="617"/>
      <c r="B140" s="620" t="s">
        <v>3194</v>
      </c>
      <c r="C140" s="613" t="s">
        <v>3283</v>
      </c>
      <c r="D140" s="618" t="s">
        <v>3274</v>
      </c>
      <c r="E140" s="614">
        <v>50174.12</v>
      </c>
      <c r="F140" s="615">
        <f t="shared" si="10"/>
        <v>45855355.68</v>
      </c>
      <c r="G140" s="614">
        <f t="shared" si="9"/>
        <v>50174.12</v>
      </c>
      <c r="H140" s="615">
        <f t="shared" si="11"/>
        <v>45855355.68</v>
      </c>
      <c r="I140" s="616" t="s">
        <v>108</v>
      </c>
      <c r="J140" s="616" t="s">
        <v>3184</v>
      </c>
    </row>
    <row r="141" spans="1:10" ht="36">
      <c r="A141" s="617"/>
      <c r="B141" s="620" t="s">
        <v>3194</v>
      </c>
      <c r="C141" s="613" t="s">
        <v>3283</v>
      </c>
      <c r="D141" s="618" t="s">
        <v>3295</v>
      </c>
      <c r="E141" s="614">
        <v>49001.08</v>
      </c>
      <c r="F141" s="615">
        <f t="shared" si="10"/>
        <v>45904356.759999998</v>
      </c>
      <c r="G141" s="614">
        <f t="shared" si="9"/>
        <v>49001.08</v>
      </c>
      <c r="H141" s="615">
        <f t="shared" si="11"/>
        <v>45904356.759999998</v>
      </c>
      <c r="I141" s="616" t="s">
        <v>108</v>
      </c>
      <c r="J141" s="616" t="s">
        <v>3184</v>
      </c>
    </row>
    <row r="142" spans="1:10" ht="36">
      <c r="A142" s="617"/>
      <c r="B142" s="620" t="s">
        <v>3194</v>
      </c>
      <c r="C142" s="613" t="s">
        <v>3283</v>
      </c>
      <c r="D142" s="618" t="s">
        <v>3275</v>
      </c>
      <c r="E142" s="614">
        <v>70702.319999999992</v>
      </c>
      <c r="F142" s="615">
        <f t="shared" si="10"/>
        <v>45975059.079999998</v>
      </c>
      <c r="G142" s="614">
        <f t="shared" si="9"/>
        <v>70702.319999999992</v>
      </c>
      <c r="H142" s="615">
        <f t="shared" si="11"/>
        <v>45975059.079999998</v>
      </c>
      <c r="I142" s="616" t="s">
        <v>108</v>
      </c>
      <c r="J142" s="616" t="s">
        <v>3184</v>
      </c>
    </row>
    <row r="143" spans="1:10" ht="36">
      <c r="A143" s="617"/>
      <c r="B143" s="620" t="s">
        <v>3194</v>
      </c>
      <c r="C143" s="613" t="s">
        <v>3283</v>
      </c>
      <c r="D143" s="618" t="s">
        <v>3276</v>
      </c>
      <c r="E143" s="614">
        <v>98002.16</v>
      </c>
      <c r="F143" s="615">
        <f t="shared" si="10"/>
        <v>46073061.239999995</v>
      </c>
      <c r="G143" s="614">
        <f t="shared" si="9"/>
        <v>98002.16</v>
      </c>
      <c r="H143" s="615">
        <f t="shared" si="11"/>
        <v>46073061.239999995</v>
      </c>
      <c r="I143" s="616" t="s">
        <v>108</v>
      </c>
      <c r="J143" s="616" t="s">
        <v>3184</v>
      </c>
    </row>
    <row r="144" spans="1:10" ht="36">
      <c r="A144" s="617"/>
      <c r="B144" s="620" t="s">
        <v>3194</v>
      </c>
      <c r="C144" s="613" t="s">
        <v>3283</v>
      </c>
      <c r="D144" s="618" t="s">
        <v>3249</v>
      </c>
      <c r="E144" s="614">
        <v>12263.6</v>
      </c>
      <c r="F144" s="615">
        <f t="shared" si="10"/>
        <v>46085324.839999996</v>
      </c>
      <c r="G144" s="614">
        <f t="shared" si="9"/>
        <v>12263.6</v>
      </c>
      <c r="H144" s="615">
        <f t="shared" si="11"/>
        <v>46085324.839999996</v>
      </c>
      <c r="I144" s="616" t="s">
        <v>108</v>
      </c>
      <c r="J144" s="616" t="s">
        <v>3184</v>
      </c>
    </row>
    <row r="145" spans="1:10" ht="36">
      <c r="A145" s="617"/>
      <c r="B145" s="620" t="s">
        <v>3194</v>
      </c>
      <c r="C145" s="613" t="s">
        <v>3283</v>
      </c>
      <c r="D145" s="618" t="s">
        <v>3296</v>
      </c>
      <c r="E145" s="614">
        <v>47881.36</v>
      </c>
      <c r="F145" s="615">
        <f t="shared" si="10"/>
        <v>46133206.199999996</v>
      </c>
      <c r="G145" s="614">
        <f t="shared" si="9"/>
        <v>47881.36</v>
      </c>
      <c r="H145" s="615">
        <f t="shared" si="11"/>
        <v>46133206.199999996</v>
      </c>
      <c r="I145" s="616" t="s">
        <v>108</v>
      </c>
      <c r="J145" s="616" t="s">
        <v>3184</v>
      </c>
    </row>
    <row r="146" spans="1:10" ht="36">
      <c r="A146" s="617"/>
      <c r="B146" s="620" t="s">
        <v>3194</v>
      </c>
      <c r="C146" s="613" t="s">
        <v>3283</v>
      </c>
      <c r="D146" s="618" t="s">
        <v>3278</v>
      </c>
      <c r="E146" s="614">
        <v>783804</v>
      </c>
      <c r="F146" s="615">
        <f t="shared" si="10"/>
        <v>46917010.199999996</v>
      </c>
      <c r="G146" s="614">
        <f t="shared" si="9"/>
        <v>783804</v>
      </c>
      <c r="H146" s="615">
        <f t="shared" si="11"/>
        <v>46917010.199999996</v>
      </c>
      <c r="I146" s="616" t="s">
        <v>108</v>
      </c>
      <c r="J146" s="616" t="s">
        <v>3184</v>
      </c>
    </row>
    <row r="147" spans="1:10" ht="36">
      <c r="A147" s="617"/>
      <c r="B147" s="620" t="s">
        <v>3194</v>
      </c>
      <c r="C147" s="613" t="s">
        <v>3283</v>
      </c>
      <c r="D147" s="618" t="s">
        <v>3279</v>
      </c>
      <c r="E147" s="614">
        <v>3145.88</v>
      </c>
      <c r="F147" s="615">
        <f t="shared" si="10"/>
        <v>46920156.079999998</v>
      </c>
      <c r="G147" s="614">
        <f t="shared" si="9"/>
        <v>3145.88</v>
      </c>
      <c r="H147" s="615">
        <f t="shared" si="11"/>
        <v>46920156.079999998</v>
      </c>
      <c r="I147" s="616" t="s">
        <v>108</v>
      </c>
      <c r="J147" s="616" t="s">
        <v>3184</v>
      </c>
    </row>
    <row r="148" spans="1:10" ht="36">
      <c r="A148" s="617"/>
      <c r="B148" s="620" t="s">
        <v>3194</v>
      </c>
      <c r="C148" s="613" t="s">
        <v>3283</v>
      </c>
      <c r="D148" s="618" t="s">
        <v>3281</v>
      </c>
      <c r="E148" s="614">
        <v>7198.2000000000016</v>
      </c>
      <c r="F148" s="615">
        <f t="shared" si="10"/>
        <v>46927354.280000001</v>
      </c>
      <c r="G148" s="614">
        <f t="shared" si="9"/>
        <v>7198.2000000000016</v>
      </c>
      <c r="H148" s="615">
        <f t="shared" si="11"/>
        <v>46927354.280000001</v>
      </c>
      <c r="I148" s="616" t="s">
        <v>108</v>
      </c>
      <c r="J148" s="616" t="s">
        <v>3184</v>
      </c>
    </row>
    <row r="149" spans="1:10" ht="36">
      <c r="A149" s="617"/>
      <c r="B149" s="620" t="s">
        <v>3194</v>
      </c>
      <c r="C149" s="613" t="s">
        <v>3283</v>
      </c>
      <c r="D149" s="618" t="s">
        <v>3297</v>
      </c>
      <c r="E149" s="614">
        <v>416000.00000000017</v>
      </c>
      <c r="F149" s="615">
        <f t="shared" si="10"/>
        <v>47343354.280000001</v>
      </c>
      <c r="G149" s="614">
        <f t="shared" si="9"/>
        <v>416000.00000000017</v>
      </c>
      <c r="H149" s="615">
        <f t="shared" si="11"/>
        <v>47343354.280000001</v>
      </c>
      <c r="I149" s="616" t="s">
        <v>108</v>
      </c>
      <c r="J149" s="616" t="s">
        <v>3184</v>
      </c>
    </row>
    <row r="150" spans="1:10" ht="36">
      <c r="A150" s="617"/>
      <c r="B150" s="620" t="s">
        <v>3194</v>
      </c>
      <c r="C150" s="613" t="s">
        <v>3283</v>
      </c>
      <c r="D150" s="618" t="s">
        <v>3282</v>
      </c>
      <c r="E150" s="614">
        <v>88831.12</v>
      </c>
      <c r="F150" s="615">
        <f t="shared" si="10"/>
        <v>47432185.399999999</v>
      </c>
      <c r="G150" s="614">
        <f t="shared" si="9"/>
        <v>88831.12</v>
      </c>
      <c r="H150" s="615">
        <f t="shared" si="11"/>
        <v>47432185.399999999</v>
      </c>
      <c r="I150" s="616" t="s">
        <v>108</v>
      </c>
      <c r="J150" s="616" t="s">
        <v>3184</v>
      </c>
    </row>
    <row r="151" spans="1:10" ht="36">
      <c r="A151" s="617"/>
      <c r="B151" s="620" t="s">
        <v>3194</v>
      </c>
      <c r="C151" s="613" t="s">
        <v>3298</v>
      </c>
      <c r="D151" s="618" t="s">
        <v>3299</v>
      </c>
      <c r="E151" s="614">
        <v>19000</v>
      </c>
      <c r="F151" s="615">
        <f t="shared" si="10"/>
        <v>47451185.399999999</v>
      </c>
      <c r="G151" s="614">
        <f t="shared" si="9"/>
        <v>19000</v>
      </c>
      <c r="H151" s="615">
        <f t="shared" si="11"/>
        <v>47451185.399999999</v>
      </c>
      <c r="I151" s="616" t="s">
        <v>108</v>
      </c>
      <c r="J151" s="616" t="s">
        <v>3184</v>
      </c>
    </row>
    <row r="152" spans="1:10" ht="36">
      <c r="A152" s="617"/>
      <c r="B152" s="620" t="s">
        <v>3194</v>
      </c>
      <c r="C152" s="613" t="s">
        <v>3298</v>
      </c>
      <c r="D152" s="618" t="s">
        <v>3206</v>
      </c>
      <c r="E152" s="614">
        <v>10130.799999999999</v>
      </c>
      <c r="F152" s="615">
        <f t="shared" si="10"/>
        <v>47461316.199999996</v>
      </c>
      <c r="G152" s="614">
        <f t="shared" si="9"/>
        <v>10130.799999999999</v>
      </c>
      <c r="H152" s="615">
        <f t="shared" si="11"/>
        <v>47461316.199999996</v>
      </c>
      <c r="I152" s="616" t="s">
        <v>108</v>
      </c>
      <c r="J152" s="616" t="s">
        <v>3184</v>
      </c>
    </row>
    <row r="153" spans="1:10" ht="36">
      <c r="A153" s="617"/>
      <c r="B153" s="620" t="s">
        <v>3194</v>
      </c>
      <c r="C153" s="613" t="s">
        <v>3298</v>
      </c>
      <c r="D153" s="618" t="s">
        <v>3552</v>
      </c>
      <c r="E153" s="614">
        <v>106.64</v>
      </c>
      <c r="F153" s="615">
        <f t="shared" si="10"/>
        <v>47461422.839999996</v>
      </c>
      <c r="G153" s="614">
        <f t="shared" si="9"/>
        <v>106.64</v>
      </c>
      <c r="H153" s="615">
        <f t="shared" si="11"/>
        <v>47461422.839999996</v>
      </c>
      <c r="I153" s="616" t="s">
        <v>108</v>
      </c>
      <c r="J153" s="616" t="s">
        <v>3184</v>
      </c>
    </row>
    <row r="154" spans="1:10" ht="36">
      <c r="A154" s="617"/>
      <c r="B154" s="620" t="s">
        <v>3194</v>
      </c>
      <c r="C154" s="613" t="s">
        <v>3298</v>
      </c>
      <c r="D154" s="618" t="s">
        <v>3300</v>
      </c>
      <c r="E154" s="614">
        <v>20000</v>
      </c>
      <c r="F154" s="615">
        <f t="shared" si="10"/>
        <v>47481422.839999996</v>
      </c>
      <c r="G154" s="614">
        <f t="shared" si="9"/>
        <v>20000</v>
      </c>
      <c r="H154" s="615">
        <f t="shared" si="11"/>
        <v>47481422.839999996</v>
      </c>
      <c r="I154" s="616" t="s">
        <v>108</v>
      </c>
      <c r="J154" s="616" t="s">
        <v>3184</v>
      </c>
    </row>
    <row r="155" spans="1:10" ht="36">
      <c r="A155" s="617"/>
      <c r="B155" s="620" t="s">
        <v>3194</v>
      </c>
      <c r="C155" s="613" t="s">
        <v>3298</v>
      </c>
      <c r="D155" s="618" t="s">
        <v>3301</v>
      </c>
      <c r="E155" s="614">
        <v>34444.720000000001</v>
      </c>
      <c r="F155" s="615">
        <f t="shared" si="10"/>
        <v>47515867.559999995</v>
      </c>
      <c r="G155" s="614">
        <f t="shared" si="9"/>
        <v>34444.720000000001</v>
      </c>
      <c r="H155" s="615">
        <f t="shared" si="11"/>
        <v>47515867.559999995</v>
      </c>
      <c r="I155" s="616" t="s">
        <v>108</v>
      </c>
      <c r="J155" s="616" t="s">
        <v>3184</v>
      </c>
    </row>
    <row r="156" spans="1:10" ht="36">
      <c r="A156" s="617"/>
      <c r="B156" s="620" t="s">
        <v>3194</v>
      </c>
      <c r="C156" s="613" t="s">
        <v>3298</v>
      </c>
      <c r="D156" s="618" t="s">
        <v>3302</v>
      </c>
      <c r="E156" s="614">
        <v>29432.640000000003</v>
      </c>
      <c r="F156" s="615">
        <f t="shared" si="10"/>
        <v>47545300.199999996</v>
      </c>
      <c r="G156" s="614">
        <f t="shared" si="9"/>
        <v>29432.640000000003</v>
      </c>
      <c r="H156" s="615">
        <f t="shared" si="11"/>
        <v>47545300.199999996</v>
      </c>
      <c r="I156" s="616" t="s">
        <v>108</v>
      </c>
      <c r="J156" s="616" t="s">
        <v>3184</v>
      </c>
    </row>
    <row r="157" spans="1:10" ht="36">
      <c r="A157" s="617"/>
      <c r="B157" s="620" t="s">
        <v>3194</v>
      </c>
      <c r="C157" s="613" t="s">
        <v>3298</v>
      </c>
      <c r="D157" s="618" t="s">
        <v>3303</v>
      </c>
      <c r="E157" s="614">
        <v>29432.640000000003</v>
      </c>
      <c r="F157" s="615">
        <f t="shared" si="10"/>
        <v>47574732.839999996</v>
      </c>
      <c r="G157" s="614">
        <f t="shared" si="9"/>
        <v>29432.640000000003</v>
      </c>
      <c r="H157" s="615">
        <f t="shared" si="11"/>
        <v>47574732.839999996</v>
      </c>
      <c r="I157" s="616" t="s">
        <v>108</v>
      </c>
      <c r="J157" s="616" t="s">
        <v>3184</v>
      </c>
    </row>
    <row r="158" spans="1:10" ht="36">
      <c r="A158" s="617"/>
      <c r="B158" s="620" t="s">
        <v>3194</v>
      </c>
      <c r="C158" s="613" t="s">
        <v>3298</v>
      </c>
      <c r="D158" s="618" t="s">
        <v>3304</v>
      </c>
      <c r="E158" s="614">
        <v>693.16000000000008</v>
      </c>
      <c r="F158" s="615">
        <f t="shared" si="10"/>
        <v>47575425.999999993</v>
      </c>
      <c r="G158" s="614">
        <f t="shared" si="9"/>
        <v>693.16000000000008</v>
      </c>
      <c r="H158" s="615">
        <f t="shared" si="11"/>
        <v>47575425.999999993</v>
      </c>
      <c r="I158" s="616" t="s">
        <v>108</v>
      </c>
      <c r="J158" s="616" t="s">
        <v>3184</v>
      </c>
    </row>
    <row r="159" spans="1:10" ht="36">
      <c r="A159" s="617"/>
      <c r="B159" s="620" t="s">
        <v>3194</v>
      </c>
      <c r="C159" s="613" t="s">
        <v>3298</v>
      </c>
      <c r="D159" s="618" t="s">
        <v>3305</v>
      </c>
      <c r="E159" s="614">
        <v>8317.92</v>
      </c>
      <c r="F159" s="615">
        <f t="shared" si="10"/>
        <v>47583743.919999994</v>
      </c>
      <c r="G159" s="614">
        <f t="shared" si="9"/>
        <v>8317.92</v>
      </c>
      <c r="H159" s="615">
        <f t="shared" si="11"/>
        <v>47583743.919999994</v>
      </c>
      <c r="I159" s="616" t="s">
        <v>108</v>
      </c>
      <c r="J159" s="616" t="s">
        <v>3184</v>
      </c>
    </row>
    <row r="160" spans="1:10" ht="36">
      <c r="A160" s="617"/>
      <c r="B160" s="620" t="s">
        <v>3194</v>
      </c>
      <c r="C160" s="613" t="s">
        <v>3298</v>
      </c>
      <c r="D160" s="618" t="s">
        <v>3306</v>
      </c>
      <c r="E160" s="614">
        <v>2346.08</v>
      </c>
      <c r="F160" s="615">
        <f t="shared" si="10"/>
        <v>47586089.999999993</v>
      </c>
      <c r="G160" s="614">
        <f t="shared" si="9"/>
        <v>2346.08</v>
      </c>
      <c r="H160" s="615">
        <f t="shared" si="11"/>
        <v>47586089.999999993</v>
      </c>
      <c r="I160" s="616" t="s">
        <v>108</v>
      </c>
      <c r="J160" s="616" t="s">
        <v>3184</v>
      </c>
    </row>
    <row r="161" spans="1:10" ht="36">
      <c r="A161" s="617"/>
      <c r="B161" s="620" t="s">
        <v>3194</v>
      </c>
      <c r="C161" s="613" t="s">
        <v>3298</v>
      </c>
      <c r="D161" s="618" t="s">
        <v>3307</v>
      </c>
      <c r="E161" s="614">
        <v>25000</v>
      </c>
      <c r="F161" s="615">
        <f t="shared" si="10"/>
        <v>47611089.999999993</v>
      </c>
      <c r="G161" s="614">
        <f t="shared" si="9"/>
        <v>25000</v>
      </c>
      <c r="H161" s="615">
        <f t="shared" si="11"/>
        <v>47611089.999999993</v>
      </c>
      <c r="I161" s="616" t="s">
        <v>108</v>
      </c>
      <c r="J161" s="616" t="s">
        <v>3184</v>
      </c>
    </row>
    <row r="162" spans="1:10" ht="36">
      <c r="A162" s="617"/>
      <c r="B162" s="620" t="s">
        <v>3194</v>
      </c>
      <c r="C162" s="613" t="s">
        <v>3298</v>
      </c>
      <c r="D162" s="618" t="s">
        <v>3308</v>
      </c>
      <c r="E162" s="614">
        <v>267543.28000000003</v>
      </c>
      <c r="F162" s="615">
        <f t="shared" si="10"/>
        <v>47878633.279999994</v>
      </c>
      <c r="G162" s="614">
        <f t="shared" si="9"/>
        <v>267543.28000000003</v>
      </c>
      <c r="H162" s="615">
        <f t="shared" si="11"/>
        <v>47878633.279999994</v>
      </c>
      <c r="I162" s="616" t="s">
        <v>108</v>
      </c>
      <c r="J162" s="616" t="s">
        <v>3184</v>
      </c>
    </row>
    <row r="163" spans="1:10" ht="36">
      <c r="A163" s="617"/>
      <c r="B163" s="620" t="s">
        <v>3194</v>
      </c>
      <c r="C163" s="613" t="s">
        <v>3298</v>
      </c>
      <c r="D163" s="618" t="s">
        <v>3309</v>
      </c>
      <c r="E163" s="614">
        <v>40026.160000000003</v>
      </c>
      <c r="F163" s="615">
        <f t="shared" si="10"/>
        <v>47918659.43999999</v>
      </c>
      <c r="G163" s="614">
        <f t="shared" si="9"/>
        <v>40026.160000000003</v>
      </c>
      <c r="H163" s="615">
        <f t="shared" si="11"/>
        <v>47918659.43999999</v>
      </c>
      <c r="I163" s="616" t="s">
        <v>108</v>
      </c>
      <c r="J163" s="616" t="s">
        <v>3184</v>
      </c>
    </row>
    <row r="164" spans="1:10" ht="36">
      <c r="A164" s="617"/>
      <c r="B164" s="620" t="s">
        <v>3194</v>
      </c>
      <c r="C164" s="613" t="s">
        <v>3298</v>
      </c>
      <c r="D164" s="618" t="s">
        <v>3310</v>
      </c>
      <c r="E164" s="614">
        <v>127000</v>
      </c>
      <c r="F164" s="615">
        <f t="shared" si="10"/>
        <v>48045659.43999999</v>
      </c>
      <c r="G164" s="614">
        <f t="shared" si="9"/>
        <v>127000</v>
      </c>
      <c r="H164" s="615">
        <f t="shared" si="11"/>
        <v>48045659.43999999</v>
      </c>
      <c r="I164" s="616" t="s">
        <v>108</v>
      </c>
      <c r="J164" s="616" t="s">
        <v>3184</v>
      </c>
    </row>
    <row r="165" spans="1:10" ht="36">
      <c r="A165" s="617"/>
      <c r="B165" s="620" t="s">
        <v>3194</v>
      </c>
      <c r="C165" s="613" t="s">
        <v>3298</v>
      </c>
      <c r="D165" s="618" t="s">
        <v>3311</v>
      </c>
      <c r="E165" s="614">
        <v>26000</v>
      </c>
      <c r="F165" s="615">
        <f t="shared" si="10"/>
        <v>48071659.43999999</v>
      </c>
      <c r="G165" s="614">
        <f t="shared" si="9"/>
        <v>26000</v>
      </c>
      <c r="H165" s="615">
        <f t="shared" si="11"/>
        <v>48071659.43999999</v>
      </c>
      <c r="I165" s="616" t="s">
        <v>108</v>
      </c>
      <c r="J165" s="616" t="s">
        <v>3184</v>
      </c>
    </row>
    <row r="166" spans="1:10" ht="36">
      <c r="A166" s="617"/>
      <c r="B166" s="620" t="s">
        <v>3194</v>
      </c>
      <c r="C166" s="613" t="s">
        <v>3298</v>
      </c>
      <c r="D166" s="618" t="s">
        <v>3312</v>
      </c>
      <c r="E166" s="614">
        <v>18075.480000000003</v>
      </c>
      <c r="F166" s="615">
        <f t="shared" si="10"/>
        <v>48089734.919999987</v>
      </c>
      <c r="G166" s="614">
        <f t="shared" si="9"/>
        <v>18075.480000000003</v>
      </c>
      <c r="H166" s="615">
        <f t="shared" si="11"/>
        <v>48089734.919999987</v>
      </c>
      <c r="I166" s="616" t="s">
        <v>108</v>
      </c>
      <c r="J166" s="616" t="s">
        <v>3184</v>
      </c>
    </row>
    <row r="167" spans="1:10" ht="36">
      <c r="A167" s="617"/>
      <c r="B167" s="620" t="s">
        <v>3194</v>
      </c>
      <c r="C167" s="613" t="s">
        <v>3298</v>
      </c>
      <c r="D167" s="618" t="s">
        <v>3313</v>
      </c>
      <c r="E167" s="614">
        <v>693.16000000000008</v>
      </c>
      <c r="F167" s="615">
        <f t="shared" si="10"/>
        <v>48090428.079999983</v>
      </c>
      <c r="G167" s="614">
        <f t="shared" si="9"/>
        <v>693.16000000000008</v>
      </c>
      <c r="H167" s="615">
        <f t="shared" si="11"/>
        <v>48090428.079999983</v>
      </c>
      <c r="I167" s="616" t="s">
        <v>108</v>
      </c>
      <c r="J167" s="616" t="s">
        <v>3184</v>
      </c>
    </row>
    <row r="168" spans="1:10" ht="36">
      <c r="A168" s="617"/>
      <c r="B168" s="620" t="s">
        <v>3194</v>
      </c>
      <c r="C168" s="613" t="s">
        <v>3298</v>
      </c>
      <c r="D168" s="618" t="s">
        <v>3314</v>
      </c>
      <c r="E168" s="614">
        <v>21701.24</v>
      </c>
      <c r="F168" s="615">
        <f t="shared" si="10"/>
        <v>48112129.319999985</v>
      </c>
      <c r="G168" s="614">
        <f t="shared" si="9"/>
        <v>21701.24</v>
      </c>
      <c r="H168" s="615">
        <f t="shared" si="11"/>
        <v>48112129.319999985</v>
      </c>
      <c r="I168" s="616" t="s">
        <v>108</v>
      </c>
      <c r="J168" s="616" t="s">
        <v>3184</v>
      </c>
    </row>
    <row r="169" spans="1:10" ht="36">
      <c r="A169" s="617"/>
      <c r="B169" s="620" t="s">
        <v>3194</v>
      </c>
      <c r="C169" s="613" t="s">
        <v>3298</v>
      </c>
      <c r="D169" s="618" t="s">
        <v>3315</v>
      </c>
      <c r="E169" s="614">
        <v>21701.24</v>
      </c>
      <c r="F169" s="615">
        <f t="shared" si="10"/>
        <v>48133830.559999987</v>
      </c>
      <c r="G169" s="614">
        <f t="shared" si="9"/>
        <v>21701.24</v>
      </c>
      <c r="H169" s="615">
        <f t="shared" si="11"/>
        <v>48133830.559999987</v>
      </c>
      <c r="I169" s="616" t="s">
        <v>108</v>
      </c>
      <c r="J169" s="616" t="s">
        <v>3184</v>
      </c>
    </row>
    <row r="170" spans="1:10" ht="36">
      <c r="A170" s="617"/>
      <c r="B170" s="620" t="s">
        <v>3194</v>
      </c>
      <c r="C170" s="613" t="s">
        <v>3298</v>
      </c>
      <c r="D170" s="618" t="s">
        <v>3316</v>
      </c>
      <c r="E170" s="614">
        <v>853.12</v>
      </c>
      <c r="F170" s="615">
        <f t="shared" si="10"/>
        <v>48134683.679999985</v>
      </c>
      <c r="G170" s="614">
        <f t="shared" si="9"/>
        <v>853.12</v>
      </c>
      <c r="H170" s="615">
        <f t="shared" si="11"/>
        <v>48134683.679999985</v>
      </c>
      <c r="I170" s="616" t="s">
        <v>108</v>
      </c>
      <c r="J170" s="616" t="s">
        <v>3184</v>
      </c>
    </row>
    <row r="171" spans="1:10" ht="36">
      <c r="A171" s="617"/>
      <c r="B171" s="620" t="s">
        <v>3194</v>
      </c>
      <c r="C171" s="613" t="s">
        <v>3298</v>
      </c>
      <c r="D171" s="618" t="s">
        <v>3317</v>
      </c>
      <c r="E171" s="614">
        <v>1439.64</v>
      </c>
      <c r="F171" s="615">
        <f t="shared" si="10"/>
        <v>48136123.319999985</v>
      </c>
      <c r="G171" s="614">
        <f t="shared" si="9"/>
        <v>1439.64</v>
      </c>
      <c r="H171" s="615">
        <f t="shared" si="11"/>
        <v>48136123.319999985</v>
      </c>
      <c r="I171" s="616" t="s">
        <v>108</v>
      </c>
      <c r="J171" s="616" t="s">
        <v>3184</v>
      </c>
    </row>
    <row r="172" spans="1:10" ht="36">
      <c r="A172" s="617"/>
      <c r="B172" s="620" t="s">
        <v>3194</v>
      </c>
      <c r="C172" s="613" t="s">
        <v>3298</v>
      </c>
      <c r="D172" s="618" t="s">
        <v>3318</v>
      </c>
      <c r="E172" s="614">
        <v>1226.3600000000001</v>
      </c>
      <c r="F172" s="615">
        <f t="shared" si="10"/>
        <v>48137349.679999985</v>
      </c>
      <c r="G172" s="614">
        <f t="shared" si="9"/>
        <v>1226.3600000000001</v>
      </c>
      <c r="H172" s="615">
        <f t="shared" si="11"/>
        <v>48137349.679999985</v>
      </c>
      <c r="I172" s="616" t="s">
        <v>108</v>
      </c>
      <c r="J172" s="616" t="s">
        <v>3184</v>
      </c>
    </row>
    <row r="173" spans="1:10" ht="36">
      <c r="A173" s="617"/>
      <c r="B173" s="620" t="s">
        <v>3194</v>
      </c>
      <c r="C173" s="613" t="s">
        <v>3298</v>
      </c>
      <c r="D173" s="618" t="s">
        <v>3319</v>
      </c>
      <c r="E173" s="614">
        <v>106.64</v>
      </c>
      <c r="F173" s="615">
        <f t="shared" si="10"/>
        <v>48137456.319999985</v>
      </c>
      <c r="G173" s="614">
        <f t="shared" si="9"/>
        <v>106.64</v>
      </c>
      <c r="H173" s="615">
        <f t="shared" si="11"/>
        <v>48137456.319999985</v>
      </c>
      <c r="I173" s="616" t="s">
        <v>108</v>
      </c>
      <c r="J173" s="616" t="s">
        <v>3184</v>
      </c>
    </row>
    <row r="174" spans="1:10" ht="36">
      <c r="A174" s="617"/>
      <c r="B174" s="620" t="s">
        <v>3194</v>
      </c>
      <c r="C174" s="613" t="s">
        <v>3298</v>
      </c>
      <c r="D174" s="618" t="s">
        <v>3320</v>
      </c>
      <c r="E174" s="614">
        <v>3252.5200000000004</v>
      </c>
      <c r="F174" s="615">
        <f t="shared" si="10"/>
        <v>48140708.839999989</v>
      </c>
      <c r="G174" s="614">
        <f t="shared" si="9"/>
        <v>3252.5200000000004</v>
      </c>
      <c r="H174" s="615">
        <f t="shared" si="11"/>
        <v>48140708.839999989</v>
      </c>
      <c r="I174" s="616" t="s">
        <v>108</v>
      </c>
      <c r="J174" s="616" t="s">
        <v>3184</v>
      </c>
    </row>
    <row r="175" spans="1:10" ht="36">
      <c r="A175" s="617"/>
      <c r="B175" s="620" t="s">
        <v>3194</v>
      </c>
      <c r="C175" s="613" t="s">
        <v>3298</v>
      </c>
      <c r="D175" s="618" t="s">
        <v>3321</v>
      </c>
      <c r="E175" s="614">
        <v>479.88</v>
      </c>
      <c r="F175" s="615">
        <f t="shared" si="10"/>
        <v>48141188.719999991</v>
      </c>
      <c r="G175" s="614">
        <f t="shared" si="9"/>
        <v>479.88</v>
      </c>
      <c r="H175" s="615">
        <f t="shared" si="11"/>
        <v>48141188.719999991</v>
      </c>
      <c r="I175" s="616" t="s">
        <v>108</v>
      </c>
      <c r="J175" s="616" t="s">
        <v>3184</v>
      </c>
    </row>
    <row r="176" spans="1:10" ht="36">
      <c r="A176" s="617"/>
      <c r="B176" s="620" t="s">
        <v>3194</v>
      </c>
      <c r="C176" s="613" t="s">
        <v>3298</v>
      </c>
      <c r="D176" s="618" t="s">
        <v>3322</v>
      </c>
      <c r="E176" s="614">
        <v>234000</v>
      </c>
      <c r="F176" s="615">
        <f t="shared" si="10"/>
        <v>48375188.719999991</v>
      </c>
      <c r="G176" s="614">
        <f t="shared" si="9"/>
        <v>234000</v>
      </c>
      <c r="H176" s="615">
        <f t="shared" si="11"/>
        <v>48375188.719999991</v>
      </c>
      <c r="I176" s="616" t="s">
        <v>108</v>
      </c>
      <c r="J176" s="616" t="s">
        <v>3184</v>
      </c>
    </row>
    <row r="177" spans="1:10" ht="36">
      <c r="A177" s="617"/>
      <c r="B177" s="620" t="s">
        <v>3194</v>
      </c>
      <c r="C177" s="613" t="s">
        <v>3298</v>
      </c>
      <c r="D177" s="618" t="s">
        <v>3323</v>
      </c>
      <c r="E177" s="614">
        <v>133000</v>
      </c>
      <c r="F177" s="615">
        <f t="shared" si="10"/>
        <v>48508188.719999991</v>
      </c>
      <c r="G177" s="614">
        <f t="shared" si="9"/>
        <v>133000</v>
      </c>
      <c r="H177" s="615">
        <f t="shared" si="11"/>
        <v>48508188.719999991</v>
      </c>
      <c r="I177" s="616" t="s">
        <v>108</v>
      </c>
      <c r="J177" s="616" t="s">
        <v>3184</v>
      </c>
    </row>
    <row r="178" spans="1:10" ht="36">
      <c r="A178" s="617"/>
      <c r="B178" s="620" t="s">
        <v>3194</v>
      </c>
      <c r="C178" s="613" t="s">
        <v>3298</v>
      </c>
      <c r="D178" s="618" t="s">
        <v>3324</v>
      </c>
      <c r="E178" s="614">
        <v>297000</v>
      </c>
      <c r="F178" s="615">
        <f t="shared" si="10"/>
        <v>48805188.719999991</v>
      </c>
      <c r="G178" s="614">
        <f t="shared" si="9"/>
        <v>297000</v>
      </c>
      <c r="H178" s="615">
        <f t="shared" si="11"/>
        <v>48805188.719999991</v>
      </c>
      <c r="I178" s="616" t="s">
        <v>108</v>
      </c>
      <c r="J178" s="616" t="s">
        <v>3184</v>
      </c>
    </row>
    <row r="179" spans="1:10" ht="36">
      <c r="A179" s="617"/>
      <c r="B179" s="620" t="s">
        <v>3194</v>
      </c>
      <c r="C179" s="613" t="s">
        <v>3298</v>
      </c>
      <c r="D179" s="618" t="s">
        <v>3325</v>
      </c>
      <c r="E179" s="614">
        <v>2079.48</v>
      </c>
      <c r="F179" s="615">
        <f t="shared" si="10"/>
        <v>48807268.199999988</v>
      </c>
      <c r="G179" s="614">
        <f t="shared" si="9"/>
        <v>2079.48</v>
      </c>
      <c r="H179" s="615">
        <f t="shared" si="11"/>
        <v>48807268.199999988</v>
      </c>
      <c r="I179" s="616" t="s">
        <v>108</v>
      </c>
      <c r="J179" s="616" t="s">
        <v>3184</v>
      </c>
    </row>
    <row r="180" spans="1:10" ht="36">
      <c r="A180" s="617"/>
      <c r="B180" s="620" t="s">
        <v>3194</v>
      </c>
      <c r="C180" s="613" t="s">
        <v>3298</v>
      </c>
      <c r="D180" s="618" t="s">
        <v>3326</v>
      </c>
      <c r="E180" s="614">
        <v>133000</v>
      </c>
      <c r="F180" s="615">
        <f t="shared" si="10"/>
        <v>48940268.199999988</v>
      </c>
      <c r="G180" s="614">
        <f t="shared" si="9"/>
        <v>133000</v>
      </c>
      <c r="H180" s="615">
        <f t="shared" si="11"/>
        <v>48940268.199999988</v>
      </c>
      <c r="I180" s="616" t="s">
        <v>108</v>
      </c>
      <c r="J180" s="616" t="s">
        <v>3184</v>
      </c>
    </row>
    <row r="181" spans="1:10" ht="36">
      <c r="A181" s="617"/>
      <c r="B181" s="620" t="s">
        <v>3194</v>
      </c>
      <c r="C181" s="613" t="s">
        <v>3298</v>
      </c>
      <c r="D181" s="618" t="s">
        <v>3327</v>
      </c>
      <c r="E181" s="614">
        <v>133000</v>
      </c>
      <c r="F181" s="615">
        <f t="shared" si="10"/>
        <v>49073268.199999988</v>
      </c>
      <c r="G181" s="614">
        <f t="shared" si="9"/>
        <v>133000</v>
      </c>
      <c r="H181" s="615">
        <f t="shared" si="11"/>
        <v>49073268.199999988</v>
      </c>
      <c r="I181" s="616" t="s">
        <v>108</v>
      </c>
      <c r="J181" s="616" t="s">
        <v>3184</v>
      </c>
    </row>
    <row r="182" spans="1:10" ht="36">
      <c r="A182" s="617"/>
      <c r="B182" s="620" t="s">
        <v>3194</v>
      </c>
      <c r="C182" s="613" t="s">
        <v>3298</v>
      </c>
      <c r="D182" s="618" t="s">
        <v>3328</v>
      </c>
      <c r="E182" s="614">
        <v>266000</v>
      </c>
      <c r="F182" s="615">
        <f t="shared" si="10"/>
        <v>49339268.199999988</v>
      </c>
      <c r="G182" s="614">
        <f t="shared" si="9"/>
        <v>266000</v>
      </c>
      <c r="H182" s="615">
        <f t="shared" si="11"/>
        <v>49339268.199999988</v>
      </c>
      <c r="I182" s="616" t="s">
        <v>108</v>
      </c>
      <c r="J182" s="616" t="s">
        <v>3184</v>
      </c>
    </row>
    <row r="183" spans="1:10" ht="36">
      <c r="A183" s="617"/>
      <c r="B183" s="620" t="s">
        <v>3194</v>
      </c>
      <c r="C183" s="613" t="s">
        <v>3298</v>
      </c>
      <c r="D183" s="618" t="s">
        <v>3329</v>
      </c>
      <c r="E183" s="614">
        <v>4532.2000000000007</v>
      </c>
      <c r="F183" s="615">
        <f t="shared" si="10"/>
        <v>49343800.399999991</v>
      </c>
      <c r="G183" s="614">
        <f t="shared" si="9"/>
        <v>4532.2000000000007</v>
      </c>
      <c r="H183" s="615">
        <f t="shared" si="11"/>
        <v>49343800.399999991</v>
      </c>
      <c r="I183" s="616" t="s">
        <v>108</v>
      </c>
      <c r="J183" s="616" t="s">
        <v>3184</v>
      </c>
    </row>
    <row r="184" spans="1:10" ht="36">
      <c r="A184" s="617"/>
      <c r="B184" s="620" t="s">
        <v>3194</v>
      </c>
      <c r="C184" s="613" t="s">
        <v>3298</v>
      </c>
      <c r="D184" s="618" t="s">
        <v>3330</v>
      </c>
      <c r="E184" s="614">
        <v>2000</v>
      </c>
      <c r="F184" s="615">
        <f t="shared" si="10"/>
        <v>49345800.399999991</v>
      </c>
      <c r="G184" s="614">
        <f t="shared" si="9"/>
        <v>2000</v>
      </c>
      <c r="H184" s="615">
        <f t="shared" si="11"/>
        <v>49345800.399999991</v>
      </c>
      <c r="I184" s="616" t="s">
        <v>108</v>
      </c>
      <c r="J184" s="616" t="s">
        <v>3184</v>
      </c>
    </row>
    <row r="185" spans="1:10" ht="36">
      <c r="A185" s="617"/>
      <c r="B185" s="620" t="s">
        <v>3194</v>
      </c>
      <c r="C185" s="613" t="s">
        <v>3298</v>
      </c>
      <c r="D185" s="618" t="s">
        <v>3331</v>
      </c>
      <c r="E185" s="614">
        <v>14449.720000000001</v>
      </c>
      <c r="F185" s="615">
        <f t="shared" si="10"/>
        <v>49360250.11999999</v>
      </c>
      <c r="G185" s="614">
        <f t="shared" si="9"/>
        <v>14449.720000000001</v>
      </c>
      <c r="H185" s="615">
        <f t="shared" si="11"/>
        <v>49360250.11999999</v>
      </c>
      <c r="I185" s="616" t="s">
        <v>108</v>
      </c>
      <c r="J185" s="616" t="s">
        <v>3184</v>
      </c>
    </row>
    <row r="186" spans="1:10" ht="36">
      <c r="A186" s="617"/>
      <c r="B186" s="620" t="s">
        <v>3194</v>
      </c>
      <c r="C186" s="613" t="s">
        <v>3298</v>
      </c>
      <c r="D186" s="618" t="s">
        <v>3332</v>
      </c>
      <c r="E186" s="614">
        <v>586.52</v>
      </c>
      <c r="F186" s="615">
        <f t="shared" si="10"/>
        <v>49360836.639999993</v>
      </c>
      <c r="G186" s="614">
        <f t="shared" si="9"/>
        <v>586.52</v>
      </c>
      <c r="H186" s="615">
        <f t="shared" si="11"/>
        <v>49360836.639999993</v>
      </c>
      <c r="I186" s="616" t="s">
        <v>108</v>
      </c>
      <c r="J186" s="616" t="s">
        <v>3184</v>
      </c>
    </row>
    <row r="187" spans="1:10" ht="36">
      <c r="A187" s="617"/>
      <c r="B187" s="620" t="s">
        <v>3194</v>
      </c>
      <c r="C187" s="613" t="s">
        <v>3298</v>
      </c>
      <c r="D187" s="618" t="s">
        <v>3333</v>
      </c>
      <c r="E187" s="614">
        <v>5758.56</v>
      </c>
      <c r="F187" s="615">
        <f t="shared" si="10"/>
        <v>49366595.199999996</v>
      </c>
      <c r="G187" s="614">
        <f t="shared" si="9"/>
        <v>5758.56</v>
      </c>
      <c r="H187" s="615">
        <f t="shared" si="11"/>
        <v>49366595.199999996</v>
      </c>
      <c r="I187" s="616" t="s">
        <v>108</v>
      </c>
      <c r="J187" s="616" t="s">
        <v>3184</v>
      </c>
    </row>
    <row r="188" spans="1:10" ht="36">
      <c r="A188" s="617"/>
      <c r="B188" s="620" t="s">
        <v>3194</v>
      </c>
      <c r="C188" s="613" t="s">
        <v>3298</v>
      </c>
      <c r="D188" s="618" t="s">
        <v>3221</v>
      </c>
      <c r="E188" s="614">
        <v>19515.120000000003</v>
      </c>
      <c r="F188" s="615">
        <f t="shared" si="10"/>
        <v>49386110.319999993</v>
      </c>
      <c r="G188" s="614">
        <f t="shared" si="9"/>
        <v>19515.120000000003</v>
      </c>
      <c r="H188" s="615">
        <f t="shared" si="11"/>
        <v>49386110.319999993</v>
      </c>
      <c r="I188" s="616" t="s">
        <v>108</v>
      </c>
      <c r="J188" s="616" t="s">
        <v>3184</v>
      </c>
    </row>
    <row r="189" spans="1:10" ht="36">
      <c r="A189" s="617"/>
      <c r="B189" s="620" t="s">
        <v>3194</v>
      </c>
      <c r="C189" s="613" t="s">
        <v>3298</v>
      </c>
      <c r="D189" s="618" t="s">
        <v>3334</v>
      </c>
      <c r="E189" s="614">
        <v>1119.72</v>
      </c>
      <c r="F189" s="615">
        <f t="shared" si="10"/>
        <v>49387230.039999992</v>
      </c>
      <c r="G189" s="614">
        <f t="shared" si="9"/>
        <v>1119.72</v>
      </c>
      <c r="H189" s="615">
        <f t="shared" si="11"/>
        <v>49387230.039999992</v>
      </c>
      <c r="I189" s="616" t="s">
        <v>108</v>
      </c>
      <c r="J189" s="616" t="s">
        <v>3184</v>
      </c>
    </row>
    <row r="190" spans="1:10" ht="36">
      <c r="A190" s="617"/>
      <c r="B190" s="620" t="s">
        <v>3194</v>
      </c>
      <c r="C190" s="613" t="s">
        <v>3298</v>
      </c>
      <c r="D190" s="618" t="s">
        <v>3335</v>
      </c>
      <c r="E190" s="614">
        <v>106.64</v>
      </c>
      <c r="F190" s="615">
        <f t="shared" si="10"/>
        <v>49387336.679999992</v>
      </c>
      <c r="G190" s="614">
        <f t="shared" si="9"/>
        <v>106.64</v>
      </c>
      <c r="H190" s="615">
        <f t="shared" si="11"/>
        <v>49387336.679999992</v>
      </c>
      <c r="I190" s="616" t="s">
        <v>108</v>
      </c>
      <c r="J190" s="616" t="s">
        <v>3184</v>
      </c>
    </row>
    <row r="191" spans="1:10" ht="36">
      <c r="A191" s="617"/>
      <c r="B191" s="620" t="s">
        <v>3194</v>
      </c>
      <c r="C191" s="613" t="s">
        <v>3298</v>
      </c>
      <c r="D191" s="618" t="s">
        <v>3336</v>
      </c>
      <c r="E191" s="614">
        <v>1226.3600000000001</v>
      </c>
      <c r="F191" s="615">
        <f t="shared" si="10"/>
        <v>49388563.039999992</v>
      </c>
      <c r="G191" s="614">
        <f t="shared" si="9"/>
        <v>1226.3600000000001</v>
      </c>
      <c r="H191" s="615">
        <f t="shared" si="11"/>
        <v>49388563.039999992</v>
      </c>
      <c r="I191" s="616" t="s">
        <v>108</v>
      </c>
      <c r="J191" s="616" t="s">
        <v>3184</v>
      </c>
    </row>
    <row r="192" spans="1:10" ht="36">
      <c r="A192" s="617"/>
      <c r="B192" s="620" t="s">
        <v>3194</v>
      </c>
      <c r="C192" s="613" t="s">
        <v>3298</v>
      </c>
      <c r="D192" s="618" t="s">
        <v>3337</v>
      </c>
      <c r="E192" s="614">
        <v>3252.5200000000004</v>
      </c>
      <c r="F192" s="615">
        <f t="shared" si="10"/>
        <v>49391815.559999995</v>
      </c>
      <c r="G192" s="614">
        <f t="shared" si="9"/>
        <v>3252.5200000000004</v>
      </c>
      <c r="H192" s="615">
        <f t="shared" si="11"/>
        <v>49391815.559999995</v>
      </c>
      <c r="I192" s="616" t="s">
        <v>108</v>
      </c>
      <c r="J192" s="616" t="s">
        <v>3184</v>
      </c>
    </row>
    <row r="193" spans="1:10" ht="36">
      <c r="A193" s="617"/>
      <c r="B193" s="620" t="s">
        <v>3194</v>
      </c>
      <c r="C193" s="613" t="s">
        <v>3298</v>
      </c>
      <c r="D193" s="618" t="s">
        <v>3338</v>
      </c>
      <c r="E193" s="614">
        <v>106.64</v>
      </c>
      <c r="F193" s="615">
        <f t="shared" si="10"/>
        <v>49391922.199999996</v>
      </c>
      <c r="G193" s="614">
        <f t="shared" si="9"/>
        <v>106.64</v>
      </c>
      <c r="H193" s="615">
        <f t="shared" si="11"/>
        <v>49391922.199999996</v>
      </c>
      <c r="I193" s="616" t="s">
        <v>108</v>
      </c>
      <c r="J193" s="616" t="s">
        <v>3184</v>
      </c>
    </row>
    <row r="194" spans="1:10" ht="36">
      <c r="A194" s="617"/>
      <c r="B194" s="620" t="s">
        <v>3194</v>
      </c>
      <c r="C194" s="613" t="s">
        <v>3298</v>
      </c>
      <c r="D194" s="618" t="s">
        <v>3339</v>
      </c>
      <c r="E194" s="614">
        <v>106.64</v>
      </c>
      <c r="F194" s="615">
        <f t="shared" si="10"/>
        <v>49392028.839999996</v>
      </c>
      <c r="G194" s="614">
        <f t="shared" si="9"/>
        <v>106.64</v>
      </c>
      <c r="H194" s="615">
        <f t="shared" si="11"/>
        <v>49392028.839999996</v>
      </c>
      <c r="I194" s="616" t="s">
        <v>108</v>
      </c>
      <c r="J194" s="616" t="s">
        <v>3184</v>
      </c>
    </row>
    <row r="195" spans="1:10" ht="36">
      <c r="A195" s="617"/>
      <c r="B195" s="620" t="s">
        <v>3194</v>
      </c>
      <c r="C195" s="613" t="s">
        <v>3298</v>
      </c>
      <c r="D195" s="618" t="s">
        <v>3340</v>
      </c>
      <c r="E195" s="614">
        <v>106.64</v>
      </c>
      <c r="F195" s="615">
        <f t="shared" si="10"/>
        <v>49392135.479999997</v>
      </c>
      <c r="G195" s="614">
        <f t="shared" si="9"/>
        <v>106.64</v>
      </c>
      <c r="H195" s="615">
        <f t="shared" si="11"/>
        <v>49392135.479999997</v>
      </c>
      <c r="I195" s="616" t="s">
        <v>108</v>
      </c>
      <c r="J195" s="616" t="s">
        <v>3184</v>
      </c>
    </row>
    <row r="196" spans="1:10" ht="36">
      <c r="A196" s="617"/>
      <c r="B196" s="620" t="s">
        <v>3194</v>
      </c>
      <c r="C196" s="613" t="s">
        <v>3298</v>
      </c>
      <c r="D196" s="618" t="s">
        <v>3341</v>
      </c>
      <c r="E196" s="614">
        <v>106.64</v>
      </c>
      <c r="F196" s="615">
        <f t="shared" si="10"/>
        <v>49392242.119999997</v>
      </c>
      <c r="G196" s="614">
        <f t="shared" si="9"/>
        <v>106.64</v>
      </c>
      <c r="H196" s="615">
        <f t="shared" si="11"/>
        <v>49392242.119999997</v>
      </c>
      <c r="I196" s="616" t="s">
        <v>108</v>
      </c>
      <c r="J196" s="616" t="s">
        <v>3184</v>
      </c>
    </row>
    <row r="197" spans="1:10" ht="36">
      <c r="A197" s="617"/>
      <c r="B197" s="620" t="s">
        <v>3194</v>
      </c>
      <c r="C197" s="613" t="s">
        <v>3298</v>
      </c>
      <c r="D197" s="618" t="s">
        <v>3342</v>
      </c>
      <c r="E197" s="614">
        <v>106.64</v>
      </c>
      <c r="F197" s="615">
        <f t="shared" si="10"/>
        <v>49392348.759999998</v>
      </c>
      <c r="G197" s="614">
        <f t="shared" si="9"/>
        <v>106.64</v>
      </c>
      <c r="H197" s="615">
        <f t="shared" si="11"/>
        <v>49392348.759999998</v>
      </c>
      <c r="I197" s="616" t="s">
        <v>108</v>
      </c>
      <c r="J197" s="616" t="s">
        <v>3184</v>
      </c>
    </row>
    <row r="198" spans="1:10" ht="36">
      <c r="A198" s="617"/>
      <c r="B198" s="620" t="s">
        <v>3194</v>
      </c>
      <c r="C198" s="613" t="s">
        <v>3298</v>
      </c>
      <c r="D198" s="618" t="s">
        <v>3343</v>
      </c>
      <c r="E198" s="614">
        <v>106.64</v>
      </c>
      <c r="F198" s="615">
        <f t="shared" si="10"/>
        <v>49392455.399999999</v>
      </c>
      <c r="G198" s="614">
        <f t="shared" si="9"/>
        <v>106.64</v>
      </c>
      <c r="H198" s="615">
        <f t="shared" si="11"/>
        <v>49392455.399999999</v>
      </c>
      <c r="I198" s="616" t="s">
        <v>108</v>
      </c>
      <c r="J198" s="616" t="s">
        <v>3184</v>
      </c>
    </row>
    <row r="199" spans="1:10" ht="36">
      <c r="A199" s="617"/>
      <c r="B199" s="620" t="s">
        <v>3194</v>
      </c>
      <c r="C199" s="613" t="s">
        <v>3298</v>
      </c>
      <c r="D199" s="618" t="s">
        <v>3344</v>
      </c>
      <c r="E199" s="614">
        <v>1226.3600000000001</v>
      </c>
      <c r="F199" s="615">
        <f t="shared" si="10"/>
        <v>49393681.759999998</v>
      </c>
      <c r="G199" s="614">
        <f t="shared" si="9"/>
        <v>1226.3600000000001</v>
      </c>
      <c r="H199" s="615">
        <f t="shared" si="11"/>
        <v>49393681.759999998</v>
      </c>
      <c r="I199" s="616" t="s">
        <v>108</v>
      </c>
      <c r="J199" s="616" t="s">
        <v>3184</v>
      </c>
    </row>
    <row r="200" spans="1:10" ht="36">
      <c r="A200" s="617"/>
      <c r="B200" s="620" t="s">
        <v>3194</v>
      </c>
      <c r="C200" s="613" t="s">
        <v>3298</v>
      </c>
      <c r="D200" s="618" t="s">
        <v>3345</v>
      </c>
      <c r="E200" s="614">
        <v>693.16000000000008</v>
      </c>
      <c r="F200" s="615">
        <f t="shared" si="10"/>
        <v>49394374.919999994</v>
      </c>
      <c r="G200" s="614">
        <f t="shared" si="9"/>
        <v>693.16000000000008</v>
      </c>
      <c r="H200" s="615">
        <f t="shared" si="11"/>
        <v>49394374.919999994</v>
      </c>
      <c r="I200" s="616" t="s">
        <v>108</v>
      </c>
      <c r="J200" s="616" t="s">
        <v>3184</v>
      </c>
    </row>
    <row r="201" spans="1:10" ht="36">
      <c r="A201" s="617"/>
      <c r="B201" s="620" t="s">
        <v>3194</v>
      </c>
      <c r="C201" s="613" t="s">
        <v>3298</v>
      </c>
      <c r="D201" s="618" t="s">
        <v>3346</v>
      </c>
      <c r="E201" s="614">
        <v>693.16000000000008</v>
      </c>
      <c r="F201" s="615">
        <f t="shared" si="10"/>
        <v>49395068.079999991</v>
      </c>
      <c r="G201" s="614">
        <f t="shared" si="9"/>
        <v>693.16000000000008</v>
      </c>
      <c r="H201" s="615">
        <f t="shared" si="11"/>
        <v>49395068.079999991</v>
      </c>
      <c r="I201" s="616" t="s">
        <v>108</v>
      </c>
      <c r="J201" s="616" t="s">
        <v>3184</v>
      </c>
    </row>
    <row r="202" spans="1:10" ht="36">
      <c r="A202" s="617"/>
      <c r="B202" s="620" t="s">
        <v>3194</v>
      </c>
      <c r="C202" s="613" t="s">
        <v>3298</v>
      </c>
      <c r="D202" s="618" t="s">
        <v>3347</v>
      </c>
      <c r="E202" s="614">
        <v>693.16000000000008</v>
      </c>
      <c r="F202" s="615">
        <f t="shared" si="10"/>
        <v>49395761.239999987</v>
      </c>
      <c r="G202" s="614">
        <f t="shared" ref="G202:G265" si="12">E202</f>
        <v>693.16000000000008</v>
      </c>
      <c r="H202" s="615">
        <f t="shared" si="11"/>
        <v>49395761.239999987</v>
      </c>
      <c r="I202" s="616" t="s">
        <v>108</v>
      </c>
      <c r="J202" s="616" t="s">
        <v>3184</v>
      </c>
    </row>
    <row r="203" spans="1:10" ht="36">
      <c r="A203" s="617"/>
      <c r="B203" s="620" t="s">
        <v>3194</v>
      </c>
      <c r="C203" s="613" t="s">
        <v>3298</v>
      </c>
      <c r="D203" s="618" t="s">
        <v>3348</v>
      </c>
      <c r="E203" s="614">
        <v>693.16000000000008</v>
      </c>
      <c r="F203" s="615">
        <f t="shared" ref="F203:F266" si="13">E203+F202</f>
        <v>49396454.399999984</v>
      </c>
      <c r="G203" s="614">
        <f t="shared" si="12"/>
        <v>693.16000000000008</v>
      </c>
      <c r="H203" s="615">
        <f t="shared" ref="H203:H266" si="14">H202+G203</f>
        <v>49396454.399999984</v>
      </c>
      <c r="I203" s="616" t="s">
        <v>108</v>
      </c>
      <c r="J203" s="616" t="s">
        <v>3184</v>
      </c>
    </row>
    <row r="204" spans="1:10" ht="36">
      <c r="A204" s="617"/>
      <c r="B204" s="620" t="s">
        <v>3194</v>
      </c>
      <c r="C204" s="613" t="s">
        <v>3298</v>
      </c>
      <c r="D204" s="618" t="s">
        <v>3349</v>
      </c>
      <c r="E204" s="614">
        <v>3252.5200000000004</v>
      </c>
      <c r="F204" s="615">
        <f t="shared" si="13"/>
        <v>49399706.919999987</v>
      </c>
      <c r="G204" s="614">
        <f t="shared" si="12"/>
        <v>3252.5200000000004</v>
      </c>
      <c r="H204" s="615">
        <f t="shared" si="14"/>
        <v>49399706.919999987</v>
      </c>
      <c r="I204" s="616" t="s">
        <v>108</v>
      </c>
      <c r="J204" s="616" t="s">
        <v>3184</v>
      </c>
    </row>
    <row r="205" spans="1:10" ht="36">
      <c r="A205" s="617"/>
      <c r="B205" s="620" t="s">
        <v>3194</v>
      </c>
      <c r="C205" s="613" t="s">
        <v>3298</v>
      </c>
      <c r="D205" s="618" t="s">
        <v>3350</v>
      </c>
      <c r="E205" s="614">
        <v>3252.5200000000004</v>
      </c>
      <c r="F205" s="615">
        <f t="shared" si="13"/>
        <v>49402959.43999999</v>
      </c>
      <c r="G205" s="614">
        <f t="shared" si="12"/>
        <v>3252.5200000000004</v>
      </c>
      <c r="H205" s="615">
        <f t="shared" si="14"/>
        <v>49402959.43999999</v>
      </c>
      <c r="I205" s="616" t="s">
        <v>108</v>
      </c>
      <c r="J205" s="616" t="s">
        <v>3184</v>
      </c>
    </row>
    <row r="206" spans="1:10" ht="36">
      <c r="A206" s="617"/>
      <c r="B206" s="620" t="s">
        <v>3194</v>
      </c>
      <c r="C206" s="613" t="s">
        <v>3298</v>
      </c>
      <c r="D206" s="618" t="s">
        <v>3351</v>
      </c>
      <c r="E206" s="614">
        <v>3252.5200000000004</v>
      </c>
      <c r="F206" s="615">
        <f t="shared" si="13"/>
        <v>49406211.959999993</v>
      </c>
      <c r="G206" s="614">
        <f t="shared" si="12"/>
        <v>3252.5200000000004</v>
      </c>
      <c r="H206" s="615">
        <f t="shared" si="14"/>
        <v>49406211.959999993</v>
      </c>
      <c r="I206" s="616" t="s">
        <v>108</v>
      </c>
      <c r="J206" s="616" t="s">
        <v>3184</v>
      </c>
    </row>
    <row r="207" spans="1:10" ht="36">
      <c r="A207" s="617"/>
      <c r="B207" s="620" t="s">
        <v>3194</v>
      </c>
      <c r="C207" s="613" t="s">
        <v>3298</v>
      </c>
      <c r="D207" s="618" t="s">
        <v>3352</v>
      </c>
      <c r="E207" s="614">
        <v>3252.5200000000004</v>
      </c>
      <c r="F207" s="615">
        <f t="shared" si="13"/>
        <v>49409464.479999997</v>
      </c>
      <c r="G207" s="614">
        <f t="shared" si="12"/>
        <v>3252.5200000000004</v>
      </c>
      <c r="H207" s="615">
        <f t="shared" si="14"/>
        <v>49409464.479999997</v>
      </c>
      <c r="I207" s="616" t="s">
        <v>108</v>
      </c>
      <c r="J207" s="616" t="s">
        <v>3184</v>
      </c>
    </row>
    <row r="208" spans="1:10" ht="36">
      <c r="A208" s="617"/>
      <c r="B208" s="620" t="s">
        <v>3194</v>
      </c>
      <c r="C208" s="613" t="s">
        <v>3298</v>
      </c>
      <c r="D208" s="618" t="s">
        <v>3353</v>
      </c>
      <c r="E208" s="614">
        <v>853.12</v>
      </c>
      <c r="F208" s="615">
        <f t="shared" si="13"/>
        <v>49410317.599999994</v>
      </c>
      <c r="G208" s="614">
        <f t="shared" si="12"/>
        <v>853.12</v>
      </c>
      <c r="H208" s="615">
        <f t="shared" si="14"/>
        <v>49410317.599999994</v>
      </c>
      <c r="I208" s="616" t="s">
        <v>108</v>
      </c>
      <c r="J208" s="616" t="s">
        <v>3184</v>
      </c>
    </row>
    <row r="209" spans="1:10" ht="36">
      <c r="A209" s="617"/>
      <c r="B209" s="620" t="s">
        <v>3194</v>
      </c>
      <c r="C209" s="613" t="s">
        <v>3298</v>
      </c>
      <c r="D209" s="618" t="s">
        <v>3354</v>
      </c>
      <c r="E209" s="614">
        <v>853.12</v>
      </c>
      <c r="F209" s="615">
        <f t="shared" si="13"/>
        <v>49411170.719999991</v>
      </c>
      <c r="G209" s="614">
        <f t="shared" si="12"/>
        <v>853.12</v>
      </c>
      <c r="H209" s="615">
        <f t="shared" si="14"/>
        <v>49411170.719999991</v>
      </c>
      <c r="I209" s="616" t="s">
        <v>108</v>
      </c>
      <c r="J209" s="616" t="s">
        <v>3184</v>
      </c>
    </row>
    <row r="210" spans="1:10" ht="36">
      <c r="A210" s="617"/>
      <c r="B210" s="620" t="s">
        <v>3194</v>
      </c>
      <c r="C210" s="613" t="s">
        <v>3298</v>
      </c>
      <c r="D210" s="618" t="s">
        <v>3248</v>
      </c>
      <c r="E210" s="614">
        <v>14663</v>
      </c>
      <c r="F210" s="615">
        <f t="shared" si="13"/>
        <v>49425833.719999991</v>
      </c>
      <c r="G210" s="614">
        <f t="shared" si="12"/>
        <v>14663</v>
      </c>
      <c r="H210" s="615">
        <f t="shared" si="14"/>
        <v>49425833.719999991</v>
      </c>
      <c r="I210" s="616" t="s">
        <v>108</v>
      </c>
      <c r="J210" s="616" t="s">
        <v>3184</v>
      </c>
    </row>
    <row r="211" spans="1:10" ht="36">
      <c r="A211" s="617"/>
      <c r="B211" s="620" t="s">
        <v>3194</v>
      </c>
      <c r="C211" s="613" t="s">
        <v>3298</v>
      </c>
      <c r="D211" s="618" t="s">
        <v>3355</v>
      </c>
      <c r="E211" s="614">
        <v>39000</v>
      </c>
      <c r="F211" s="615">
        <f t="shared" si="13"/>
        <v>49464833.719999991</v>
      </c>
      <c r="G211" s="614">
        <f t="shared" si="12"/>
        <v>39000</v>
      </c>
      <c r="H211" s="615">
        <f t="shared" si="14"/>
        <v>49464833.719999991</v>
      </c>
      <c r="I211" s="616" t="s">
        <v>108</v>
      </c>
      <c r="J211" s="616" t="s">
        <v>3184</v>
      </c>
    </row>
    <row r="212" spans="1:10" ht="36">
      <c r="A212" s="617"/>
      <c r="B212" s="620" t="s">
        <v>3194</v>
      </c>
      <c r="C212" s="613" t="s">
        <v>3298</v>
      </c>
      <c r="D212" s="618" t="s">
        <v>3356</v>
      </c>
      <c r="E212" s="614">
        <v>106.64</v>
      </c>
      <c r="F212" s="615">
        <f t="shared" si="13"/>
        <v>49464940.359999992</v>
      </c>
      <c r="G212" s="614">
        <f t="shared" si="12"/>
        <v>106.64</v>
      </c>
      <c r="H212" s="615">
        <f t="shared" si="14"/>
        <v>49464940.359999992</v>
      </c>
      <c r="I212" s="616" t="s">
        <v>108</v>
      </c>
      <c r="J212" s="616" t="s">
        <v>3184</v>
      </c>
    </row>
    <row r="213" spans="1:10" ht="36">
      <c r="A213" s="617"/>
      <c r="B213" s="620" t="s">
        <v>3194</v>
      </c>
      <c r="C213" s="613" t="s">
        <v>3298</v>
      </c>
      <c r="D213" s="618" t="s">
        <v>3357</v>
      </c>
      <c r="E213" s="614">
        <v>78000</v>
      </c>
      <c r="F213" s="615">
        <f t="shared" si="13"/>
        <v>49542940.359999992</v>
      </c>
      <c r="G213" s="614">
        <f t="shared" si="12"/>
        <v>78000</v>
      </c>
      <c r="H213" s="615">
        <f t="shared" si="14"/>
        <v>49542940.359999992</v>
      </c>
      <c r="I213" s="616" t="s">
        <v>108</v>
      </c>
      <c r="J213" s="616" t="s">
        <v>3184</v>
      </c>
    </row>
    <row r="214" spans="1:10" ht="36">
      <c r="A214" s="617"/>
      <c r="B214" s="620" t="s">
        <v>3194</v>
      </c>
      <c r="C214" s="613" t="s">
        <v>3298</v>
      </c>
      <c r="D214" s="618" t="s">
        <v>3358</v>
      </c>
      <c r="E214" s="614">
        <v>531000</v>
      </c>
      <c r="F214" s="615">
        <f t="shared" si="13"/>
        <v>50073940.359999992</v>
      </c>
      <c r="G214" s="614">
        <f t="shared" si="12"/>
        <v>531000</v>
      </c>
      <c r="H214" s="615">
        <f t="shared" si="14"/>
        <v>50073940.359999992</v>
      </c>
      <c r="I214" s="616" t="s">
        <v>108</v>
      </c>
      <c r="J214" s="616" t="s">
        <v>3184</v>
      </c>
    </row>
    <row r="215" spans="1:10" ht="36">
      <c r="A215" s="617"/>
      <c r="B215" s="620" t="s">
        <v>3194</v>
      </c>
      <c r="C215" s="613" t="s">
        <v>3298</v>
      </c>
      <c r="D215" s="618" t="s">
        <v>3359</v>
      </c>
      <c r="E215" s="614">
        <v>79126.880000000005</v>
      </c>
      <c r="F215" s="615">
        <f t="shared" si="13"/>
        <v>50153067.239999995</v>
      </c>
      <c r="G215" s="614">
        <f t="shared" si="12"/>
        <v>79126.880000000005</v>
      </c>
      <c r="H215" s="615">
        <f t="shared" si="14"/>
        <v>50153067.239999995</v>
      </c>
      <c r="I215" s="616" t="s">
        <v>108</v>
      </c>
      <c r="J215" s="616" t="s">
        <v>3184</v>
      </c>
    </row>
    <row r="216" spans="1:10" ht="36">
      <c r="A216" s="617"/>
      <c r="B216" s="620" t="s">
        <v>3194</v>
      </c>
      <c r="C216" s="613" t="s">
        <v>3298</v>
      </c>
      <c r="D216" s="618" t="s">
        <v>3360</v>
      </c>
      <c r="E216" s="614">
        <v>4158.96</v>
      </c>
      <c r="F216" s="615">
        <f t="shared" si="13"/>
        <v>50157226.199999996</v>
      </c>
      <c r="G216" s="614">
        <f t="shared" si="12"/>
        <v>4158.96</v>
      </c>
      <c r="H216" s="615">
        <f t="shared" si="14"/>
        <v>50157226.199999996</v>
      </c>
      <c r="I216" s="616" t="s">
        <v>108</v>
      </c>
      <c r="J216" s="616" t="s">
        <v>3184</v>
      </c>
    </row>
    <row r="217" spans="1:10" ht="36">
      <c r="A217" s="617"/>
      <c r="B217" s="620" t="s">
        <v>3194</v>
      </c>
      <c r="C217" s="613" t="s">
        <v>3298</v>
      </c>
      <c r="D217" s="618" t="s">
        <v>3361</v>
      </c>
      <c r="E217" s="614">
        <v>693.16000000000008</v>
      </c>
      <c r="F217" s="615">
        <f t="shared" si="13"/>
        <v>50157919.359999992</v>
      </c>
      <c r="G217" s="614">
        <f t="shared" si="12"/>
        <v>693.16000000000008</v>
      </c>
      <c r="H217" s="615">
        <f t="shared" si="14"/>
        <v>50157919.359999992</v>
      </c>
      <c r="I217" s="616" t="s">
        <v>108</v>
      </c>
      <c r="J217" s="616" t="s">
        <v>3184</v>
      </c>
    </row>
    <row r="218" spans="1:10" ht="36">
      <c r="A218" s="617"/>
      <c r="B218" s="620" t="s">
        <v>3194</v>
      </c>
      <c r="C218" s="613" t="s">
        <v>3298</v>
      </c>
      <c r="D218" s="618" t="s">
        <v>3362</v>
      </c>
      <c r="E218" s="614">
        <v>106.64</v>
      </c>
      <c r="F218" s="615">
        <f t="shared" si="13"/>
        <v>50158025.999999993</v>
      </c>
      <c r="G218" s="614">
        <f t="shared" si="12"/>
        <v>106.64</v>
      </c>
      <c r="H218" s="615">
        <f t="shared" si="14"/>
        <v>50158025.999999993</v>
      </c>
      <c r="I218" s="616" t="s">
        <v>108</v>
      </c>
      <c r="J218" s="616" t="s">
        <v>3184</v>
      </c>
    </row>
    <row r="219" spans="1:10" ht="36">
      <c r="A219" s="617"/>
      <c r="B219" s="620" t="s">
        <v>3194</v>
      </c>
      <c r="C219" s="613" t="s">
        <v>3298</v>
      </c>
      <c r="D219" s="618" t="s">
        <v>3363</v>
      </c>
      <c r="E219" s="614">
        <v>4158.96</v>
      </c>
      <c r="F219" s="615">
        <f t="shared" si="13"/>
        <v>50162184.959999993</v>
      </c>
      <c r="G219" s="614">
        <f t="shared" si="12"/>
        <v>4158.96</v>
      </c>
      <c r="H219" s="615">
        <f t="shared" si="14"/>
        <v>50162184.959999993</v>
      </c>
      <c r="I219" s="616" t="s">
        <v>108</v>
      </c>
      <c r="J219" s="616" t="s">
        <v>3184</v>
      </c>
    </row>
    <row r="220" spans="1:10" ht="36">
      <c r="A220" s="617"/>
      <c r="B220" s="620" t="s">
        <v>3194</v>
      </c>
      <c r="C220" s="613" t="s">
        <v>3298</v>
      </c>
      <c r="D220" s="618" t="s">
        <v>3364</v>
      </c>
      <c r="E220" s="614">
        <v>693.16000000000008</v>
      </c>
      <c r="F220" s="615">
        <f t="shared" si="13"/>
        <v>50162878.11999999</v>
      </c>
      <c r="G220" s="614">
        <f t="shared" si="12"/>
        <v>693.16000000000008</v>
      </c>
      <c r="H220" s="615">
        <f t="shared" si="14"/>
        <v>50162878.11999999</v>
      </c>
      <c r="I220" s="616" t="s">
        <v>108</v>
      </c>
      <c r="J220" s="616" t="s">
        <v>3184</v>
      </c>
    </row>
    <row r="221" spans="1:10" ht="36">
      <c r="A221" s="617"/>
      <c r="B221" s="620" t="s">
        <v>3194</v>
      </c>
      <c r="C221" s="613" t="s">
        <v>3298</v>
      </c>
      <c r="D221" s="618" t="s">
        <v>3365</v>
      </c>
      <c r="E221" s="614">
        <v>125000</v>
      </c>
      <c r="F221" s="615">
        <f t="shared" si="13"/>
        <v>50287878.11999999</v>
      </c>
      <c r="G221" s="614">
        <f t="shared" si="12"/>
        <v>125000</v>
      </c>
      <c r="H221" s="615">
        <f t="shared" si="14"/>
        <v>50287878.11999999</v>
      </c>
      <c r="I221" s="616" t="s">
        <v>108</v>
      </c>
      <c r="J221" s="616" t="s">
        <v>3184</v>
      </c>
    </row>
    <row r="222" spans="1:10" ht="36">
      <c r="A222" s="617"/>
      <c r="B222" s="620" t="s">
        <v>3194</v>
      </c>
      <c r="C222" s="613" t="s">
        <v>3298</v>
      </c>
      <c r="D222" s="618" t="s">
        <v>3366</v>
      </c>
      <c r="E222" s="614">
        <v>4158.96</v>
      </c>
      <c r="F222" s="615">
        <f t="shared" si="13"/>
        <v>50292037.079999991</v>
      </c>
      <c r="G222" s="614">
        <f t="shared" si="12"/>
        <v>4158.96</v>
      </c>
      <c r="H222" s="615">
        <f t="shared" si="14"/>
        <v>50292037.079999991</v>
      </c>
      <c r="I222" s="616" t="s">
        <v>108</v>
      </c>
      <c r="J222" s="616" t="s">
        <v>3184</v>
      </c>
    </row>
    <row r="223" spans="1:10" ht="36">
      <c r="A223" s="617"/>
      <c r="B223" s="620" t="s">
        <v>3194</v>
      </c>
      <c r="C223" s="613" t="s">
        <v>3298</v>
      </c>
      <c r="D223" s="618" t="s">
        <v>3367</v>
      </c>
      <c r="E223" s="614">
        <v>31618.760000000002</v>
      </c>
      <c r="F223" s="615">
        <f t="shared" si="13"/>
        <v>50323655.839999989</v>
      </c>
      <c r="G223" s="614">
        <f t="shared" si="12"/>
        <v>31618.760000000002</v>
      </c>
      <c r="H223" s="615">
        <f t="shared" si="14"/>
        <v>50323655.839999989</v>
      </c>
      <c r="I223" s="616" t="s">
        <v>108</v>
      </c>
      <c r="J223" s="616" t="s">
        <v>3184</v>
      </c>
    </row>
    <row r="224" spans="1:10" ht="36">
      <c r="A224" s="617"/>
      <c r="B224" s="620" t="s">
        <v>3194</v>
      </c>
      <c r="C224" s="613" t="s">
        <v>3298</v>
      </c>
      <c r="D224" s="618" t="s">
        <v>3368</v>
      </c>
      <c r="E224" s="614">
        <v>3732.4</v>
      </c>
      <c r="F224" s="615">
        <f t="shared" si="13"/>
        <v>50327388.239999987</v>
      </c>
      <c r="G224" s="614">
        <f t="shared" si="12"/>
        <v>3732.4</v>
      </c>
      <c r="H224" s="615">
        <f t="shared" si="14"/>
        <v>50327388.239999987</v>
      </c>
      <c r="I224" s="616" t="s">
        <v>108</v>
      </c>
      <c r="J224" s="616" t="s">
        <v>3184</v>
      </c>
    </row>
    <row r="225" spans="1:10" ht="36">
      <c r="A225" s="617"/>
      <c r="B225" s="620" t="s">
        <v>3194</v>
      </c>
      <c r="C225" s="613" t="s">
        <v>3298</v>
      </c>
      <c r="D225" s="618" t="s">
        <v>3369</v>
      </c>
      <c r="E225" s="614">
        <v>424000</v>
      </c>
      <c r="F225" s="615">
        <f t="shared" si="13"/>
        <v>50751388.239999987</v>
      </c>
      <c r="G225" s="614">
        <f t="shared" si="12"/>
        <v>424000</v>
      </c>
      <c r="H225" s="615">
        <f t="shared" si="14"/>
        <v>50751388.239999987</v>
      </c>
      <c r="I225" s="616" t="s">
        <v>108</v>
      </c>
      <c r="J225" s="616" t="s">
        <v>3184</v>
      </c>
    </row>
    <row r="226" spans="1:10" ht="36">
      <c r="A226" s="617"/>
      <c r="B226" s="620" t="s">
        <v>3194</v>
      </c>
      <c r="C226" s="613" t="s">
        <v>3298</v>
      </c>
      <c r="D226" s="618" t="s">
        <v>3370</v>
      </c>
      <c r="E226" s="614">
        <v>479.88</v>
      </c>
      <c r="F226" s="615">
        <f t="shared" si="13"/>
        <v>50751868.11999999</v>
      </c>
      <c r="G226" s="614">
        <f t="shared" si="12"/>
        <v>479.88</v>
      </c>
      <c r="H226" s="615">
        <f t="shared" si="14"/>
        <v>50751868.11999999</v>
      </c>
      <c r="I226" s="616" t="s">
        <v>108</v>
      </c>
      <c r="J226" s="616" t="s">
        <v>3184</v>
      </c>
    </row>
    <row r="227" spans="1:10" ht="36">
      <c r="A227" s="617"/>
      <c r="B227" s="620" t="s">
        <v>3194</v>
      </c>
      <c r="C227" s="613" t="s">
        <v>3298</v>
      </c>
      <c r="D227" s="618" t="s">
        <v>3371</v>
      </c>
      <c r="E227" s="614">
        <v>27139.88</v>
      </c>
      <c r="F227" s="615">
        <f t="shared" si="13"/>
        <v>50779007.999999993</v>
      </c>
      <c r="G227" s="614">
        <f t="shared" si="12"/>
        <v>27139.88</v>
      </c>
      <c r="H227" s="615">
        <f t="shared" si="14"/>
        <v>50779007.999999993</v>
      </c>
      <c r="I227" s="616" t="s">
        <v>108</v>
      </c>
      <c r="J227" s="616" t="s">
        <v>3184</v>
      </c>
    </row>
    <row r="228" spans="1:10" ht="36">
      <c r="A228" s="617"/>
      <c r="B228" s="620" t="s">
        <v>3194</v>
      </c>
      <c r="C228" s="613" t="s">
        <v>3372</v>
      </c>
      <c r="D228" s="618" t="s">
        <v>3251</v>
      </c>
      <c r="E228" s="614">
        <v>1759.5600000000002</v>
      </c>
      <c r="F228" s="615">
        <f t="shared" si="13"/>
        <v>50780767.559999995</v>
      </c>
      <c r="G228" s="614">
        <f t="shared" si="12"/>
        <v>1759.5600000000002</v>
      </c>
      <c r="H228" s="615">
        <f t="shared" si="14"/>
        <v>50780767.559999995</v>
      </c>
      <c r="I228" s="616" t="s">
        <v>108</v>
      </c>
      <c r="J228" s="616" t="s">
        <v>3184</v>
      </c>
    </row>
    <row r="229" spans="1:10" ht="36">
      <c r="A229" s="617"/>
      <c r="B229" s="620" t="s">
        <v>3194</v>
      </c>
      <c r="C229" s="613" t="s">
        <v>3372</v>
      </c>
      <c r="D229" s="618" t="s">
        <v>3253</v>
      </c>
      <c r="E229" s="614">
        <v>24000</v>
      </c>
      <c r="F229" s="615">
        <f t="shared" si="13"/>
        <v>50804767.559999995</v>
      </c>
      <c r="G229" s="614">
        <f t="shared" si="12"/>
        <v>24000</v>
      </c>
      <c r="H229" s="615">
        <f t="shared" si="14"/>
        <v>50804767.559999995</v>
      </c>
      <c r="I229" s="616" t="s">
        <v>108</v>
      </c>
      <c r="J229" s="616" t="s">
        <v>3184</v>
      </c>
    </row>
    <row r="230" spans="1:10" ht="36">
      <c r="A230" s="617"/>
      <c r="B230" s="620" t="s">
        <v>3194</v>
      </c>
      <c r="C230" s="613" t="s">
        <v>3372</v>
      </c>
      <c r="D230" s="618" t="s">
        <v>3254</v>
      </c>
      <c r="E230" s="614">
        <v>1866.2</v>
      </c>
      <c r="F230" s="615">
        <f t="shared" si="13"/>
        <v>50806633.759999998</v>
      </c>
      <c r="G230" s="614">
        <f t="shared" si="12"/>
        <v>1866.2</v>
      </c>
      <c r="H230" s="615">
        <f t="shared" si="14"/>
        <v>50806633.759999998</v>
      </c>
      <c r="I230" s="616" t="s">
        <v>108</v>
      </c>
      <c r="J230" s="616" t="s">
        <v>3184</v>
      </c>
    </row>
    <row r="231" spans="1:10" ht="36">
      <c r="A231" s="617"/>
      <c r="B231" s="620" t="s">
        <v>3194</v>
      </c>
      <c r="C231" s="613" t="s">
        <v>3372</v>
      </c>
      <c r="D231" s="618" t="s">
        <v>3255</v>
      </c>
      <c r="E231" s="614">
        <v>1599.6</v>
      </c>
      <c r="F231" s="615">
        <f t="shared" si="13"/>
        <v>50808233.359999999</v>
      </c>
      <c r="G231" s="614">
        <f t="shared" si="12"/>
        <v>1599.6</v>
      </c>
      <c r="H231" s="615">
        <f t="shared" si="14"/>
        <v>50808233.359999999</v>
      </c>
      <c r="I231" s="616" t="s">
        <v>108</v>
      </c>
      <c r="J231" s="616" t="s">
        <v>3184</v>
      </c>
    </row>
    <row r="232" spans="1:10" ht="36">
      <c r="A232" s="617"/>
      <c r="B232" s="620" t="s">
        <v>3194</v>
      </c>
      <c r="C232" s="613" t="s">
        <v>3372</v>
      </c>
      <c r="D232" s="618" t="s">
        <v>3239</v>
      </c>
      <c r="E232" s="614">
        <v>1599.6</v>
      </c>
      <c r="F232" s="615">
        <f t="shared" si="13"/>
        <v>50809832.960000001</v>
      </c>
      <c r="G232" s="614">
        <f t="shared" si="12"/>
        <v>1599.6</v>
      </c>
      <c r="H232" s="615">
        <f t="shared" si="14"/>
        <v>50809832.960000001</v>
      </c>
      <c r="I232" s="616" t="s">
        <v>108</v>
      </c>
      <c r="J232" s="616" t="s">
        <v>3184</v>
      </c>
    </row>
    <row r="233" spans="1:10" ht="36">
      <c r="A233" s="617"/>
      <c r="B233" s="620" t="s">
        <v>3194</v>
      </c>
      <c r="C233" s="613" t="s">
        <v>3372</v>
      </c>
      <c r="D233" s="618" t="s">
        <v>3256</v>
      </c>
      <c r="E233" s="614">
        <v>159.96</v>
      </c>
      <c r="F233" s="615">
        <f t="shared" si="13"/>
        <v>50809992.920000002</v>
      </c>
      <c r="G233" s="614">
        <f t="shared" si="12"/>
        <v>159.96</v>
      </c>
      <c r="H233" s="615">
        <f t="shared" si="14"/>
        <v>50809992.920000002</v>
      </c>
      <c r="I233" s="616" t="s">
        <v>108</v>
      </c>
      <c r="J233" s="616" t="s">
        <v>3184</v>
      </c>
    </row>
    <row r="234" spans="1:10" ht="36">
      <c r="A234" s="617"/>
      <c r="B234" s="620" t="s">
        <v>3194</v>
      </c>
      <c r="C234" s="613" t="s">
        <v>3372</v>
      </c>
      <c r="D234" s="618" t="s">
        <v>3241</v>
      </c>
      <c r="E234" s="614">
        <v>266.60000000000002</v>
      </c>
      <c r="F234" s="615">
        <f t="shared" si="13"/>
        <v>50810259.520000003</v>
      </c>
      <c r="G234" s="614">
        <f t="shared" si="12"/>
        <v>266.60000000000002</v>
      </c>
      <c r="H234" s="615">
        <f t="shared" si="14"/>
        <v>50810259.520000003</v>
      </c>
      <c r="I234" s="616" t="s">
        <v>108</v>
      </c>
      <c r="J234" s="616" t="s">
        <v>3184</v>
      </c>
    </row>
    <row r="235" spans="1:10" ht="36">
      <c r="A235" s="617"/>
      <c r="B235" s="620" t="s">
        <v>3194</v>
      </c>
      <c r="C235" s="613" t="s">
        <v>3372</v>
      </c>
      <c r="D235" s="618" t="s">
        <v>3258</v>
      </c>
      <c r="E235" s="614">
        <v>426.55999999999995</v>
      </c>
      <c r="F235" s="615">
        <f t="shared" si="13"/>
        <v>50810686.080000006</v>
      </c>
      <c r="G235" s="614">
        <f t="shared" si="12"/>
        <v>426.55999999999995</v>
      </c>
      <c r="H235" s="615">
        <f t="shared" si="14"/>
        <v>50810686.080000006</v>
      </c>
      <c r="I235" s="616" t="s">
        <v>108</v>
      </c>
      <c r="J235" s="616" t="s">
        <v>3184</v>
      </c>
    </row>
    <row r="236" spans="1:10" ht="36">
      <c r="A236" s="617"/>
      <c r="B236" s="620" t="s">
        <v>3194</v>
      </c>
      <c r="C236" s="613" t="s">
        <v>3372</v>
      </c>
      <c r="D236" s="618" t="s">
        <v>3260</v>
      </c>
      <c r="E236" s="614">
        <v>266.60000000000002</v>
      </c>
      <c r="F236" s="615">
        <f t="shared" si="13"/>
        <v>50810952.680000007</v>
      </c>
      <c r="G236" s="614">
        <f t="shared" si="12"/>
        <v>266.60000000000002</v>
      </c>
      <c r="H236" s="615">
        <f t="shared" si="14"/>
        <v>50810952.680000007</v>
      </c>
      <c r="I236" s="616" t="s">
        <v>108</v>
      </c>
      <c r="J236" s="616" t="s">
        <v>3184</v>
      </c>
    </row>
    <row r="237" spans="1:10" ht="36">
      <c r="A237" s="617"/>
      <c r="B237" s="620" t="s">
        <v>3194</v>
      </c>
      <c r="C237" s="613" t="s">
        <v>3372</v>
      </c>
      <c r="D237" s="618" t="s">
        <v>3264</v>
      </c>
      <c r="E237" s="614">
        <v>426.56</v>
      </c>
      <c r="F237" s="615">
        <f t="shared" si="13"/>
        <v>50811379.24000001</v>
      </c>
      <c r="G237" s="614">
        <f t="shared" si="12"/>
        <v>426.56</v>
      </c>
      <c r="H237" s="615">
        <f t="shared" si="14"/>
        <v>50811379.24000001</v>
      </c>
      <c r="I237" s="616" t="s">
        <v>108</v>
      </c>
      <c r="J237" s="616" t="s">
        <v>3184</v>
      </c>
    </row>
    <row r="238" spans="1:10" ht="36">
      <c r="A238" s="617"/>
      <c r="B238" s="620" t="s">
        <v>3194</v>
      </c>
      <c r="C238" s="613" t="s">
        <v>3372</v>
      </c>
      <c r="D238" s="618" t="s">
        <v>3267</v>
      </c>
      <c r="E238" s="614">
        <v>266.60000000000002</v>
      </c>
      <c r="F238" s="615">
        <f t="shared" si="13"/>
        <v>50811645.840000011</v>
      </c>
      <c r="G238" s="614">
        <f t="shared" si="12"/>
        <v>266.60000000000002</v>
      </c>
      <c r="H238" s="615">
        <f t="shared" si="14"/>
        <v>50811645.840000011</v>
      </c>
      <c r="I238" s="616" t="s">
        <v>108</v>
      </c>
      <c r="J238" s="616" t="s">
        <v>3184</v>
      </c>
    </row>
    <row r="239" spans="1:10" ht="36">
      <c r="A239" s="617"/>
      <c r="B239" s="620" t="s">
        <v>3194</v>
      </c>
      <c r="C239" s="613" t="s">
        <v>3372</v>
      </c>
      <c r="D239" s="618" t="s">
        <v>3289</v>
      </c>
      <c r="E239" s="614">
        <v>2452.7200000000003</v>
      </c>
      <c r="F239" s="615">
        <f t="shared" si="13"/>
        <v>50814098.56000001</v>
      </c>
      <c r="G239" s="614">
        <f t="shared" si="12"/>
        <v>2452.7200000000003</v>
      </c>
      <c r="H239" s="615">
        <f t="shared" si="14"/>
        <v>50814098.56000001</v>
      </c>
      <c r="I239" s="616" t="s">
        <v>108</v>
      </c>
      <c r="J239" s="616" t="s">
        <v>3184</v>
      </c>
    </row>
    <row r="240" spans="1:10" ht="36">
      <c r="A240" s="617"/>
      <c r="B240" s="620" t="s">
        <v>3194</v>
      </c>
      <c r="C240" s="613" t="s">
        <v>3372</v>
      </c>
      <c r="D240" s="618" t="s">
        <v>3242</v>
      </c>
      <c r="E240" s="614">
        <v>1652.92</v>
      </c>
      <c r="F240" s="615">
        <f t="shared" si="13"/>
        <v>50815751.480000012</v>
      </c>
      <c r="G240" s="614">
        <f t="shared" si="12"/>
        <v>1652.92</v>
      </c>
      <c r="H240" s="615">
        <f t="shared" si="14"/>
        <v>50815751.480000012</v>
      </c>
      <c r="I240" s="616" t="s">
        <v>108</v>
      </c>
      <c r="J240" s="616" t="s">
        <v>3184</v>
      </c>
    </row>
    <row r="241" spans="1:10" ht="36">
      <c r="A241" s="617"/>
      <c r="B241" s="620" t="s">
        <v>3194</v>
      </c>
      <c r="C241" s="613" t="s">
        <v>3372</v>
      </c>
      <c r="D241" s="618" t="s">
        <v>3243</v>
      </c>
      <c r="E241" s="614">
        <v>2000</v>
      </c>
      <c r="F241" s="615">
        <f t="shared" si="13"/>
        <v>50817751.480000012</v>
      </c>
      <c r="G241" s="614">
        <f t="shared" si="12"/>
        <v>2000</v>
      </c>
      <c r="H241" s="615">
        <f t="shared" si="14"/>
        <v>50817751.480000012</v>
      </c>
      <c r="I241" s="616" t="s">
        <v>108</v>
      </c>
      <c r="J241" s="616" t="s">
        <v>3184</v>
      </c>
    </row>
    <row r="242" spans="1:10" ht="36">
      <c r="A242" s="617"/>
      <c r="B242" s="620" t="s">
        <v>3194</v>
      </c>
      <c r="C242" s="613" t="s">
        <v>3372</v>
      </c>
      <c r="D242" s="618" t="s">
        <v>3269</v>
      </c>
      <c r="E242" s="614">
        <v>133000</v>
      </c>
      <c r="F242" s="615">
        <f t="shared" si="13"/>
        <v>50950751.480000012</v>
      </c>
      <c r="G242" s="614">
        <f t="shared" si="12"/>
        <v>133000</v>
      </c>
      <c r="H242" s="615">
        <f t="shared" si="14"/>
        <v>50950751.480000012</v>
      </c>
      <c r="I242" s="616" t="s">
        <v>108</v>
      </c>
      <c r="J242" s="616" t="s">
        <v>3184</v>
      </c>
    </row>
    <row r="243" spans="1:10" ht="36">
      <c r="A243" s="617"/>
      <c r="B243" s="620" t="s">
        <v>3194</v>
      </c>
      <c r="C243" s="613" t="s">
        <v>3372</v>
      </c>
      <c r="D243" s="618" t="s">
        <v>3290</v>
      </c>
      <c r="E243" s="614">
        <v>1439.64</v>
      </c>
      <c r="F243" s="615">
        <f t="shared" si="13"/>
        <v>50952191.120000012</v>
      </c>
      <c r="G243" s="614">
        <f t="shared" si="12"/>
        <v>1439.64</v>
      </c>
      <c r="H243" s="615">
        <f t="shared" si="14"/>
        <v>50952191.120000012</v>
      </c>
      <c r="I243" s="616" t="s">
        <v>108</v>
      </c>
      <c r="J243" s="616" t="s">
        <v>3184</v>
      </c>
    </row>
    <row r="244" spans="1:10" ht="36">
      <c r="A244" s="617"/>
      <c r="B244" s="620" t="s">
        <v>3194</v>
      </c>
      <c r="C244" s="613" t="s">
        <v>3372</v>
      </c>
      <c r="D244" s="618" t="s">
        <v>3373</v>
      </c>
      <c r="E244" s="614">
        <v>2079.48</v>
      </c>
      <c r="F244" s="615">
        <f t="shared" si="13"/>
        <v>50954270.600000009</v>
      </c>
      <c r="G244" s="614">
        <f t="shared" si="12"/>
        <v>2079.48</v>
      </c>
      <c r="H244" s="615">
        <f t="shared" si="14"/>
        <v>50954270.600000009</v>
      </c>
      <c r="I244" s="616" t="s">
        <v>108</v>
      </c>
      <c r="J244" s="616" t="s">
        <v>3184</v>
      </c>
    </row>
    <row r="245" spans="1:10" ht="36">
      <c r="A245" s="617"/>
      <c r="B245" s="620" t="s">
        <v>3194</v>
      </c>
      <c r="C245" s="613" t="s">
        <v>3372</v>
      </c>
      <c r="D245" s="618" t="s">
        <v>3291</v>
      </c>
      <c r="E245" s="614">
        <v>426.55999999999995</v>
      </c>
      <c r="F245" s="615">
        <f t="shared" si="13"/>
        <v>50954697.160000011</v>
      </c>
      <c r="G245" s="614">
        <f t="shared" si="12"/>
        <v>426.55999999999995</v>
      </c>
      <c r="H245" s="615">
        <f t="shared" si="14"/>
        <v>50954697.160000011</v>
      </c>
      <c r="I245" s="616" t="s">
        <v>108</v>
      </c>
      <c r="J245" s="616" t="s">
        <v>3184</v>
      </c>
    </row>
    <row r="246" spans="1:10" ht="36">
      <c r="A246" s="617"/>
      <c r="B246" s="620" t="s">
        <v>3194</v>
      </c>
      <c r="C246" s="613" t="s">
        <v>3372</v>
      </c>
      <c r="D246" s="618" t="s">
        <v>3244</v>
      </c>
      <c r="E246" s="614">
        <v>853.12</v>
      </c>
      <c r="F246" s="615">
        <f t="shared" si="13"/>
        <v>50955550.280000009</v>
      </c>
      <c r="G246" s="614">
        <f t="shared" si="12"/>
        <v>853.12</v>
      </c>
      <c r="H246" s="615">
        <f t="shared" si="14"/>
        <v>50955550.280000009</v>
      </c>
      <c r="I246" s="616" t="s">
        <v>108</v>
      </c>
      <c r="J246" s="616" t="s">
        <v>3184</v>
      </c>
    </row>
    <row r="247" spans="1:10" ht="36">
      <c r="A247" s="617"/>
      <c r="B247" s="620" t="s">
        <v>3194</v>
      </c>
      <c r="C247" s="613" t="s">
        <v>3372</v>
      </c>
      <c r="D247" s="618" t="s">
        <v>3294</v>
      </c>
      <c r="E247" s="614">
        <v>2079.48</v>
      </c>
      <c r="F247" s="615">
        <f t="shared" si="13"/>
        <v>50957629.760000005</v>
      </c>
      <c r="G247" s="614">
        <f t="shared" si="12"/>
        <v>2079.48</v>
      </c>
      <c r="H247" s="615">
        <f t="shared" si="14"/>
        <v>50957629.760000005</v>
      </c>
      <c r="I247" s="616" t="s">
        <v>108</v>
      </c>
      <c r="J247" s="616" t="s">
        <v>3184</v>
      </c>
    </row>
    <row r="248" spans="1:10" ht="36">
      <c r="A248" s="617"/>
      <c r="B248" s="620" t="s">
        <v>3194</v>
      </c>
      <c r="C248" s="613" t="s">
        <v>3372</v>
      </c>
      <c r="D248" s="618" t="s">
        <v>3374</v>
      </c>
      <c r="E248" s="614">
        <v>11517.12</v>
      </c>
      <c r="F248" s="615">
        <f t="shared" si="13"/>
        <v>50969146.880000003</v>
      </c>
      <c r="G248" s="614">
        <f t="shared" si="12"/>
        <v>11517.12</v>
      </c>
      <c r="H248" s="615">
        <f t="shared" si="14"/>
        <v>50969146.880000003</v>
      </c>
      <c r="I248" s="616" t="s">
        <v>108</v>
      </c>
      <c r="J248" s="616" t="s">
        <v>3184</v>
      </c>
    </row>
    <row r="249" spans="1:10" ht="36">
      <c r="A249" s="617"/>
      <c r="B249" s="620" t="s">
        <v>3194</v>
      </c>
      <c r="C249" s="613" t="s">
        <v>3372</v>
      </c>
      <c r="D249" s="618" t="s">
        <v>3246</v>
      </c>
      <c r="E249" s="614">
        <v>12000</v>
      </c>
      <c r="F249" s="615">
        <f t="shared" si="13"/>
        <v>50981146.880000003</v>
      </c>
      <c r="G249" s="614">
        <f t="shared" si="12"/>
        <v>12000</v>
      </c>
      <c r="H249" s="615">
        <f t="shared" si="14"/>
        <v>50981146.880000003</v>
      </c>
      <c r="I249" s="616" t="s">
        <v>108</v>
      </c>
      <c r="J249" s="616" t="s">
        <v>3184</v>
      </c>
    </row>
    <row r="250" spans="1:10" ht="36">
      <c r="A250" s="617"/>
      <c r="B250" s="620" t="s">
        <v>3194</v>
      </c>
      <c r="C250" s="613" t="s">
        <v>3372</v>
      </c>
      <c r="D250" s="618" t="s">
        <v>3206</v>
      </c>
      <c r="E250" s="614">
        <v>586.52</v>
      </c>
      <c r="F250" s="615">
        <f t="shared" si="13"/>
        <v>50981733.400000006</v>
      </c>
      <c r="G250" s="614">
        <f t="shared" si="12"/>
        <v>586.52</v>
      </c>
      <c r="H250" s="615">
        <f t="shared" si="14"/>
        <v>50981733.400000006</v>
      </c>
      <c r="I250" s="616" t="s">
        <v>108</v>
      </c>
      <c r="J250" s="616" t="s">
        <v>3184</v>
      </c>
    </row>
    <row r="251" spans="1:10" ht="36">
      <c r="A251" s="617"/>
      <c r="B251" s="620" t="s">
        <v>3194</v>
      </c>
      <c r="C251" s="613" t="s">
        <v>3372</v>
      </c>
      <c r="D251" s="618" t="s">
        <v>3214</v>
      </c>
      <c r="E251" s="614">
        <v>106.64</v>
      </c>
      <c r="F251" s="615">
        <f t="shared" si="13"/>
        <v>50981840.040000007</v>
      </c>
      <c r="G251" s="614">
        <f t="shared" si="12"/>
        <v>106.64</v>
      </c>
      <c r="H251" s="615">
        <f t="shared" si="14"/>
        <v>50981840.040000007</v>
      </c>
      <c r="I251" s="616" t="s">
        <v>108</v>
      </c>
      <c r="J251" s="616" t="s">
        <v>3184</v>
      </c>
    </row>
    <row r="252" spans="1:10" ht="36">
      <c r="A252" s="617"/>
      <c r="B252" s="620" t="s">
        <v>3194</v>
      </c>
      <c r="C252" s="613" t="s">
        <v>3372</v>
      </c>
      <c r="D252" s="618" t="s">
        <v>3221</v>
      </c>
      <c r="E252" s="614">
        <v>1279.68</v>
      </c>
      <c r="F252" s="615">
        <f t="shared" si="13"/>
        <v>50983119.720000006</v>
      </c>
      <c r="G252" s="614">
        <f t="shared" si="12"/>
        <v>1279.68</v>
      </c>
      <c r="H252" s="615">
        <f t="shared" si="14"/>
        <v>50983119.720000006</v>
      </c>
      <c r="I252" s="616" t="s">
        <v>108</v>
      </c>
      <c r="J252" s="616" t="s">
        <v>3184</v>
      </c>
    </row>
    <row r="253" spans="1:10" ht="36">
      <c r="A253" s="617"/>
      <c r="B253" s="620" t="s">
        <v>3194</v>
      </c>
      <c r="C253" s="613" t="s">
        <v>3372</v>
      </c>
      <c r="D253" s="618" t="s">
        <v>3248</v>
      </c>
      <c r="E253" s="614">
        <v>3199.2</v>
      </c>
      <c r="F253" s="615">
        <f t="shared" si="13"/>
        <v>50986318.920000009</v>
      </c>
      <c r="G253" s="614">
        <f t="shared" si="12"/>
        <v>3199.2</v>
      </c>
      <c r="H253" s="615">
        <f t="shared" si="14"/>
        <v>50986318.920000009</v>
      </c>
      <c r="I253" s="616" t="s">
        <v>108</v>
      </c>
      <c r="J253" s="616" t="s">
        <v>3184</v>
      </c>
    </row>
    <row r="254" spans="1:10" ht="36">
      <c r="A254" s="617"/>
      <c r="B254" s="620" t="s">
        <v>3194</v>
      </c>
      <c r="C254" s="613" t="s">
        <v>3372</v>
      </c>
      <c r="D254" s="618" t="s">
        <v>3276</v>
      </c>
      <c r="E254" s="614">
        <v>799.8</v>
      </c>
      <c r="F254" s="615">
        <f t="shared" si="13"/>
        <v>50987118.720000006</v>
      </c>
      <c r="G254" s="614">
        <f t="shared" si="12"/>
        <v>799.8</v>
      </c>
      <c r="H254" s="615">
        <f t="shared" si="14"/>
        <v>50987118.720000006</v>
      </c>
      <c r="I254" s="616" t="s">
        <v>108</v>
      </c>
      <c r="J254" s="616" t="s">
        <v>3184</v>
      </c>
    </row>
    <row r="255" spans="1:10" ht="36">
      <c r="A255" s="617"/>
      <c r="B255" s="620" t="s">
        <v>3194</v>
      </c>
      <c r="C255" s="613" t="s">
        <v>3372</v>
      </c>
      <c r="D255" s="618" t="s">
        <v>3249</v>
      </c>
      <c r="E255" s="614">
        <v>106.64</v>
      </c>
      <c r="F255" s="615">
        <f t="shared" si="13"/>
        <v>50987225.360000007</v>
      </c>
      <c r="G255" s="614">
        <f t="shared" si="12"/>
        <v>106.64</v>
      </c>
      <c r="H255" s="615">
        <f t="shared" si="14"/>
        <v>50987225.360000007</v>
      </c>
      <c r="I255" s="616" t="s">
        <v>108</v>
      </c>
      <c r="J255" s="616" t="s">
        <v>3184</v>
      </c>
    </row>
    <row r="256" spans="1:10" ht="36">
      <c r="A256" s="617"/>
      <c r="B256" s="620" t="s">
        <v>3194</v>
      </c>
      <c r="C256" s="613" t="s">
        <v>3372</v>
      </c>
      <c r="D256" s="618" t="s">
        <v>3278</v>
      </c>
      <c r="E256" s="614">
        <v>1599.6</v>
      </c>
      <c r="F256" s="615">
        <f t="shared" si="13"/>
        <v>50988824.960000008</v>
      </c>
      <c r="G256" s="614">
        <f t="shared" si="12"/>
        <v>1599.6</v>
      </c>
      <c r="H256" s="615">
        <f t="shared" si="14"/>
        <v>50988824.960000008</v>
      </c>
      <c r="I256" s="616" t="s">
        <v>108</v>
      </c>
      <c r="J256" s="616" t="s">
        <v>3184</v>
      </c>
    </row>
    <row r="257" spans="1:10" ht="36">
      <c r="A257" s="617"/>
      <c r="B257" s="620" t="s">
        <v>3194</v>
      </c>
      <c r="C257" s="613" t="s">
        <v>3372</v>
      </c>
      <c r="D257" s="618" t="s">
        <v>3279</v>
      </c>
      <c r="E257" s="614">
        <v>106.64</v>
      </c>
      <c r="F257" s="615">
        <f t="shared" si="13"/>
        <v>50988931.600000009</v>
      </c>
      <c r="G257" s="614">
        <f t="shared" si="12"/>
        <v>106.64</v>
      </c>
      <c r="H257" s="615">
        <f t="shared" si="14"/>
        <v>50988931.600000009</v>
      </c>
      <c r="I257" s="616" t="s">
        <v>108</v>
      </c>
      <c r="J257" s="616" t="s">
        <v>3184</v>
      </c>
    </row>
    <row r="258" spans="1:10" ht="36">
      <c r="A258" s="617"/>
      <c r="B258" s="620" t="s">
        <v>3194</v>
      </c>
      <c r="C258" s="613" t="s">
        <v>3372</v>
      </c>
      <c r="D258" s="618" t="s">
        <v>3375</v>
      </c>
      <c r="E258" s="614">
        <v>4692.16</v>
      </c>
      <c r="F258" s="615">
        <f t="shared" si="13"/>
        <v>50993623.760000005</v>
      </c>
      <c r="G258" s="614">
        <f t="shared" si="12"/>
        <v>4692.16</v>
      </c>
      <c r="H258" s="615">
        <f t="shared" si="14"/>
        <v>50993623.760000005</v>
      </c>
      <c r="I258" s="616" t="s">
        <v>108</v>
      </c>
      <c r="J258" s="616" t="s">
        <v>3184</v>
      </c>
    </row>
    <row r="259" spans="1:10" ht="36">
      <c r="A259" s="617"/>
      <c r="B259" s="620" t="s">
        <v>3194</v>
      </c>
      <c r="C259" s="613" t="s">
        <v>3372</v>
      </c>
      <c r="D259" s="618" t="s">
        <v>3282</v>
      </c>
      <c r="E259" s="614">
        <v>693.16000000000008</v>
      </c>
      <c r="F259" s="615">
        <f t="shared" si="13"/>
        <v>50994316.920000002</v>
      </c>
      <c r="G259" s="614">
        <f t="shared" si="12"/>
        <v>693.16000000000008</v>
      </c>
      <c r="H259" s="615">
        <f t="shared" si="14"/>
        <v>50994316.920000002</v>
      </c>
      <c r="I259" s="616" t="s">
        <v>108</v>
      </c>
      <c r="J259" s="616" t="s">
        <v>3184</v>
      </c>
    </row>
    <row r="260" spans="1:10" ht="36">
      <c r="A260" s="617"/>
      <c r="B260" s="620" t="s">
        <v>3194</v>
      </c>
      <c r="C260" s="613" t="s">
        <v>3376</v>
      </c>
      <c r="D260" s="618" t="s">
        <v>3284</v>
      </c>
      <c r="E260" s="614">
        <v>5000</v>
      </c>
      <c r="F260" s="615">
        <f t="shared" si="13"/>
        <v>50999316.920000002</v>
      </c>
      <c r="G260" s="614">
        <f t="shared" si="12"/>
        <v>5000</v>
      </c>
      <c r="H260" s="615">
        <f t="shared" si="14"/>
        <v>50999316.920000002</v>
      </c>
      <c r="I260" s="616" t="s">
        <v>108</v>
      </c>
      <c r="J260" s="616" t="s">
        <v>3184</v>
      </c>
    </row>
    <row r="261" spans="1:10" ht="36">
      <c r="A261" s="617"/>
      <c r="B261" s="620" t="s">
        <v>3194</v>
      </c>
      <c r="C261" s="613" t="s">
        <v>3376</v>
      </c>
      <c r="D261" s="618" t="s">
        <v>3251</v>
      </c>
      <c r="E261" s="614">
        <v>13809.880000000001</v>
      </c>
      <c r="F261" s="615">
        <f t="shared" si="13"/>
        <v>51013126.800000004</v>
      </c>
      <c r="G261" s="614">
        <f t="shared" si="12"/>
        <v>13809.880000000001</v>
      </c>
      <c r="H261" s="615">
        <f t="shared" si="14"/>
        <v>51013126.800000004</v>
      </c>
      <c r="I261" s="616" t="s">
        <v>108</v>
      </c>
      <c r="J261" s="616" t="s">
        <v>3184</v>
      </c>
    </row>
    <row r="262" spans="1:10" ht="36">
      <c r="A262" s="617"/>
      <c r="B262" s="620" t="s">
        <v>3194</v>
      </c>
      <c r="C262" s="613" t="s">
        <v>3376</v>
      </c>
      <c r="D262" s="618" t="s">
        <v>3377</v>
      </c>
      <c r="E262" s="614">
        <v>4158.96</v>
      </c>
      <c r="F262" s="615">
        <f t="shared" si="13"/>
        <v>51017285.760000005</v>
      </c>
      <c r="G262" s="614">
        <f t="shared" si="12"/>
        <v>4158.96</v>
      </c>
      <c r="H262" s="615">
        <f t="shared" si="14"/>
        <v>51017285.760000005</v>
      </c>
      <c r="I262" s="616" t="s">
        <v>108</v>
      </c>
      <c r="J262" s="616" t="s">
        <v>3184</v>
      </c>
    </row>
    <row r="263" spans="1:10" ht="36">
      <c r="A263" s="617"/>
      <c r="B263" s="620" t="s">
        <v>3194</v>
      </c>
      <c r="C263" s="613" t="s">
        <v>3376</v>
      </c>
      <c r="D263" s="618" t="s">
        <v>3285</v>
      </c>
      <c r="E263" s="614">
        <v>1333</v>
      </c>
      <c r="F263" s="615">
        <f t="shared" si="13"/>
        <v>51018618.760000005</v>
      </c>
      <c r="G263" s="614">
        <f t="shared" si="12"/>
        <v>1333</v>
      </c>
      <c r="H263" s="615">
        <f t="shared" si="14"/>
        <v>51018618.760000005</v>
      </c>
      <c r="I263" s="616" t="s">
        <v>108</v>
      </c>
      <c r="J263" s="616" t="s">
        <v>3184</v>
      </c>
    </row>
    <row r="264" spans="1:10" ht="36">
      <c r="A264" s="617"/>
      <c r="B264" s="620" t="s">
        <v>3194</v>
      </c>
      <c r="C264" s="613" t="s">
        <v>3376</v>
      </c>
      <c r="D264" s="618" t="s">
        <v>3253</v>
      </c>
      <c r="E264" s="614">
        <v>20368.240000000002</v>
      </c>
      <c r="F264" s="615">
        <f t="shared" si="13"/>
        <v>51038987.000000007</v>
      </c>
      <c r="G264" s="614">
        <f t="shared" si="12"/>
        <v>20368.240000000002</v>
      </c>
      <c r="H264" s="615">
        <f t="shared" si="14"/>
        <v>51038987.000000007</v>
      </c>
      <c r="I264" s="616" t="s">
        <v>108</v>
      </c>
      <c r="J264" s="616" t="s">
        <v>3184</v>
      </c>
    </row>
    <row r="265" spans="1:10" ht="36">
      <c r="A265" s="617"/>
      <c r="B265" s="620" t="s">
        <v>3194</v>
      </c>
      <c r="C265" s="613" t="s">
        <v>3376</v>
      </c>
      <c r="D265" s="618" t="s">
        <v>3254</v>
      </c>
      <c r="E265" s="614">
        <v>279000</v>
      </c>
      <c r="F265" s="615">
        <f t="shared" si="13"/>
        <v>51317987.000000007</v>
      </c>
      <c r="G265" s="614">
        <f t="shared" si="12"/>
        <v>279000</v>
      </c>
      <c r="H265" s="615">
        <f t="shared" si="14"/>
        <v>51317987.000000007</v>
      </c>
      <c r="I265" s="616" t="s">
        <v>108</v>
      </c>
      <c r="J265" s="616" t="s">
        <v>3184</v>
      </c>
    </row>
    <row r="266" spans="1:10" ht="36">
      <c r="A266" s="617"/>
      <c r="B266" s="620" t="s">
        <v>3194</v>
      </c>
      <c r="C266" s="613" t="s">
        <v>3376</v>
      </c>
      <c r="D266" s="618" t="s">
        <v>3255</v>
      </c>
      <c r="E266" s="614">
        <v>12743.48</v>
      </c>
      <c r="F266" s="615">
        <f t="shared" si="13"/>
        <v>51330730.480000004</v>
      </c>
      <c r="G266" s="614">
        <f t="shared" ref="G266:G329" si="15">E266</f>
        <v>12743.48</v>
      </c>
      <c r="H266" s="615">
        <f t="shared" si="14"/>
        <v>51330730.480000004</v>
      </c>
      <c r="I266" s="616" t="s">
        <v>108</v>
      </c>
      <c r="J266" s="616" t="s">
        <v>3184</v>
      </c>
    </row>
    <row r="267" spans="1:10" ht="36">
      <c r="A267" s="617"/>
      <c r="B267" s="620" t="s">
        <v>3194</v>
      </c>
      <c r="C267" s="613" t="s">
        <v>3376</v>
      </c>
      <c r="D267" s="618" t="s">
        <v>3239</v>
      </c>
      <c r="E267" s="614">
        <v>12743.48</v>
      </c>
      <c r="F267" s="615">
        <f t="shared" ref="F267:F330" si="16">E267+F266</f>
        <v>51343473.960000001</v>
      </c>
      <c r="G267" s="614">
        <f t="shared" si="15"/>
        <v>12743.48</v>
      </c>
      <c r="H267" s="615">
        <f t="shared" ref="H267:H330" si="17">H266+G267</f>
        <v>51343473.960000001</v>
      </c>
      <c r="I267" s="616" t="s">
        <v>108</v>
      </c>
      <c r="J267" s="616" t="s">
        <v>3184</v>
      </c>
    </row>
    <row r="268" spans="1:10" ht="36">
      <c r="A268" s="617"/>
      <c r="B268" s="620" t="s">
        <v>3194</v>
      </c>
      <c r="C268" s="613" t="s">
        <v>3376</v>
      </c>
      <c r="D268" s="618" t="s">
        <v>3240</v>
      </c>
      <c r="E268" s="614">
        <v>16849.120000000003</v>
      </c>
      <c r="F268" s="615">
        <f t="shared" si="16"/>
        <v>51360323.079999998</v>
      </c>
      <c r="G268" s="614">
        <f t="shared" si="15"/>
        <v>16849.120000000003</v>
      </c>
      <c r="H268" s="615">
        <f t="shared" si="17"/>
        <v>51360323.079999998</v>
      </c>
      <c r="I268" s="616" t="s">
        <v>108</v>
      </c>
      <c r="J268" s="616" t="s">
        <v>3184</v>
      </c>
    </row>
    <row r="269" spans="1:10" ht="36">
      <c r="A269" s="617"/>
      <c r="B269" s="620" t="s">
        <v>3194</v>
      </c>
      <c r="C269" s="613" t="s">
        <v>3376</v>
      </c>
      <c r="D269" s="618" t="s">
        <v>3256</v>
      </c>
      <c r="E269" s="614">
        <v>11000</v>
      </c>
      <c r="F269" s="615">
        <f t="shared" si="16"/>
        <v>51371323.079999998</v>
      </c>
      <c r="G269" s="614">
        <f t="shared" si="15"/>
        <v>11000</v>
      </c>
      <c r="H269" s="615">
        <f t="shared" si="17"/>
        <v>51371323.079999998</v>
      </c>
      <c r="I269" s="616" t="s">
        <v>108</v>
      </c>
      <c r="J269" s="616" t="s">
        <v>3184</v>
      </c>
    </row>
    <row r="270" spans="1:10" ht="36">
      <c r="A270" s="617"/>
      <c r="B270" s="620" t="s">
        <v>3194</v>
      </c>
      <c r="C270" s="613" t="s">
        <v>3376</v>
      </c>
      <c r="D270" s="618" t="s">
        <v>3241</v>
      </c>
      <c r="E270" s="614">
        <v>1919.52</v>
      </c>
      <c r="F270" s="615">
        <f t="shared" si="16"/>
        <v>51373242.600000001</v>
      </c>
      <c r="G270" s="614">
        <f t="shared" si="15"/>
        <v>1919.52</v>
      </c>
      <c r="H270" s="615">
        <f t="shared" si="17"/>
        <v>51373242.600000001</v>
      </c>
      <c r="I270" s="616" t="s">
        <v>108</v>
      </c>
      <c r="J270" s="616" t="s">
        <v>3184</v>
      </c>
    </row>
    <row r="271" spans="1:10" ht="36">
      <c r="A271" s="617"/>
      <c r="B271" s="620" t="s">
        <v>3194</v>
      </c>
      <c r="C271" s="613" t="s">
        <v>3376</v>
      </c>
      <c r="D271" s="618" t="s">
        <v>3258</v>
      </c>
      <c r="E271" s="614">
        <v>12000.000000000002</v>
      </c>
      <c r="F271" s="615">
        <f t="shared" si="16"/>
        <v>51385242.600000001</v>
      </c>
      <c r="G271" s="614">
        <f t="shared" si="15"/>
        <v>12000.000000000002</v>
      </c>
      <c r="H271" s="615">
        <f t="shared" si="17"/>
        <v>51385242.600000001</v>
      </c>
      <c r="I271" s="616" t="s">
        <v>108</v>
      </c>
      <c r="J271" s="616" t="s">
        <v>3184</v>
      </c>
    </row>
    <row r="272" spans="1:10" ht="36">
      <c r="A272" s="617"/>
      <c r="B272" s="620" t="s">
        <v>3194</v>
      </c>
      <c r="C272" s="613" t="s">
        <v>3376</v>
      </c>
      <c r="D272" s="618" t="s">
        <v>3260</v>
      </c>
      <c r="E272" s="614">
        <v>639.84</v>
      </c>
      <c r="F272" s="615">
        <f t="shared" si="16"/>
        <v>51385882.440000005</v>
      </c>
      <c r="G272" s="614">
        <f t="shared" si="15"/>
        <v>639.84</v>
      </c>
      <c r="H272" s="615">
        <f t="shared" si="17"/>
        <v>51385882.440000005</v>
      </c>
      <c r="I272" s="616" t="s">
        <v>108</v>
      </c>
      <c r="J272" s="616" t="s">
        <v>3184</v>
      </c>
    </row>
    <row r="273" spans="1:10" ht="36">
      <c r="A273" s="617"/>
      <c r="B273" s="620" t="s">
        <v>3194</v>
      </c>
      <c r="C273" s="613" t="s">
        <v>3376</v>
      </c>
      <c r="D273" s="618" t="s">
        <v>3261</v>
      </c>
      <c r="E273" s="614">
        <v>199000</v>
      </c>
      <c r="F273" s="615">
        <f t="shared" si="16"/>
        <v>51584882.440000005</v>
      </c>
      <c r="G273" s="614">
        <f t="shared" si="15"/>
        <v>199000</v>
      </c>
      <c r="H273" s="615">
        <f t="shared" si="17"/>
        <v>51584882.440000005</v>
      </c>
      <c r="I273" s="616" t="s">
        <v>108</v>
      </c>
      <c r="J273" s="616" t="s">
        <v>3184</v>
      </c>
    </row>
    <row r="274" spans="1:10" ht="36">
      <c r="A274" s="617"/>
      <c r="B274" s="620" t="s">
        <v>3194</v>
      </c>
      <c r="C274" s="613" t="s">
        <v>3376</v>
      </c>
      <c r="D274" s="618" t="s">
        <v>3263</v>
      </c>
      <c r="E274" s="614">
        <v>12476.880000000001</v>
      </c>
      <c r="F274" s="615">
        <f t="shared" si="16"/>
        <v>51597359.320000008</v>
      </c>
      <c r="G274" s="614">
        <f t="shared" si="15"/>
        <v>12476.880000000001</v>
      </c>
      <c r="H274" s="615">
        <f t="shared" si="17"/>
        <v>51597359.320000008</v>
      </c>
      <c r="I274" s="616" t="s">
        <v>108</v>
      </c>
      <c r="J274" s="616" t="s">
        <v>3184</v>
      </c>
    </row>
    <row r="275" spans="1:10" ht="36">
      <c r="A275" s="617"/>
      <c r="B275" s="620" t="s">
        <v>3194</v>
      </c>
      <c r="C275" s="613" t="s">
        <v>3376</v>
      </c>
      <c r="D275" s="618" t="s">
        <v>3264</v>
      </c>
      <c r="E275" s="614">
        <v>3199.2</v>
      </c>
      <c r="F275" s="615">
        <f t="shared" si="16"/>
        <v>51600558.520000011</v>
      </c>
      <c r="G275" s="614">
        <f t="shared" si="15"/>
        <v>3199.2</v>
      </c>
      <c r="H275" s="615">
        <f t="shared" si="17"/>
        <v>51600558.520000011</v>
      </c>
      <c r="I275" s="616" t="s">
        <v>108</v>
      </c>
      <c r="J275" s="616" t="s">
        <v>3184</v>
      </c>
    </row>
    <row r="276" spans="1:10" ht="36">
      <c r="A276" s="617"/>
      <c r="B276" s="620" t="s">
        <v>3194</v>
      </c>
      <c r="C276" s="613" t="s">
        <v>3376</v>
      </c>
      <c r="D276" s="618" t="s">
        <v>3266</v>
      </c>
      <c r="E276" s="614">
        <v>2000</v>
      </c>
      <c r="F276" s="615">
        <f t="shared" si="16"/>
        <v>51602558.520000011</v>
      </c>
      <c r="G276" s="614">
        <f t="shared" si="15"/>
        <v>2000</v>
      </c>
      <c r="H276" s="615">
        <f t="shared" si="17"/>
        <v>51602558.520000011</v>
      </c>
      <c r="I276" s="616" t="s">
        <v>108</v>
      </c>
      <c r="J276" s="616" t="s">
        <v>3184</v>
      </c>
    </row>
    <row r="277" spans="1:10" ht="36">
      <c r="A277" s="617"/>
      <c r="B277" s="620" t="s">
        <v>3194</v>
      </c>
      <c r="C277" s="613" t="s">
        <v>3376</v>
      </c>
      <c r="D277" s="618" t="s">
        <v>3267</v>
      </c>
      <c r="E277" s="614">
        <v>40000</v>
      </c>
      <c r="F277" s="615">
        <f t="shared" si="16"/>
        <v>51642558.520000011</v>
      </c>
      <c r="G277" s="614">
        <f t="shared" si="15"/>
        <v>40000</v>
      </c>
      <c r="H277" s="615">
        <f t="shared" si="17"/>
        <v>51642558.520000011</v>
      </c>
      <c r="I277" s="616" t="s">
        <v>108</v>
      </c>
      <c r="J277" s="616" t="s">
        <v>3184</v>
      </c>
    </row>
    <row r="278" spans="1:10" ht="36">
      <c r="A278" s="617"/>
      <c r="B278" s="620" t="s">
        <v>3194</v>
      </c>
      <c r="C278" s="613" t="s">
        <v>3376</v>
      </c>
      <c r="D278" s="618" t="s">
        <v>3289</v>
      </c>
      <c r="E278" s="614">
        <v>2452.7200000000003</v>
      </c>
      <c r="F278" s="615">
        <f t="shared" si="16"/>
        <v>51645011.24000001</v>
      </c>
      <c r="G278" s="614">
        <f t="shared" si="15"/>
        <v>2452.7200000000003</v>
      </c>
      <c r="H278" s="615">
        <f t="shared" si="17"/>
        <v>51645011.24000001</v>
      </c>
      <c r="I278" s="616" t="s">
        <v>108</v>
      </c>
      <c r="J278" s="616" t="s">
        <v>3184</v>
      </c>
    </row>
    <row r="279" spans="1:10" ht="36">
      <c r="A279" s="617"/>
      <c r="B279" s="620" t="s">
        <v>3194</v>
      </c>
      <c r="C279" s="613" t="s">
        <v>3376</v>
      </c>
      <c r="D279" s="618" t="s">
        <v>3242</v>
      </c>
      <c r="E279" s="614">
        <v>3359.1600000000003</v>
      </c>
      <c r="F279" s="615">
        <f t="shared" si="16"/>
        <v>51648370.400000006</v>
      </c>
      <c r="G279" s="614">
        <f t="shared" si="15"/>
        <v>3359.1600000000003</v>
      </c>
      <c r="H279" s="615">
        <f t="shared" si="17"/>
        <v>51648370.400000006</v>
      </c>
      <c r="I279" s="616" t="s">
        <v>108</v>
      </c>
      <c r="J279" s="616" t="s">
        <v>3184</v>
      </c>
    </row>
    <row r="280" spans="1:10" ht="36">
      <c r="A280" s="617"/>
      <c r="B280" s="620" t="s">
        <v>3194</v>
      </c>
      <c r="C280" s="613" t="s">
        <v>3376</v>
      </c>
      <c r="D280" s="618" t="s">
        <v>3243</v>
      </c>
      <c r="E280" s="614">
        <v>2000</v>
      </c>
      <c r="F280" s="615">
        <f t="shared" si="16"/>
        <v>51650370.400000006</v>
      </c>
      <c r="G280" s="614">
        <f t="shared" si="15"/>
        <v>2000</v>
      </c>
      <c r="H280" s="615">
        <f t="shared" si="17"/>
        <v>51650370.400000006</v>
      </c>
      <c r="I280" s="616" t="s">
        <v>108</v>
      </c>
      <c r="J280" s="616" t="s">
        <v>3184</v>
      </c>
    </row>
    <row r="281" spans="1:10" ht="36">
      <c r="A281" s="617"/>
      <c r="B281" s="620" t="s">
        <v>3194</v>
      </c>
      <c r="C281" s="613" t="s">
        <v>3376</v>
      </c>
      <c r="D281" s="618" t="s">
        <v>3269</v>
      </c>
      <c r="E281" s="614">
        <v>266000</v>
      </c>
      <c r="F281" s="615">
        <f t="shared" si="16"/>
        <v>51916370.400000006</v>
      </c>
      <c r="G281" s="614">
        <f t="shared" si="15"/>
        <v>266000</v>
      </c>
      <c r="H281" s="615">
        <f t="shared" si="17"/>
        <v>51916370.400000006</v>
      </c>
      <c r="I281" s="616" t="s">
        <v>108</v>
      </c>
      <c r="J281" s="616" t="s">
        <v>3184</v>
      </c>
    </row>
    <row r="282" spans="1:10" ht="36">
      <c r="A282" s="617"/>
      <c r="B282" s="620" t="s">
        <v>3194</v>
      </c>
      <c r="C282" s="613" t="s">
        <v>3376</v>
      </c>
      <c r="D282" s="618" t="s">
        <v>3290</v>
      </c>
      <c r="E282" s="614">
        <v>6345.08</v>
      </c>
      <c r="F282" s="615">
        <f t="shared" si="16"/>
        <v>51922715.480000004</v>
      </c>
      <c r="G282" s="614">
        <f t="shared" si="15"/>
        <v>6345.08</v>
      </c>
      <c r="H282" s="615">
        <f t="shared" si="17"/>
        <v>51922715.480000004</v>
      </c>
      <c r="I282" s="616" t="s">
        <v>108</v>
      </c>
      <c r="J282" s="616" t="s">
        <v>3184</v>
      </c>
    </row>
    <row r="283" spans="1:10" ht="36">
      <c r="A283" s="617"/>
      <c r="B283" s="620" t="s">
        <v>3194</v>
      </c>
      <c r="C283" s="613" t="s">
        <v>3376</v>
      </c>
      <c r="D283" s="618" t="s">
        <v>3291</v>
      </c>
      <c r="E283" s="614">
        <v>1546.2800000000002</v>
      </c>
      <c r="F283" s="615">
        <f t="shared" si="16"/>
        <v>51924261.760000005</v>
      </c>
      <c r="G283" s="614">
        <f t="shared" si="15"/>
        <v>1546.2800000000002</v>
      </c>
      <c r="H283" s="615">
        <f t="shared" si="17"/>
        <v>51924261.760000005</v>
      </c>
      <c r="I283" s="616" t="s">
        <v>108</v>
      </c>
      <c r="J283" s="616" t="s">
        <v>3184</v>
      </c>
    </row>
    <row r="284" spans="1:10" ht="36">
      <c r="A284" s="617"/>
      <c r="B284" s="620" t="s">
        <v>3194</v>
      </c>
      <c r="C284" s="613" t="s">
        <v>3376</v>
      </c>
      <c r="D284" s="618" t="s">
        <v>3244</v>
      </c>
      <c r="E284" s="614">
        <v>127000</v>
      </c>
      <c r="F284" s="615">
        <f t="shared" si="16"/>
        <v>52051261.760000005</v>
      </c>
      <c r="G284" s="614">
        <f t="shared" si="15"/>
        <v>127000</v>
      </c>
      <c r="H284" s="615">
        <f t="shared" si="17"/>
        <v>52051261.760000005</v>
      </c>
      <c r="I284" s="616" t="s">
        <v>108</v>
      </c>
      <c r="J284" s="616" t="s">
        <v>3184</v>
      </c>
    </row>
    <row r="285" spans="1:10" ht="36">
      <c r="A285" s="617"/>
      <c r="B285" s="620" t="s">
        <v>3194</v>
      </c>
      <c r="C285" s="613" t="s">
        <v>3376</v>
      </c>
      <c r="D285" s="618" t="s">
        <v>3245</v>
      </c>
      <c r="E285" s="614">
        <v>53.32</v>
      </c>
      <c r="F285" s="615">
        <f t="shared" si="16"/>
        <v>52051315.080000006</v>
      </c>
      <c r="G285" s="614">
        <f t="shared" si="15"/>
        <v>53.32</v>
      </c>
      <c r="H285" s="615">
        <f t="shared" si="17"/>
        <v>52051315.080000006</v>
      </c>
      <c r="I285" s="616" t="s">
        <v>108</v>
      </c>
      <c r="J285" s="616" t="s">
        <v>3184</v>
      </c>
    </row>
    <row r="286" spans="1:10" ht="36">
      <c r="A286" s="617"/>
      <c r="B286" s="620" t="s">
        <v>3194</v>
      </c>
      <c r="C286" s="613" t="s">
        <v>3376</v>
      </c>
      <c r="D286" s="618" t="s">
        <v>3294</v>
      </c>
      <c r="E286" s="614">
        <v>2079.48</v>
      </c>
      <c r="F286" s="615">
        <f t="shared" si="16"/>
        <v>52053394.560000002</v>
      </c>
      <c r="G286" s="614">
        <f t="shared" si="15"/>
        <v>2079.48</v>
      </c>
      <c r="H286" s="615">
        <f t="shared" si="17"/>
        <v>52053394.560000002</v>
      </c>
      <c r="I286" s="616" t="s">
        <v>108</v>
      </c>
      <c r="J286" s="616" t="s">
        <v>3184</v>
      </c>
    </row>
    <row r="287" spans="1:10" ht="36">
      <c r="A287" s="617"/>
      <c r="B287" s="620" t="s">
        <v>3194</v>
      </c>
      <c r="C287" s="613" t="s">
        <v>3376</v>
      </c>
      <c r="D287" s="618" t="s">
        <v>3271</v>
      </c>
      <c r="E287" s="614">
        <v>6665</v>
      </c>
      <c r="F287" s="615">
        <f t="shared" si="16"/>
        <v>52060059.560000002</v>
      </c>
      <c r="G287" s="614">
        <f t="shared" si="15"/>
        <v>6665</v>
      </c>
      <c r="H287" s="615">
        <f t="shared" si="17"/>
        <v>52060059.560000002</v>
      </c>
      <c r="I287" s="616" t="s">
        <v>108</v>
      </c>
      <c r="J287" s="616" t="s">
        <v>3184</v>
      </c>
    </row>
    <row r="288" spans="1:10" ht="36">
      <c r="A288" s="617"/>
      <c r="B288" s="620" t="s">
        <v>3194</v>
      </c>
      <c r="C288" s="613" t="s">
        <v>3376</v>
      </c>
      <c r="D288" s="618" t="s">
        <v>3272</v>
      </c>
      <c r="E288" s="614">
        <v>5000</v>
      </c>
      <c r="F288" s="615">
        <f t="shared" si="16"/>
        <v>52065059.560000002</v>
      </c>
      <c r="G288" s="614">
        <f t="shared" si="15"/>
        <v>5000</v>
      </c>
      <c r="H288" s="615">
        <f t="shared" si="17"/>
        <v>52065059.560000002</v>
      </c>
      <c r="I288" s="616" t="s">
        <v>108</v>
      </c>
      <c r="J288" s="616" t="s">
        <v>3184</v>
      </c>
    </row>
    <row r="289" spans="1:10" ht="36">
      <c r="A289" s="617"/>
      <c r="B289" s="620" t="s">
        <v>3194</v>
      </c>
      <c r="C289" s="613" t="s">
        <v>3376</v>
      </c>
      <c r="D289" s="618" t="s">
        <v>3246</v>
      </c>
      <c r="E289" s="614">
        <v>51000</v>
      </c>
      <c r="F289" s="615">
        <f t="shared" si="16"/>
        <v>52116059.560000002</v>
      </c>
      <c r="G289" s="614">
        <f t="shared" si="15"/>
        <v>51000</v>
      </c>
      <c r="H289" s="615">
        <f t="shared" si="17"/>
        <v>52116059.560000002</v>
      </c>
      <c r="I289" s="616" t="s">
        <v>108</v>
      </c>
      <c r="J289" s="616" t="s">
        <v>3184</v>
      </c>
    </row>
    <row r="290" spans="1:10" ht="36">
      <c r="A290" s="617"/>
      <c r="B290" s="620" t="s">
        <v>3194</v>
      </c>
      <c r="C290" s="613" t="s">
        <v>3376</v>
      </c>
      <c r="D290" s="618" t="s">
        <v>3206</v>
      </c>
      <c r="E290" s="614">
        <v>89000</v>
      </c>
      <c r="F290" s="615">
        <f t="shared" si="16"/>
        <v>52205059.560000002</v>
      </c>
      <c r="G290" s="614">
        <f t="shared" si="15"/>
        <v>89000</v>
      </c>
      <c r="H290" s="615">
        <f t="shared" si="17"/>
        <v>52205059.560000002</v>
      </c>
      <c r="I290" s="616" t="s">
        <v>108</v>
      </c>
      <c r="J290" s="616" t="s">
        <v>3184</v>
      </c>
    </row>
    <row r="291" spans="1:10" ht="36">
      <c r="A291" s="617"/>
      <c r="B291" s="620" t="s">
        <v>3194</v>
      </c>
      <c r="C291" s="613" t="s">
        <v>3376</v>
      </c>
      <c r="D291" s="618" t="s">
        <v>3214</v>
      </c>
      <c r="E291" s="614">
        <v>4265.6000000000004</v>
      </c>
      <c r="F291" s="615">
        <f t="shared" si="16"/>
        <v>52209325.160000004</v>
      </c>
      <c r="G291" s="614">
        <f t="shared" si="15"/>
        <v>4265.6000000000004</v>
      </c>
      <c r="H291" s="615">
        <f t="shared" si="17"/>
        <v>52209325.160000004</v>
      </c>
      <c r="I291" s="616" t="s">
        <v>108</v>
      </c>
      <c r="J291" s="616" t="s">
        <v>3184</v>
      </c>
    </row>
    <row r="292" spans="1:10" ht="36">
      <c r="A292" s="617"/>
      <c r="B292" s="620" t="s">
        <v>3194</v>
      </c>
      <c r="C292" s="613" t="s">
        <v>3376</v>
      </c>
      <c r="D292" s="618" t="s">
        <v>3221</v>
      </c>
      <c r="E292" s="614">
        <v>153000</v>
      </c>
      <c r="F292" s="615">
        <f t="shared" si="16"/>
        <v>52362325.160000004</v>
      </c>
      <c r="G292" s="614">
        <f t="shared" si="15"/>
        <v>153000</v>
      </c>
      <c r="H292" s="615">
        <f t="shared" si="17"/>
        <v>52362325.160000004</v>
      </c>
      <c r="I292" s="616" t="s">
        <v>108</v>
      </c>
      <c r="J292" s="616" t="s">
        <v>3184</v>
      </c>
    </row>
    <row r="293" spans="1:10" ht="36">
      <c r="A293" s="617"/>
      <c r="B293" s="620" t="s">
        <v>3194</v>
      </c>
      <c r="C293" s="613" t="s">
        <v>3376</v>
      </c>
      <c r="D293" s="618" t="s">
        <v>3248</v>
      </c>
      <c r="E293" s="614">
        <v>8797.7999999999993</v>
      </c>
      <c r="F293" s="615">
        <f t="shared" si="16"/>
        <v>52371122.960000001</v>
      </c>
      <c r="G293" s="614">
        <f t="shared" si="15"/>
        <v>8797.7999999999993</v>
      </c>
      <c r="H293" s="615">
        <f t="shared" si="17"/>
        <v>52371122.960000001</v>
      </c>
      <c r="I293" s="616" t="s">
        <v>108</v>
      </c>
      <c r="J293" s="616" t="s">
        <v>3184</v>
      </c>
    </row>
    <row r="294" spans="1:10" ht="36">
      <c r="A294" s="617"/>
      <c r="B294" s="620" t="s">
        <v>3194</v>
      </c>
      <c r="C294" s="613" t="s">
        <v>3376</v>
      </c>
      <c r="D294" s="618" t="s">
        <v>3274</v>
      </c>
      <c r="E294" s="614">
        <v>15000</v>
      </c>
      <c r="F294" s="615">
        <f t="shared" si="16"/>
        <v>52386122.960000001</v>
      </c>
      <c r="G294" s="614">
        <f t="shared" si="15"/>
        <v>15000</v>
      </c>
      <c r="H294" s="615">
        <f t="shared" si="17"/>
        <v>52386122.960000001</v>
      </c>
      <c r="I294" s="616" t="s">
        <v>108</v>
      </c>
      <c r="J294" s="616" t="s">
        <v>3184</v>
      </c>
    </row>
    <row r="295" spans="1:10" ht="36">
      <c r="A295" s="617"/>
      <c r="B295" s="620" t="s">
        <v>3194</v>
      </c>
      <c r="C295" s="613" t="s">
        <v>3376</v>
      </c>
      <c r="D295" s="618" t="s">
        <v>3276</v>
      </c>
      <c r="E295" s="614">
        <v>6345.08</v>
      </c>
      <c r="F295" s="615">
        <f t="shared" si="16"/>
        <v>52392468.039999999</v>
      </c>
      <c r="G295" s="614">
        <f t="shared" si="15"/>
        <v>6345.08</v>
      </c>
      <c r="H295" s="615">
        <f t="shared" si="17"/>
        <v>52392468.039999999</v>
      </c>
      <c r="I295" s="616" t="s">
        <v>108</v>
      </c>
      <c r="J295" s="616" t="s">
        <v>3184</v>
      </c>
    </row>
    <row r="296" spans="1:10" ht="36">
      <c r="A296" s="617"/>
      <c r="B296" s="620" t="s">
        <v>3194</v>
      </c>
      <c r="C296" s="613" t="s">
        <v>3376</v>
      </c>
      <c r="D296" s="618" t="s">
        <v>3249</v>
      </c>
      <c r="E296" s="614">
        <v>746.48</v>
      </c>
      <c r="F296" s="615">
        <f t="shared" si="16"/>
        <v>52393214.519999996</v>
      </c>
      <c r="G296" s="614">
        <f t="shared" si="15"/>
        <v>746.48</v>
      </c>
      <c r="H296" s="615">
        <f t="shared" si="17"/>
        <v>52393214.519999996</v>
      </c>
      <c r="I296" s="616" t="s">
        <v>108</v>
      </c>
      <c r="J296" s="616" t="s">
        <v>3184</v>
      </c>
    </row>
    <row r="297" spans="1:10" ht="36">
      <c r="A297" s="617"/>
      <c r="B297" s="620" t="s">
        <v>3194</v>
      </c>
      <c r="C297" s="613" t="s">
        <v>3376</v>
      </c>
      <c r="D297" s="618" t="s">
        <v>3277</v>
      </c>
      <c r="E297" s="614">
        <v>88000</v>
      </c>
      <c r="F297" s="615">
        <f t="shared" si="16"/>
        <v>52481214.519999996</v>
      </c>
      <c r="G297" s="614">
        <f t="shared" si="15"/>
        <v>88000</v>
      </c>
      <c r="H297" s="615">
        <f t="shared" si="17"/>
        <v>52481214.519999996</v>
      </c>
      <c r="I297" s="616" t="s">
        <v>108</v>
      </c>
      <c r="J297" s="616" t="s">
        <v>3184</v>
      </c>
    </row>
    <row r="298" spans="1:10" ht="36">
      <c r="A298" s="617"/>
      <c r="B298" s="620" t="s">
        <v>3194</v>
      </c>
      <c r="C298" s="613" t="s">
        <v>3376</v>
      </c>
      <c r="D298" s="618" t="s">
        <v>3278</v>
      </c>
      <c r="E298" s="614">
        <v>12743.48</v>
      </c>
      <c r="F298" s="615">
        <f t="shared" si="16"/>
        <v>52493957.999999993</v>
      </c>
      <c r="G298" s="614">
        <f t="shared" si="15"/>
        <v>12743.48</v>
      </c>
      <c r="H298" s="615">
        <f t="shared" si="17"/>
        <v>52493957.999999993</v>
      </c>
      <c r="I298" s="616" t="s">
        <v>108</v>
      </c>
      <c r="J298" s="616" t="s">
        <v>3184</v>
      </c>
    </row>
    <row r="299" spans="1:10" ht="36">
      <c r="A299" s="617"/>
      <c r="B299" s="620" t="s">
        <v>3194</v>
      </c>
      <c r="C299" s="613" t="s">
        <v>3376</v>
      </c>
      <c r="D299" s="618" t="s">
        <v>3279</v>
      </c>
      <c r="E299" s="614">
        <v>2000</v>
      </c>
      <c r="F299" s="615">
        <f t="shared" si="16"/>
        <v>52495957.999999993</v>
      </c>
      <c r="G299" s="614">
        <f t="shared" si="15"/>
        <v>2000</v>
      </c>
      <c r="H299" s="615">
        <f t="shared" si="17"/>
        <v>52495957.999999993</v>
      </c>
      <c r="I299" s="616" t="s">
        <v>108</v>
      </c>
      <c r="J299" s="616" t="s">
        <v>3184</v>
      </c>
    </row>
    <row r="300" spans="1:10" ht="36">
      <c r="A300" s="617"/>
      <c r="B300" s="620" t="s">
        <v>3194</v>
      </c>
      <c r="C300" s="613" t="s">
        <v>3376</v>
      </c>
      <c r="D300" s="618" t="s">
        <v>3281</v>
      </c>
      <c r="E300" s="614">
        <v>959.76</v>
      </c>
      <c r="F300" s="615">
        <f t="shared" si="16"/>
        <v>52496917.75999999</v>
      </c>
      <c r="G300" s="614">
        <f t="shared" si="15"/>
        <v>959.76</v>
      </c>
      <c r="H300" s="615">
        <f t="shared" si="17"/>
        <v>52496917.75999999</v>
      </c>
      <c r="I300" s="616" t="s">
        <v>108</v>
      </c>
      <c r="J300" s="616" t="s">
        <v>3184</v>
      </c>
    </row>
    <row r="301" spans="1:10" ht="36">
      <c r="A301" s="617"/>
      <c r="B301" s="620" t="s">
        <v>3194</v>
      </c>
      <c r="C301" s="613" t="s">
        <v>3376</v>
      </c>
      <c r="D301" s="618" t="s">
        <v>3297</v>
      </c>
      <c r="E301" s="614">
        <v>26000</v>
      </c>
      <c r="F301" s="615">
        <f t="shared" si="16"/>
        <v>52522917.75999999</v>
      </c>
      <c r="G301" s="614">
        <f t="shared" si="15"/>
        <v>26000</v>
      </c>
      <c r="H301" s="615">
        <f t="shared" si="17"/>
        <v>52522917.75999999</v>
      </c>
      <c r="I301" s="616" t="s">
        <v>108</v>
      </c>
      <c r="J301" s="616" t="s">
        <v>3184</v>
      </c>
    </row>
    <row r="302" spans="1:10" ht="36">
      <c r="A302" s="617"/>
      <c r="B302" s="620" t="s">
        <v>3194</v>
      </c>
      <c r="C302" s="613" t="s">
        <v>3376</v>
      </c>
      <c r="D302" s="618" t="s">
        <v>3378</v>
      </c>
      <c r="E302" s="614">
        <v>5000</v>
      </c>
      <c r="F302" s="615">
        <f t="shared" si="16"/>
        <v>52527917.75999999</v>
      </c>
      <c r="G302" s="614">
        <f t="shared" si="15"/>
        <v>5000</v>
      </c>
      <c r="H302" s="615">
        <f t="shared" si="17"/>
        <v>52527917.75999999</v>
      </c>
      <c r="I302" s="616" t="s">
        <v>108</v>
      </c>
      <c r="J302" s="616" t="s">
        <v>3184</v>
      </c>
    </row>
    <row r="303" spans="1:10" ht="36">
      <c r="A303" s="617"/>
      <c r="B303" s="620" t="s">
        <v>3194</v>
      </c>
      <c r="C303" s="613" t="s">
        <v>3376</v>
      </c>
      <c r="D303" s="618" t="s">
        <v>3375</v>
      </c>
      <c r="E303" s="614">
        <v>10983.92</v>
      </c>
      <c r="F303" s="615">
        <f t="shared" si="16"/>
        <v>52538901.679999992</v>
      </c>
      <c r="G303" s="614">
        <f t="shared" si="15"/>
        <v>10983.92</v>
      </c>
      <c r="H303" s="615">
        <f t="shared" si="17"/>
        <v>52538901.679999992</v>
      </c>
      <c r="I303" s="616" t="s">
        <v>108</v>
      </c>
      <c r="J303" s="616" t="s">
        <v>3184</v>
      </c>
    </row>
    <row r="304" spans="1:10" ht="36">
      <c r="A304" s="617"/>
      <c r="B304" s="620" t="s">
        <v>3194</v>
      </c>
      <c r="C304" s="613" t="s">
        <v>3379</v>
      </c>
      <c r="D304" s="618" t="s">
        <v>3299</v>
      </c>
      <c r="E304" s="614">
        <v>9000</v>
      </c>
      <c r="F304" s="615">
        <f t="shared" si="16"/>
        <v>52547901.679999992</v>
      </c>
      <c r="G304" s="614">
        <f t="shared" si="15"/>
        <v>9000</v>
      </c>
      <c r="H304" s="615">
        <f t="shared" si="17"/>
        <v>52547901.679999992</v>
      </c>
      <c r="I304" s="616" t="s">
        <v>108</v>
      </c>
      <c r="J304" s="616" t="s">
        <v>3184</v>
      </c>
    </row>
    <row r="305" spans="1:10" ht="36">
      <c r="A305" s="617"/>
      <c r="B305" s="620" t="s">
        <v>3194</v>
      </c>
      <c r="C305" s="613" t="s">
        <v>3379</v>
      </c>
      <c r="D305" s="618" t="s">
        <v>3380</v>
      </c>
      <c r="E305" s="614">
        <v>5000</v>
      </c>
      <c r="F305" s="615">
        <f t="shared" si="16"/>
        <v>52552901.679999992</v>
      </c>
      <c r="G305" s="614">
        <f t="shared" si="15"/>
        <v>5000</v>
      </c>
      <c r="H305" s="615">
        <f t="shared" si="17"/>
        <v>52552901.679999992</v>
      </c>
      <c r="I305" s="616" t="s">
        <v>108</v>
      </c>
      <c r="J305" s="616" t="s">
        <v>3184</v>
      </c>
    </row>
    <row r="306" spans="1:10" ht="36">
      <c r="A306" s="617"/>
      <c r="B306" s="620" t="s">
        <v>3194</v>
      </c>
      <c r="C306" s="613" t="s">
        <v>3379</v>
      </c>
      <c r="D306" s="618" t="s">
        <v>3308</v>
      </c>
      <c r="E306" s="614">
        <v>238000</v>
      </c>
      <c r="F306" s="615">
        <f t="shared" si="16"/>
        <v>52790901.679999992</v>
      </c>
      <c r="G306" s="614">
        <f t="shared" si="15"/>
        <v>238000</v>
      </c>
      <c r="H306" s="615">
        <f t="shared" si="17"/>
        <v>52790901.679999992</v>
      </c>
      <c r="I306" s="616" t="s">
        <v>108</v>
      </c>
      <c r="J306" s="616" t="s">
        <v>3184</v>
      </c>
    </row>
    <row r="307" spans="1:10" ht="36">
      <c r="A307" s="617"/>
      <c r="B307" s="620" t="s">
        <v>3194</v>
      </c>
      <c r="C307" s="613" t="s">
        <v>3379</v>
      </c>
      <c r="D307" s="618" t="s">
        <v>3310</v>
      </c>
      <c r="E307" s="614">
        <v>60000</v>
      </c>
      <c r="F307" s="615">
        <f t="shared" si="16"/>
        <v>52850901.679999992</v>
      </c>
      <c r="G307" s="614">
        <f t="shared" si="15"/>
        <v>60000</v>
      </c>
      <c r="H307" s="615">
        <f t="shared" si="17"/>
        <v>52850901.679999992</v>
      </c>
      <c r="I307" s="616" t="s">
        <v>108</v>
      </c>
      <c r="J307" s="616" t="s">
        <v>3184</v>
      </c>
    </row>
    <row r="308" spans="1:10" ht="36">
      <c r="A308" s="617"/>
      <c r="B308" s="620" t="s">
        <v>3194</v>
      </c>
      <c r="C308" s="613" t="s">
        <v>3379</v>
      </c>
      <c r="D308" s="618" t="s">
        <v>3312</v>
      </c>
      <c r="E308" s="614">
        <v>7678.08</v>
      </c>
      <c r="F308" s="615">
        <f t="shared" si="16"/>
        <v>52858579.75999999</v>
      </c>
      <c r="G308" s="614">
        <f t="shared" si="15"/>
        <v>7678.08</v>
      </c>
      <c r="H308" s="615">
        <f t="shared" si="17"/>
        <v>52858579.75999999</v>
      </c>
      <c r="I308" s="616" t="s">
        <v>108</v>
      </c>
      <c r="J308" s="616" t="s">
        <v>3184</v>
      </c>
    </row>
    <row r="309" spans="1:10" ht="36">
      <c r="A309" s="617"/>
      <c r="B309" s="620" t="s">
        <v>3194</v>
      </c>
      <c r="C309" s="613" t="s">
        <v>3379</v>
      </c>
      <c r="D309" s="618" t="s">
        <v>3328</v>
      </c>
      <c r="E309" s="614">
        <v>133000</v>
      </c>
      <c r="F309" s="615">
        <f t="shared" si="16"/>
        <v>52991579.75999999</v>
      </c>
      <c r="G309" s="614">
        <f t="shared" si="15"/>
        <v>133000</v>
      </c>
      <c r="H309" s="615">
        <f t="shared" si="17"/>
        <v>52991579.75999999</v>
      </c>
      <c r="I309" s="616" t="s">
        <v>108</v>
      </c>
      <c r="J309" s="616" t="s">
        <v>3184</v>
      </c>
    </row>
    <row r="310" spans="1:10" ht="36">
      <c r="A310" s="617"/>
      <c r="B310" s="620" t="s">
        <v>3194</v>
      </c>
      <c r="C310" s="613" t="s">
        <v>3379</v>
      </c>
      <c r="D310" s="618" t="s">
        <v>3331</v>
      </c>
      <c r="E310" s="614">
        <v>127000</v>
      </c>
      <c r="F310" s="615">
        <f t="shared" si="16"/>
        <v>53118579.75999999</v>
      </c>
      <c r="G310" s="614">
        <f t="shared" si="15"/>
        <v>127000</v>
      </c>
      <c r="H310" s="615">
        <f t="shared" si="17"/>
        <v>53118579.75999999</v>
      </c>
      <c r="I310" s="616" t="s">
        <v>108</v>
      </c>
      <c r="J310" s="616" t="s">
        <v>3184</v>
      </c>
    </row>
    <row r="311" spans="1:10" ht="36">
      <c r="A311" s="617"/>
      <c r="B311" s="620" t="s">
        <v>3194</v>
      </c>
      <c r="C311" s="613" t="s">
        <v>3379</v>
      </c>
      <c r="D311" s="618" t="s">
        <v>3333</v>
      </c>
      <c r="E311" s="614">
        <v>26000</v>
      </c>
      <c r="F311" s="615">
        <f t="shared" si="16"/>
        <v>53144579.75999999</v>
      </c>
      <c r="G311" s="614">
        <f t="shared" si="15"/>
        <v>26000</v>
      </c>
      <c r="H311" s="615">
        <f t="shared" si="17"/>
        <v>53144579.75999999</v>
      </c>
      <c r="I311" s="616" t="s">
        <v>108</v>
      </c>
      <c r="J311" s="616" t="s">
        <v>3184</v>
      </c>
    </row>
    <row r="312" spans="1:10" ht="36">
      <c r="A312" s="617"/>
      <c r="B312" s="620" t="s">
        <v>3194</v>
      </c>
      <c r="C312" s="613" t="s">
        <v>3379</v>
      </c>
      <c r="D312" s="618" t="s">
        <v>3221</v>
      </c>
      <c r="E312" s="614">
        <v>191000</v>
      </c>
      <c r="F312" s="615">
        <f t="shared" si="16"/>
        <v>53335579.75999999</v>
      </c>
      <c r="G312" s="614">
        <f t="shared" si="15"/>
        <v>191000</v>
      </c>
      <c r="H312" s="615">
        <f t="shared" si="17"/>
        <v>53335579.75999999</v>
      </c>
      <c r="I312" s="616" t="s">
        <v>108</v>
      </c>
      <c r="J312" s="616" t="s">
        <v>3184</v>
      </c>
    </row>
    <row r="313" spans="1:10" ht="36">
      <c r="A313" s="617"/>
      <c r="B313" s="620" t="s">
        <v>3194</v>
      </c>
      <c r="C313" s="613" t="s">
        <v>3379</v>
      </c>
      <c r="D313" s="618" t="s">
        <v>3338</v>
      </c>
      <c r="E313" s="614">
        <v>1000</v>
      </c>
      <c r="F313" s="615">
        <f t="shared" si="16"/>
        <v>53336579.75999999</v>
      </c>
      <c r="G313" s="614">
        <f t="shared" si="15"/>
        <v>1000</v>
      </c>
      <c r="H313" s="615">
        <f t="shared" si="17"/>
        <v>53336579.75999999</v>
      </c>
      <c r="I313" s="616" t="s">
        <v>108</v>
      </c>
      <c r="J313" s="616" t="s">
        <v>3184</v>
      </c>
    </row>
    <row r="314" spans="1:10" ht="36">
      <c r="A314" s="617"/>
      <c r="B314" s="620" t="s">
        <v>3194</v>
      </c>
      <c r="C314" s="613" t="s">
        <v>3379</v>
      </c>
      <c r="D314" s="618" t="s">
        <v>3357</v>
      </c>
      <c r="E314" s="614">
        <v>31000</v>
      </c>
      <c r="F314" s="615">
        <f t="shared" si="16"/>
        <v>53367579.75999999</v>
      </c>
      <c r="G314" s="614">
        <f t="shared" si="15"/>
        <v>31000</v>
      </c>
      <c r="H314" s="615">
        <f t="shared" si="17"/>
        <v>53367579.75999999</v>
      </c>
      <c r="I314" s="616" t="s">
        <v>108</v>
      </c>
      <c r="J314" s="616" t="s">
        <v>3184</v>
      </c>
    </row>
    <row r="315" spans="1:10" ht="36">
      <c r="A315" s="617"/>
      <c r="B315" s="620" t="s">
        <v>3194</v>
      </c>
      <c r="C315" s="613" t="s">
        <v>3379</v>
      </c>
      <c r="D315" s="618" t="s">
        <v>3381</v>
      </c>
      <c r="E315" s="614">
        <v>15000</v>
      </c>
      <c r="F315" s="615">
        <f t="shared" si="16"/>
        <v>53382579.75999999</v>
      </c>
      <c r="G315" s="614">
        <f t="shared" si="15"/>
        <v>15000</v>
      </c>
      <c r="H315" s="615">
        <f t="shared" si="17"/>
        <v>53382579.75999999</v>
      </c>
      <c r="I315" s="616" t="s">
        <v>108</v>
      </c>
      <c r="J315" s="616" t="s">
        <v>3184</v>
      </c>
    </row>
    <row r="316" spans="1:10" ht="36">
      <c r="A316" s="617"/>
      <c r="B316" s="620" t="s">
        <v>3194</v>
      </c>
      <c r="C316" s="613" t="s">
        <v>3379</v>
      </c>
      <c r="D316" s="618" t="s">
        <v>3382</v>
      </c>
      <c r="E316" s="614">
        <v>12000</v>
      </c>
      <c r="F316" s="615">
        <f t="shared" si="16"/>
        <v>53394579.75999999</v>
      </c>
      <c r="G316" s="614">
        <f t="shared" si="15"/>
        <v>12000</v>
      </c>
      <c r="H316" s="615">
        <f t="shared" si="17"/>
        <v>53394579.75999999</v>
      </c>
      <c r="I316" s="616" t="s">
        <v>108</v>
      </c>
      <c r="J316" s="616" t="s">
        <v>3184</v>
      </c>
    </row>
    <row r="317" spans="1:10" ht="36">
      <c r="A317" s="617"/>
      <c r="B317" s="620" t="s">
        <v>3194</v>
      </c>
      <c r="C317" s="613" t="s">
        <v>3383</v>
      </c>
      <c r="D317" s="618" t="s">
        <v>3384</v>
      </c>
      <c r="E317" s="614">
        <v>10000</v>
      </c>
      <c r="F317" s="615">
        <f t="shared" si="16"/>
        <v>53404579.75999999</v>
      </c>
      <c r="G317" s="614">
        <f t="shared" si="15"/>
        <v>10000</v>
      </c>
      <c r="H317" s="615">
        <f t="shared" si="17"/>
        <v>53404579.75999999</v>
      </c>
      <c r="I317" s="616" t="s">
        <v>108</v>
      </c>
      <c r="J317" s="616" t="s">
        <v>3184</v>
      </c>
    </row>
    <row r="318" spans="1:10" ht="36">
      <c r="A318" s="617"/>
      <c r="B318" s="620" t="s">
        <v>3194</v>
      </c>
      <c r="C318" s="613" t="s">
        <v>3383</v>
      </c>
      <c r="D318" s="618" t="s">
        <v>3206</v>
      </c>
      <c r="E318" s="614">
        <v>174912</v>
      </c>
      <c r="F318" s="615">
        <f t="shared" si="16"/>
        <v>53579491.75999999</v>
      </c>
      <c r="G318" s="614">
        <f t="shared" si="15"/>
        <v>174912</v>
      </c>
      <c r="H318" s="615">
        <f t="shared" si="17"/>
        <v>53579491.75999999</v>
      </c>
      <c r="I318" s="616" t="s">
        <v>108</v>
      </c>
      <c r="J318" s="616" t="s">
        <v>3184</v>
      </c>
    </row>
    <row r="319" spans="1:10" ht="36">
      <c r="A319" s="617"/>
      <c r="B319" s="620" t="s">
        <v>3194</v>
      </c>
      <c r="C319" s="613" t="s">
        <v>3383</v>
      </c>
      <c r="D319" s="618" t="s">
        <v>3385</v>
      </c>
      <c r="E319" s="614">
        <v>16000</v>
      </c>
      <c r="F319" s="615">
        <f t="shared" si="16"/>
        <v>53595491.75999999</v>
      </c>
      <c r="G319" s="614">
        <f t="shared" si="15"/>
        <v>16000</v>
      </c>
      <c r="H319" s="615">
        <f t="shared" si="17"/>
        <v>53595491.75999999</v>
      </c>
      <c r="I319" s="616" t="s">
        <v>108</v>
      </c>
      <c r="J319" s="616" t="s">
        <v>3184</v>
      </c>
    </row>
    <row r="320" spans="1:10" ht="36">
      <c r="A320" s="617"/>
      <c r="B320" s="620" t="s">
        <v>3194</v>
      </c>
      <c r="C320" s="613" t="s">
        <v>3383</v>
      </c>
      <c r="D320" s="618" t="s">
        <v>3300</v>
      </c>
      <c r="E320" s="614">
        <v>10000</v>
      </c>
      <c r="F320" s="615">
        <f t="shared" si="16"/>
        <v>53605491.75999999</v>
      </c>
      <c r="G320" s="614">
        <f t="shared" si="15"/>
        <v>10000</v>
      </c>
      <c r="H320" s="615">
        <f t="shared" si="17"/>
        <v>53605491.75999999</v>
      </c>
      <c r="I320" s="616" t="s">
        <v>108</v>
      </c>
      <c r="J320" s="616" t="s">
        <v>3184</v>
      </c>
    </row>
    <row r="321" spans="1:10" ht="36">
      <c r="A321" s="617"/>
      <c r="B321" s="620" t="s">
        <v>3194</v>
      </c>
      <c r="C321" s="613" t="s">
        <v>3383</v>
      </c>
      <c r="D321" s="618" t="s">
        <v>3386</v>
      </c>
      <c r="E321" s="614">
        <v>17435.64</v>
      </c>
      <c r="F321" s="615">
        <f t="shared" si="16"/>
        <v>53622927.399999991</v>
      </c>
      <c r="G321" s="614">
        <f t="shared" si="15"/>
        <v>17435.64</v>
      </c>
      <c r="H321" s="615">
        <f t="shared" si="17"/>
        <v>53622927.399999991</v>
      </c>
      <c r="I321" s="616" t="s">
        <v>108</v>
      </c>
      <c r="J321" s="616" t="s">
        <v>3184</v>
      </c>
    </row>
    <row r="322" spans="1:10" ht="36">
      <c r="A322" s="617"/>
      <c r="B322" s="620" t="s">
        <v>3194</v>
      </c>
      <c r="C322" s="613" t="s">
        <v>3383</v>
      </c>
      <c r="D322" s="618" t="s">
        <v>3387</v>
      </c>
      <c r="E322" s="614">
        <v>938000</v>
      </c>
      <c r="F322" s="615">
        <f t="shared" si="16"/>
        <v>54560927.399999991</v>
      </c>
      <c r="G322" s="614">
        <f t="shared" si="15"/>
        <v>938000</v>
      </c>
      <c r="H322" s="615">
        <f t="shared" si="17"/>
        <v>54560927.399999991</v>
      </c>
      <c r="I322" s="616" t="s">
        <v>108</v>
      </c>
      <c r="J322" s="616" t="s">
        <v>3184</v>
      </c>
    </row>
    <row r="323" spans="1:10" ht="36">
      <c r="A323" s="617"/>
      <c r="B323" s="620" t="s">
        <v>3194</v>
      </c>
      <c r="C323" s="613" t="s">
        <v>3383</v>
      </c>
      <c r="D323" s="618" t="s">
        <v>3388</v>
      </c>
      <c r="E323" s="614">
        <v>281000</v>
      </c>
      <c r="F323" s="615">
        <f t="shared" si="16"/>
        <v>54841927.399999991</v>
      </c>
      <c r="G323" s="614">
        <f t="shared" si="15"/>
        <v>281000</v>
      </c>
      <c r="H323" s="615">
        <f t="shared" si="17"/>
        <v>54841927.399999991</v>
      </c>
      <c r="I323" s="616" t="s">
        <v>108</v>
      </c>
      <c r="J323" s="616" t="s">
        <v>3184</v>
      </c>
    </row>
    <row r="324" spans="1:10" ht="36">
      <c r="A324" s="617"/>
      <c r="B324" s="620" t="s">
        <v>3194</v>
      </c>
      <c r="C324" s="613" t="s">
        <v>3383</v>
      </c>
      <c r="D324" s="618" t="s">
        <v>3307</v>
      </c>
      <c r="E324" s="614">
        <v>25000</v>
      </c>
      <c r="F324" s="615">
        <f t="shared" si="16"/>
        <v>54866927.399999991</v>
      </c>
      <c r="G324" s="614">
        <f t="shared" si="15"/>
        <v>25000</v>
      </c>
      <c r="H324" s="615">
        <f t="shared" si="17"/>
        <v>54866927.399999991</v>
      </c>
      <c r="I324" s="616" t="s">
        <v>108</v>
      </c>
      <c r="J324" s="616" t="s">
        <v>3184</v>
      </c>
    </row>
    <row r="325" spans="1:10" ht="36">
      <c r="A325" s="617"/>
      <c r="B325" s="620" t="s">
        <v>3194</v>
      </c>
      <c r="C325" s="613" t="s">
        <v>3383</v>
      </c>
      <c r="D325" s="618" t="s">
        <v>3308</v>
      </c>
      <c r="E325" s="614">
        <v>494000</v>
      </c>
      <c r="F325" s="615">
        <f t="shared" si="16"/>
        <v>55360927.399999991</v>
      </c>
      <c r="G325" s="614">
        <f t="shared" si="15"/>
        <v>494000</v>
      </c>
      <c r="H325" s="615">
        <f t="shared" si="17"/>
        <v>55360927.399999991</v>
      </c>
      <c r="I325" s="616" t="s">
        <v>108</v>
      </c>
      <c r="J325" s="616" t="s">
        <v>3184</v>
      </c>
    </row>
    <row r="326" spans="1:10" ht="36">
      <c r="A326" s="617"/>
      <c r="B326" s="620" t="s">
        <v>3194</v>
      </c>
      <c r="C326" s="613" t="s">
        <v>3383</v>
      </c>
      <c r="D326" s="618" t="s">
        <v>3309</v>
      </c>
      <c r="E326" s="614">
        <v>37000</v>
      </c>
      <c r="F326" s="615">
        <f t="shared" si="16"/>
        <v>55397927.399999991</v>
      </c>
      <c r="G326" s="614">
        <f t="shared" si="15"/>
        <v>37000</v>
      </c>
      <c r="H326" s="615">
        <f t="shared" si="17"/>
        <v>55397927.399999991</v>
      </c>
      <c r="I326" s="616" t="s">
        <v>108</v>
      </c>
      <c r="J326" s="616" t="s">
        <v>3184</v>
      </c>
    </row>
    <row r="327" spans="1:10" ht="36">
      <c r="A327" s="617"/>
      <c r="B327" s="620" t="s">
        <v>3194</v>
      </c>
      <c r="C327" s="613" t="s">
        <v>3383</v>
      </c>
      <c r="D327" s="618" t="s">
        <v>3309</v>
      </c>
      <c r="E327" s="614">
        <v>1972.8400000000001</v>
      </c>
      <c r="F327" s="615">
        <f t="shared" si="16"/>
        <v>55399900.239999995</v>
      </c>
      <c r="G327" s="614">
        <f t="shared" si="15"/>
        <v>1972.8400000000001</v>
      </c>
      <c r="H327" s="615">
        <f t="shared" si="17"/>
        <v>55399900.239999995</v>
      </c>
      <c r="I327" s="616" t="s">
        <v>108</v>
      </c>
      <c r="J327" s="616" t="s">
        <v>3184</v>
      </c>
    </row>
    <row r="328" spans="1:10" ht="36">
      <c r="A328" s="617"/>
      <c r="B328" s="620" t="s">
        <v>3194</v>
      </c>
      <c r="C328" s="613" t="s">
        <v>3383</v>
      </c>
      <c r="D328" s="618" t="s">
        <v>3310</v>
      </c>
      <c r="E328" s="614">
        <v>123000</v>
      </c>
      <c r="F328" s="615">
        <f t="shared" si="16"/>
        <v>55522900.239999995</v>
      </c>
      <c r="G328" s="614">
        <f t="shared" si="15"/>
        <v>123000</v>
      </c>
      <c r="H328" s="615">
        <f t="shared" si="17"/>
        <v>55522900.239999995</v>
      </c>
      <c r="I328" s="616" t="s">
        <v>108</v>
      </c>
      <c r="J328" s="616" t="s">
        <v>3184</v>
      </c>
    </row>
    <row r="329" spans="1:10" ht="36">
      <c r="A329" s="617"/>
      <c r="B329" s="620" t="s">
        <v>3194</v>
      </c>
      <c r="C329" s="613" t="s">
        <v>3383</v>
      </c>
      <c r="D329" s="618" t="s">
        <v>3311</v>
      </c>
      <c r="E329" s="614">
        <v>39000</v>
      </c>
      <c r="F329" s="615">
        <f t="shared" si="16"/>
        <v>55561900.239999995</v>
      </c>
      <c r="G329" s="614">
        <f t="shared" si="15"/>
        <v>39000</v>
      </c>
      <c r="H329" s="615">
        <f t="shared" si="17"/>
        <v>55561900.239999995</v>
      </c>
      <c r="I329" s="616" t="s">
        <v>108</v>
      </c>
      <c r="J329" s="616" t="s">
        <v>3184</v>
      </c>
    </row>
    <row r="330" spans="1:10" ht="36">
      <c r="A330" s="617"/>
      <c r="B330" s="620" t="s">
        <v>3194</v>
      </c>
      <c r="C330" s="613" t="s">
        <v>3383</v>
      </c>
      <c r="D330" s="618" t="s">
        <v>3389</v>
      </c>
      <c r="E330" s="614">
        <v>129558.36</v>
      </c>
      <c r="F330" s="615">
        <f t="shared" si="16"/>
        <v>55691458.599999994</v>
      </c>
      <c r="G330" s="614">
        <f t="shared" ref="G330:G393" si="18">E330</f>
        <v>129558.36</v>
      </c>
      <c r="H330" s="615">
        <f t="shared" si="17"/>
        <v>55691458.599999994</v>
      </c>
      <c r="I330" s="616" t="s">
        <v>108</v>
      </c>
      <c r="J330" s="616" t="s">
        <v>3184</v>
      </c>
    </row>
    <row r="331" spans="1:10" ht="36">
      <c r="A331" s="617"/>
      <c r="B331" s="620" t="s">
        <v>3194</v>
      </c>
      <c r="C331" s="613" t="s">
        <v>3383</v>
      </c>
      <c r="D331" s="618" t="s">
        <v>3390</v>
      </c>
      <c r="E331" s="614">
        <v>26340.080000000002</v>
      </c>
      <c r="F331" s="615">
        <f t="shared" ref="F331:F394" si="19">E331+F330</f>
        <v>55717798.679999992</v>
      </c>
      <c r="G331" s="614">
        <f t="shared" si="18"/>
        <v>26340.080000000002</v>
      </c>
      <c r="H331" s="615">
        <f t="shared" ref="H331:H394" si="20">H330+G331</f>
        <v>55717798.679999992</v>
      </c>
      <c r="I331" s="616" t="s">
        <v>108</v>
      </c>
      <c r="J331" s="616" t="s">
        <v>3184</v>
      </c>
    </row>
    <row r="332" spans="1:10" ht="36">
      <c r="A332" s="617"/>
      <c r="B332" s="620" t="s">
        <v>3194</v>
      </c>
      <c r="C332" s="613" t="s">
        <v>3383</v>
      </c>
      <c r="D332" s="618" t="s">
        <v>3391</v>
      </c>
      <c r="E332" s="614">
        <v>16000</v>
      </c>
      <c r="F332" s="615">
        <f t="shared" si="19"/>
        <v>55733798.679999992</v>
      </c>
      <c r="G332" s="614">
        <f t="shared" si="18"/>
        <v>16000</v>
      </c>
      <c r="H332" s="615">
        <f t="shared" si="20"/>
        <v>55733798.679999992</v>
      </c>
      <c r="I332" s="616" t="s">
        <v>108</v>
      </c>
      <c r="J332" s="616" t="s">
        <v>3184</v>
      </c>
    </row>
    <row r="333" spans="1:10" ht="36">
      <c r="A333" s="617"/>
      <c r="B333" s="620" t="s">
        <v>3194</v>
      </c>
      <c r="C333" s="613" t="s">
        <v>3383</v>
      </c>
      <c r="D333" s="618" t="s">
        <v>3392</v>
      </c>
      <c r="E333" s="614">
        <v>234000</v>
      </c>
      <c r="F333" s="615">
        <f t="shared" si="19"/>
        <v>55967798.679999992</v>
      </c>
      <c r="G333" s="614">
        <f t="shared" si="18"/>
        <v>234000</v>
      </c>
      <c r="H333" s="615">
        <f t="shared" si="20"/>
        <v>55967798.679999992</v>
      </c>
      <c r="I333" s="616" t="s">
        <v>108</v>
      </c>
      <c r="J333" s="616" t="s">
        <v>3184</v>
      </c>
    </row>
    <row r="334" spans="1:10" ht="36">
      <c r="A334" s="617"/>
      <c r="B334" s="620" t="s">
        <v>3194</v>
      </c>
      <c r="C334" s="613" t="s">
        <v>3383</v>
      </c>
      <c r="D334" s="618" t="s">
        <v>3393</v>
      </c>
      <c r="E334" s="614">
        <v>133000</v>
      </c>
      <c r="F334" s="615">
        <f t="shared" si="19"/>
        <v>56100798.679999992</v>
      </c>
      <c r="G334" s="614">
        <f t="shared" si="18"/>
        <v>133000</v>
      </c>
      <c r="H334" s="615">
        <f t="shared" si="20"/>
        <v>56100798.679999992</v>
      </c>
      <c r="I334" s="616" t="s">
        <v>108</v>
      </c>
      <c r="J334" s="616" t="s">
        <v>3184</v>
      </c>
    </row>
    <row r="335" spans="1:10" ht="36">
      <c r="A335" s="617"/>
      <c r="B335" s="620" t="s">
        <v>3194</v>
      </c>
      <c r="C335" s="613" t="s">
        <v>3383</v>
      </c>
      <c r="D335" s="618" t="s">
        <v>3394</v>
      </c>
      <c r="E335" s="614">
        <v>39000</v>
      </c>
      <c r="F335" s="615">
        <f t="shared" si="19"/>
        <v>56139798.679999992</v>
      </c>
      <c r="G335" s="614">
        <f t="shared" si="18"/>
        <v>39000</v>
      </c>
      <c r="H335" s="615">
        <f t="shared" si="20"/>
        <v>56139798.679999992</v>
      </c>
      <c r="I335" s="616" t="s">
        <v>108</v>
      </c>
      <c r="J335" s="616" t="s">
        <v>3184</v>
      </c>
    </row>
    <row r="336" spans="1:10" ht="36">
      <c r="A336" s="617"/>
      <c r="B336" s="620" t="s">
        <v>3194</v>
      </c>
      <c r="C336" s="613" t="s">
        <v>3383</v>
      </c>
      <c r="D336" s="618" t="s">
        <v>3325</v>
      </c>
      <c r="E336" s="614">
        <v>39000</v>
      </c>
      <c r="F336" s="615">
        <f t="shared" si="19"/>
        <v>56178798.679999992</v>
      </c>
      <c r="G336" s="614">
        <f t="shared" si="18"/>
        <v>39000</v>
      </c>
      <c r="H336" s="615">
        <f t="shared" si="20"/>
        <v>56178798.679999992</v>
      </c>
      <c r="I336" s="616" t="s">
        <v>108</v>
      </c>
      <c r="J336" s="616" t="s">
        <v>3184</v>
      </c>
    </row>
    <row r="337" spans="1:10" ht="36">
      <c r="A337" s="617"/>
      <c r="B337" s="620" t="s">
        <v>3194</v>
      </c>
      <c r="C337" s="613" t="s">
        <v>3383</v>
      </c>
      <c r="D337" s="618" t="s">
        <v>3395</v>
      </c>
      <c r="E337" s="614">
        <v>2000</v>
      </c>
      <c r="F337" s="615">
        <f t="shared" si="19"/>
        <v>56180798.679999992</v>
      </c>
      <c r="G337" s="614">
        <f t="shared" si="18"/>
        <v>2000</v>
      </c>
      <c r="H337" s="615">
        <f t="shared" si="20"/>
        <v>56180798.679999992</v>
      </c>
      <c r="I337" s="616" t="s">
        <v>108</v>
      </c>
      <c r="J337" s="616" t="s">
        <v>3184</v>
      </c>
    </row>
    <row r="338" spans="1:10" ht="36">
      <c r="A338" s="617"/>
      <c r="B338" s="620" t="s">
        <v>3194</v>
      </c>
      <c r="C338" s="613" t="s">
        <v>3383</v>
      </c>
      <c r="D338" s="618" t="s">
        <v>3396</v>
      </c>
      <c r="E338" s="614">
        <v>2000</v>
      </c>
      <c r="F338" s="615">
        <f t="shared" si="19"/>
        <v>56182798.679999992</v>
      </c>
      <c r="G338" s="614">
        <f t="shared" si="18"/>
        <v>2000</v>
      </c>
      <c r="H338" s="615">
        <f t="shared" si="20"/>
        <v>56182798.679999992</v>
      </c>
      <c r="I338" s="616" t="s">
        <v>108</v>
      </c>
      <c r="J338" s="616" t="s">
        <v>3184</v>
      </c>
    </row>
    <row r="339" spans="1:10" ht="36">
      <c r="A339" s="617"/>
      <c r="B339" s="620" t="s">
        <v>3194</v>
      </c>
      <c r="C339" s="613" t="s">
        <v>3383</v>
      </c>
      <c r="D339" s="618" t="s">
        <v>3397</v>
      </c>
      <c r="E339" s="614">
        <v>2000</v>
      </c>
      <c r="F339" s="615">
        <f t="shared" si="19"/>
        <v>56184798.679999992</v>
      </c>
      <c r="G339" s="614">
        <f t="shared" si="18"/>
        <v>2000</v>
      </c>
      <c r="H339" s="615">
        <f t="shared" si="20"/>
        <v>56184798.679999992</v>
      </c>
      <c r="I339" s="616" t="s">
        <v>108</v>
      </c>
      <c r="J339" s="616" t="s">
        <v>3184</v>
      </c>
    </row>
    <row r="340" spans="1:10" ht="36">
      <c r="A340" s="617"/>
      <c r="B340" s="620" t="s">
        <v>3194</v>
      </c>
      <c r="C340" s="613" t="s">
        <v>3383</v>
      </c>
      <c r="D340" s="618" t="s">
        <v>3398</v>
      </c>
      <c r="E340" s="614">
        <v>2000</v>
      </c>
      <c r="F340" s="615">
        <f t="shared" si="19"/>
        <v>56186798.679999992</v>
      </c>
      <c r="G340" s="614">
        <f t="shared" si="18"/>
        <v>2000</v>
      </c>
      <c r="H340" s="615">
        <f t="shared" si="20"/>
        <v>56186798.679999992</v>
      </c>
      <c r="I340" s="616" t="s">
        <v>108</v>
      </c>
      <c r="J340" s="616" t="s">
        <v>3184</v>
      </c>
    </row>
    <row r="341" spans="1:10" ht="36">
      <c r="A341" s="617"/>
      <c r="B341" s="620" t="s">
        <v>3194</v>
      </c>
      <c r="C341" s="613" t="s">
        <v>3383</v>
      </c>
      <c r="D341" s="618" t="s">
        <v>3399</v>
      </c>
      <c r="E341" s="614">
        <v>2000</v>
      </c>
      <c r="F341" s="615">
        <f t="shared" si="19"/>
        <v>56188798.679999992</v>
      </c>
      <c r="G341" s="614">
        <f t="shared" si="18"/>
        <v>2000</v>
      </c>
      <c r="H341" s="615">
        <f t="shared" si="20"/>
        <v>56188798.679999992</v>
      </c>
      <c r="I341" s="616" t="s">
        <v>108</v>
      </c>
      <c r="J341" s="616" t="s">
        <v>3184</v>
      </c>
    </row>
    <row r="342" spans="1:10" ht="36">
      <c r="A342" s="617"/>
      <c r="B342" s="620" t="s">
        <v>3194</v>
      </c>
      <c r="C342" s="613" t="s">
        <v>3383</v>
      </c>
      <c r="D342" s="618" t="s">
        <v>3400</v>
      </c>
      <c r="E342" s="614">
        <v>2000</v>
      </c>
      <c r="F342" s="615">
        <f t="shared" si="19"/>
        <v>56190798.679999992</v>
      </c>
      <c r="G342" s="614">
        <f t="shared" si="18"/>
        <v>2000</v>
      </c>
      <c r="H342" s="615">
        <f t="shared" si="20"/>
        <v>56190798.679999992</v>
      </c>
      <c r="I342" s="616" t="s">
        <v>108</v>
      </c>
      <c r="J342" s="616" t="s">
        <v>3184</v>
      </c>
    </row>
    <row r="343" spans="1:10" ht="36">
      <c r="A343" s="617"/>
      <c r="B343" s="620" t="s">
        <v>3194</v>
      </c>
      <c r="C343" s="613" t="s">
        <v>3383</v>
      </c>
      <c r="D343" s="618" t="s">
        <v>3401</v>
      </c>
      <c r="E343" s="614">
        <v>2000</v>
      </c>
      <c r="F343" s="615">
        <f t="shared" si="19"/>
        <v>56192798.679999992</v>
      </c>
      <c r="G343" s="614">
        <f t="shared" si="18"/>
        <v>2000</v>
      </c>
      <c r="H343" s="615">
        <f t="shared" si="20"/>
        <v>56192798.679999992</v>
      </c>
      <c r="I343" s="616" t="s">
        <v>108</v>
      </c>
      <c r="J343" s="616" t="s">
        <v>3184</v>
      </c>
    </row>
    <row r="344" spans="1:10" ht="36">
      <c r="A344" s="617"/>
      <c r="B344" s="620" t="s">
        <v>3194</v>
      </c>
      <c r="C344" s="613" t="s">
        <v>3383</v>
      </c>
      <c r="D344" s="618" t="s">
        <v>3402</v>
      </c>
      <c r="E344" s="614">
        <v>2000</v>
      </c>
      <c r="F344" s="615">
        <f t="shared" si="19"/>
        <v>56194798.679999992</v>
      </c>
      <c r="G344" s="614">
        <f t="shared" si="18"/>
        <v>2000</v>
      </c>
      <c r="H344" s="615">
        <f t="shared" si="20"/>
        <v>56194798.679999992</v>
      </c>
      <c r="I344" s="616" t="s">
        <v>108</v>
      </c>
      <c r="J344" s="616" t="s">
        <v>3184</v>
      </c>
    </row>
    <row r="345" spans="1:10" ht="36">
      <c r="A345" s="617"/>
      <c r="B345" s="620" t="s">
        <v>3194</v>
      </c>
      <c r="C345" s="613" t="s">
        <v>3383</v>
      </c>
      <c r="D345" s="618" t="s">
        <v>3403</v>
      </c>
      <c r="E345" s="614">
        <v>2000</v>
      </c>
      <c r="F345" s="615">
        <f t="shared" si="19"/>
        <v>56196798.679999992</v>
      </c>
      <c r="G345" s="614">
        <f t="shared" si="18"/>
        <v>2000</v>
      </c>
      <c r="H345" s="615">
        <f t="shared" si="20"/>
        <v>56196798.679999992</v>
      </c>
      <c r="I345" s="616" t="s">
        <v>108</v>
      </c>
      <c r="J345" s="616" t="s">
        <v>3184</v>
      </c>
    </row>
    <row r="346" spans="1:10" ht="36">
      <c r="A346" s="617"/>
      <c r="B346" s="620" t="s">
        <v>3194</v>
      </c>
      <c r="C346" s="613" t="s">
        <v>3383</v>
      </c>
      <c r="D346" s="618" t="s">
        <v>3404</v>
      </c>
      <c r="E346" s="614">
        <v>2000</v>
      </c>
      <c r="F346" s="615">
        <f t="shared" si="19"/>
        <v>56198798.679999992</v>
      </c>
      <c r="G346" s="614">
        <f t="shared" si="18"/>
        <v>2000</v>
      </c>
      <c r="H346" s="615">
        <f t="shared" si="20"/>
        <v>56198798.679999992</v>
      </c>
      <c r="I346" s="616" t="s">
        <v>108</v>
      </c>
      <c r="J346" s="616" t="s">
        <v>3184</v>
      </c>
    </row>
    <row r="347" spans="1:10" ht="36">
      <c r="A347" s="617"/>
      <c r="B347" s="620" t="s">
        <v>3194</v>
      </c>
      <c r="C347" s="613" t="s">
        <v>3383</v>
      </c>
      <c r="D347" s="618" t="s">
        <v>3405</v>
      </c>
      <c r="E347" s="614">
        <v>78000</v>
      </c>
      <c r="F347" s="615">
        <f t="shared" si="19"/>
        <v>56276798.679999992</v>
      </c>
      <c r="G347" s="614">
        <f t="shared" si="18"/>
        <v>78000</v>
      </c>
      <c r="H347" s="615">
        <f t="shared" si="20"/>
        <v>56276798.679999992</v>
      </c>
      <c r="I347" s="616" t="s">
        <v>108</v>
      </c>
      <c r="J347" s="616" t="s">
        <v>3184</v>
      </c>
    </row>
    <row r="348" spans="1:10" ht="36">
      <c r="A348" s="617"/>
      <c r="B348" s="620" t="s">
        <v>3194</v>
      </c>
      <c r="C348" s="613" t="s">
        <v>3383</v>
      </c>
      <c r="D348" s="618" t="s">
        <v>3406</v>
      </c>
      <c r="E348" s="614">
        <v>78000</v>
      </c>
      <c r="F348" s="615">
        <f t="shared" si="19"/>
        <v>56354798.679999992</v>
      </c>
      <c r="G348" s="614">
        <f t="shared" si="18"/>
        <v>78000</v>
      </c>
      <c r="H348" s="615">
        <f t="shared" si="20"/>
        <v>56354798.679999992</v>
      </c>
      <c r="I348" s="616" t="s">
        <v>108</v>
      </c>
      <c r="J348" s="616" t="s">
        <v>3184</v>
      </c>
    </row>
    <row r="349" spans="1:10" ht="36">
      <c r="A349" s="617"/>
      <c r="B349" s="620" t="s">
        <v>3194</v>
      </c>
      <c r="C349" s="613" t="s">
        <v>3383</v>
      </c>
      <c r="D349" s="618" t="s">
        <v>3407</v>
      </c>
      <c r="E349" s="614">
        <v>78000</v>
      </c>
      <c r="F349" s="615">
        <f t="shared" si="19"/>
        <v>56432798.679999992</v>
      </c>
      <c r="G349" s="614">
        <f t="shared" si="18"/>
        <v>78000</v>
      </c>
      <c r="H349" s="615">
        <f t="shared" si="20"/>
        <v>56432798.679999992</v>
      </c>
      <c r="I349" s="616" t="s">
        <v>108</v>
      </c>
      <c r="J349" s="616" t="s">
        <v>3184</v>
      </c>
    </row>
    <row r="350" spans="1:10" ht="36">
      <c r="A350" s="617"/>
      <c r="B350" s="620" t="s">
        <v>3194</v>
      </c>
      <c r="C350" s="613" t="s">
        <v>3383</v>
      </c>
      <c r="D350" s="618" t="s">
        <v>3328</v>
      </c>
      <c r="E350" s="614">
        <v>133000</v>
      </c>
      <c r="F350" s="615">
        <f t="shared" si="19"/>
        <v>56565798.679999992</v>
      </c>
      <c r="G350" s="614">
        <f t="shared" si="18"/>
        <v>133000</v>
      </c>
      <c r="H350" s="615">
        <f t="shared" si="20"/>
        <v>56565798.679999992</v>
      </c>
      <c r="I350" s="616" t="s">
        <v>108</v>
      </c>
      <c r="J350" s="616" t="s">
        <v>3184</v>
      </c>
    </row>
    <row r="351" spans="1:10" ht="36">
      <c r="A351" s="617"/>
      <c r="B351" s="620" t="s">
        <v>3194</v>
      </c>
      <c r="C351" s="613" t="s">
        <v>3383</v>
      </c>
      <c r="D351" s="618" t="s">
        <v>3329</v>
      </c>
      <c r="E351" s="614">
        <v>82000</v>
      </c>
      <c r="F351" s="615">
        <f t="shared" si="19"/>
        <v>56647798.679999992</v>
      </c>
      <c r="G351" s="614">
        <f t="shared" si="18"/>
        <v>82000</v>
      </c>
      <c r="H351" s="615">
        <f t="shared" si="20"/>
        <v>56647798.679999992</v>
      </c>
      <c r="I351" s="616" t="s">
        <v>108</v>
      </c>
      <c r="J351" s="616" t="s">
        <v>3184</v>
      </c>
    </row>
    <row r="352" spans="1:10" ht="36">
      <c r="A352" s="617"/>
      <c r="B352" s="620" t="s">
        <v>3194</v>
      </c>
      <c r="C352" s="613" t="s">
        <v>3383</v>
      </c>
      <c r="D352" s="618" t="s">
        <v>3330</v>
      </c>
      <c r="E352" s="614">
        <v>2000</v>
      </c>
      <c r="F352" s="615">
        <f t="shared" si="19"/>
        <v>56649798.679999992</v>
      </c>
      <c r="G352" s="614">
        <f t="shared" si="18"/>
        <v>2000</v>
      </c>
      <c r="H352" s="615">
        <f t="shared" si="20"/>
        <v>56649798.679999992</v>
      </c>
      <c r="I352" s="616" t="s">
        <v>108</v>
      </c>
      <c r="J352" s="616" t="s">
        <v>3184</v>
      </c>
    </row>
    <row r="353" spans="1:10" ht="36">
      <c r="A353" s="617"/>
      <c r="B353" s="620" t="s">
        <v>3194</v>
      </c>
      <c r="C353" s="613" t="s">
        <v>3383</v>
      </c>
      <c r="D353" s="618" t="s">
        <v>3408</v>
      </c>
      <c r="E353" s="614">
        <v>14023.16</v>
      </c>
      <c r="F353" s="615">
        <f t="shared" si="19"/>
        <v>56663821.839999989</v>
      </c>
      <c r="G353" s="614">
        <f t="shared" si="18"/>
        <v>14023.16</v>
      </c>
      <c r="H353" s="615">
        <f t="shared" si="20"/>
        <v>56663821.839999989</v>
      </c>
      <c r="I353" s="616" t="s">
        <v>108</v>
      </c>
      <c r="J353" s="616" t="s">
        <v>3184</v>
      </c>
    </row>
    <row r="354" spans="1:10" ht="36">
      <c r="A354" s="617"/>
      <c r="B354" s="620" t="s">
        <v>3194</v>
      </c>
      <c r="C354" s="613" t="s">
        <v>3383</v>
      </c>
      <c r="D354" s="618" t="s">
        <v>3333</v>
      </c>
      <c r="E354" s="614">
        <v>55000</v>
      </c>
      <c r="F354" s="615">
        <f t="shared" si="19"/>
        <v>56718821.839999989</v>
      </c>
      <c r="G354" s="614">
        <f t="shared" si="18"/>
        <v>55000</v>
      </c>
      <c r="H354" s="615">
        <f t="shared" si="20"/>
        <v>56718821.839999989</v>
      </c>
      <c r="I354" s="616" t="s">
        <v>108</v>
      </c>
      <c r="J354" s="616" t="s">
        <v>3184</v>
      </c>
    </row>
    <row r="355" spans="1:10" ht="36">
      <c r="A355" s="617"/>
      <c r="B355" s="620" t="s">
        <v>3194</v>
      </c>
      <c r="C355" s="613" t="s">
        <v>3383</v>
      </c>
      <c r="D355" s="618" t="s">
        <v>3221</v>
      </c>
      <c r="E355" s="614">
        <v>39000</v>
      </c>
      <c r="F355" s="615">
        <f t="shared" si="19"/>
        <v>56757821.839999989</v>
      </c>
      <c r="G355" s="614">
        <f t="shared" si="18"/>
        <v>39000</v>
      </c>
      <c r="H355" s="615">
        <f t="shared" si="20"/>
        <v>56757821.839999989</v>
      </c>
      <c r="I355" s="616" t="s">
        <v>108</v>
      </c>
      <c r="J355" s="616" t="s">
        <v>3184</v>
      </c>
    </row>
    <row r="356" spans="1:10" ht="36">
      <c r="A356" s="617"/>
      <c r="B356" s="620" t="s">
        <v>3194</v>
      </c>
      <c r="C356" s="613" t="s">
        <v>3383</v>
      </c>
      <c r="D356" s="618" t="s">
        <v>3409</v>
      </c>
      <c r="E356" s="614">
        <v>5918.52</v>
      </c>
      <c r="F356" s="615">
        <f t="shared" si="19"/>
        <v>56763740.359999992</v>
      </c>
      <c r="G356" s="614">
        <f t="shared" si="18"/>
        <v>5918.52</v>
      </c>
      <c r="H356" s="615">
        <f t="shared" si="20"/>
        <v>56763740.359999992</v>
      </c>
      <c r="I356" s="616" t="s">
        <v>108</v>
      </c>
      <c r="J356" s="616" t="s">
        <v>3184</v>
      </c>
    </row>
    <row r="357" spans="1:10" ht="36">
      <c r="A357" s="617"/>
      <c r="B357" s="620" t="s">
        <v>3194</v>
      </c>
      <c r="C357" s="613" t="s">
        <v>3383</v>
      </c>
      <c r="D357" s="618" t="s">
        <v>3410</v>
      </c>
      <c r="E357" s="614">
        <v>63000</v>
      </c>
      <c r="F357" s="615">
        <f t="shared" si="19"/>
        <v>56826740.359999992</v>
      </c>
      <c r="G357" s="614">
        <f t="shared" si="18"/>
        <v>63000</v>
      </c>
      <c r="H357" s="615">
        <f t="shared" si="20"/>
        <v>56826740.359999992</v>
      </c>
      <c r="I357" s="616" t="s">
        <v>108</v>
      </c>
      <c r="J357" s="616" t="s">
        <v>3184</v>
      </c>
    </row>
    <row r="358" spans="1:10" ht="36">
      <c r="A358" s="617"/>
      <c r="B358" s="620" t="s">
        <v>3194</v>
      </c>
      <c r="C358" s="613" t="s">
        <v>3383</v>
      </c>
      <c r="D358" s="618" t="s">
        <v>3338</v>
      </c>
      <c r="E358" s="614">
        <v>53.32</v>
      </c>
      <c r="F358" s="615">
        <f t="shared" si="19"/>
        <v>56826793.679999992</v>
      </c>
      <c r="G358" s="614">
        <f t="shared" si="18"/>
        <v>53.32</v>
      </c>
      <c r="H358" s="615">
        <f t="shared" si="20"/>
        <v>56826793.679999992</v>
      </c>
      <c r="I358" s="616" t="s">
        <v>108</v>
      </c>
      <c r="J358" s="616" t="s">
        <v>3184</v>
      </c>
    </row>
    <row r="359" spans="1:10" ht="36">
      <c r="A359" s="617"/>
      <c r="B359" s="620" t="s">
        <v>3194</v>
      </c>
      <c r="C359" s="613" t="s">
        <v>3383</v>
      </c>
      <c r="D359" s="618" t="s">
        <v>3248</v>
      </c>
      <c r="E359" s="614">
        <v>195912</v>
      </c>
      <c r="F359" s="615">
        <f t="shared" si="19"/>
        <v>57022705.679999992</v>
      </c>
      <c r="G359" s="614">
        <f t="shared" si="18"/>
        <v>195912</v>
      </c>
      <c r="H359" s="615">
        <f t="shared" si="20"/>
        <v>57022705.679999992</v>
      </c>
      <c r="I359" s="616" t="s">
        <v>108</v>
      </c>
      <c r="J359" s="616" t="s">
        <v>3184</v>
      </c>
    </row>
    <row r="360" spans="1:10" ht="36">
      <c r="A360" s="617"/>
      <c r="B360" s="620" t="s">
        <v>3194</v>
      </c>
      <c r="C360" s="613" t="s">
        <v>3383</v>
      </c>
      <c r="D360" s="618" t="s">
        <v>3359</v>
      </c>
      <c r="E360" s="614">
        <v>494000</v>
      </c>
      <c r="F360" s="615">
        <f t="shared" si="19"/>
        <v>57516705.679999992</v>
      </c>
      <c r="G360" s="614">
        <f t="shared" si="18"/>
        <v>494000</v>
      </c>
      <c r="H360" s="615">
        <f t="shared" si="20"/>
        <v>57516705.679999992</v>
      </c>
      <c r="I360" s="616" t="s">
        <v>108</v>
      </c>
      <c r="J360" s="616" t="s">
        <v>3184</v>
      </c>
    </row>
    <row r="361" spans="1:10" ht="36">
      <c r="A361" s="617"/>
      <c r="B361" s="620" t="s">
        <v>3194</v>
      </c>
      <c r="C361" s="613" t="s">
        <v>3383</v>
      </c>
      <c r="D361" s="618" t="s">
        <v>3411</v>
      </c>
      <c r="E361" s="614">
        <v>2000</v>
      </c>
      <c r="F361" s="615">
        <f t="shared" si="19"/>
        <v>57518705.679999992</v>
      </c>
      <c r="G361" s="614">
        <f t="shared" si="18"/>
        <v>2000</v>
      </c>
      <c r="H361" s="615">
        <f t="shared" si="20"/>
        <v>57518705.679999992</v>
      </c>
      <c r="I361" s="616" t="s">
        <v>108</v>
      </c>
      <c r="J361" s="616" t="s">
        <v>3184</v>
      </c>
    </row>
    <row r="362" spans="1:10" ht="36">
      <c r="A362" s="617"/>
      <c r="B362" s="620" t="s">
        <v>3194</v>
      </c>
      <c r="C362" s="613" t="s">
        <v>3383</v>
      </c>
      <c r="D362" s="618" t="s">
        <v>3412</v>
      </c>
      <c r="E362" s="614">
        <v>31000</v>
      </c>
      <c r="F362" s="615">
        <f t="shared" si="19"/>
        <v>57549705.679999992</v>
      </c>
      <c r="G362" s="614">
        <f t="shared" si="18"/>
        <v>31000</v>
      </c>
      <c r="H362" s="615">
        <f t="shared" si="20"/>
        <v>57549705.679999992</v>
      </c>
      <c r="I362" s="616" t="s">
        <v>108</v>
      </c>
      <c r="J362" s="616" t="s">
        <v>3184</v>
      </c>
    </row>
    <row r="363" spans="1:10" ht="36">
      <c r="A363" s="617"/>
      <c r="B363" s="620" t="s">
        <v>3194</v>
      </c>
      <c r="C363" s="613" t="s">
        <v>3383</v>
      </c>
      <c r="D363" s="618" t="s">
        <v>3365</v>
      </c>
      <c r="E363" s="614">
        <v>125000</v>
      </c>
      <c r="F363" s="615">
        <f t="shared" si="19"/>
        <v>57674705.679999992</v>
      </c>
      <c r="G363" s="614">
        <f t="shared" si="18"/>
        <v>125000</v>
      </c>
      <c r="H363" s="615">
        <f t="shared" si="20"/>
        <v>57674705.679999992</v>
      </c>
      <c r="I363" s="616" t="s">
        <v>108</v>
      </c>
      <c r="J363" s="616" t="s">
        <v>3184</v>
      </c>
    </row>
    <row r="364" spans="1:10" ht="36">
      <c r="A364" s="617"/>
      <c r="B364" s="620" t="s">
        <v>3194</v>
      </c>
      <c r="C364" s="613" t="s">
        <v>3383</v>
      </c>
      <c r="D364" s="618" t="s">
        <v>3413</v>
      </c>
      <c r="E364" s="614">
        <v>6000</v>
      </c>
      <c r="F364" s="615">
        <f t="shared" si="19"/>
        <v>57680705.679999992</v>
      </c>
      <c r="G364" s="614">
        <f t="shared" si="18"/>
        <v>6000</v>
      </c>
      <c r="H364" s="615">
        <f t="shared" si="20"/>
        <v>57680705.679999992</v>
      </c>
      <c r="I364" s="616" t="s">
        <v>108</v>
      </c>
      <c r="J364" s="616" t="s">
        <v>3184</v>
      </c>
    </row>
    <row r="365" spans="1:10" ht="36">
      <c r="A365" s="617"/>
      <c r="B365" s="620" t="s">
        <v>3194</v>
      </c>
      <c r="C365" s="613" t="s">
        <v>3383</v>
      </c>
      <c r="D365" s="618" t="s">
        <v>3367</v>
      </c>
      <c r="E365" s="614">
        <v>572665</v>
      </c>
      <c r="F365" s="615">
        <f t="shared" si="19"/>
        <v>58253370.679999992</v>
      </c>
      <c r="G365" s="614">
        <f t="shared" si="18"/>
        <v>572665</v>
      </c>
      <c r="H365" s="615">
        <f t="shared" si="20"/>
        <v>58253370.679999992</v>
      </c>
      <c r="I365" s="616" t="s">
        <v>108</v>
      </c>
      <c r="J365" s="616" t="s">
        <v>3184</v>
      </c>
    </row>
    <row r="366" spans="1:10" ht="36">
      <c r="A366" s="617"/>
      <c r="B366" s="620" t="s">
        <v>3194</v>
      </c>
      <c r="C366" s="613" t="s">
        <v>3383</v>
      </c>
      <c r="D366" s="618" t="s">
        <v>3369</v>
      </c>
      <c r="E366" s="614">
        <v>411000</v>
      </c>
      <c r="F366" s="615">
        <f t="shared" si="19"/>
        <v>58664370.679999992</v>
      </c>
      <c r="G366" s="614">
        <f t="shared" si="18"/>
        <v>411000</v>
      </c>
      <c r="H366" s="615">
        <f t="shared" si="20"/>
        <v>58664370.679999992</v>
      </c>
      <c r="I366" s="616" t="s">
        <v>108</v>
      </c>
      <c r="J366" s="616" t="s">
        <v>3184</v>
      </c>
    </row>
    <row r="367" spans="1:10" ht="36">
      <c r="A367" s="617"/>
      <c r="B367" s="620" t="s">
        <v>3194</v>
      </c>
      <c r="C367" s="613" t="s">
        <v>3383</v>
      </c>
      <c r="D367" s="618" t="s">
        <v>3371</v>
      </c>
      <c r="E367" s="614">
        <v>26340.080000000002</v>
      </c>
      <c r="F367" s="615">
        <f t="shared" si="19"/>
        <v>58690710.75999999</v>
      </c>
      <c r="G367" s="614">
        <f t="shared" si="18"/>
        <v>26340.080000000002</v>
      </c>
      <c r="H367" s="615">
        <f t="shared" si="20"/>
        <v>58690710.75999999</v>
      </c>
      <c r="I367" s="616" t="s">
        <v>108</v>
      </c>
      <c r="J367" s="616" t="s">
        <v>3184</v>
      </c>
    </row>
    <row r="368" spans="1:10" ht="36">
      <c r="A368" s="617"/>
      <c r="B368" s="620" t="s">
        <v>3194</v>
      </c>
      <c r="C368" s="613" t="s">
        <v>3383</v>
      </c>
      <c r="D368" s="618" t="s">
        <v>3414</v>
      </c>
      <c r="E368" s="614">
        <v>263000</v>
      </c>
      <c r="F368" s="615">
        <f t="shared" si="19"/>
        <v>58953710.75999999</v>
      </c>
      <c r="G368" s="614">
        <f t="shared" si="18"/>
        <v>263000</v>
      </c>
      <c r="H368" s="615">
        <f t="shared" si="20"/>
        <v>58953710.75999999</v>
      </c>
      <c r="I368" s="616" t="s">
        <v>108</v>
      </c>
      <c r="J368" s="616" t="s">
        <v>3184</v>
      </c>
    </row>
    <row r="369" spans="1:10" ht="36">
      <c r="A369" s="617"/>
      <c r="B369" s="620" t="s">
        <v>3194</v>
      </c>
      <c r="C369" s="613" t="s">
        <v>3383</v>
      </c>
      <c r="D369" s="618" t="s">
        <v>3382</v>
      </c>
      <c r="E369" s="614">
        <v>27000</v>
      </c>
      <c r="F369" s="615">
        <f t="shared" si="19"/>
        <v>58980710.75999999</v>
      </c>
      <c r="G369" s="614">
        <f t="shared" si="18"/>
        <v>27000</v>
      </c>
      <c r="H369" s="615">
        <f t="shared" si="20"/>
        <v>58980710.75999999</v>
      </c>
      <c r="I369" s="616" t="s">
        <v>108</v>
      </c>
      <c r="J369" s="616" t="s">
        <v>3184</v>
      </c>
    </row>
    <row r="370" spans="1:10" ht="36">
      <c r="A370" s="617"/>
      <c r="B370" s="620" t="s">
        <v>3194</v>
      </c>
      <c r="C370" s="613" t="s">
        <v>3415</v>
      </c>
      <c r="D370" s="618" t="s">
        <v>1995</v>
      </c>
      <c r="E370" s="614">
        <v>50000</v>
      </c>
      <c r="F370" s="615">
        <f t="shared" si="19"/>
        <v>59030710.75999999</v>
      </c>
      <c r="G370" s="614">
        <f t="shared" si="18"/>
        <v>50000</v>
      </c>
      <c r="H370" s="615">
        <f t="shared" si="20"/>
        <v>59030710.75999999</v>
      </c>
      <c r="I370" s="616" t="s">
        <v>108</v>
      </c>
      <c r="J370" s="616" t="s">
        <v>3416</v>
      </c>
    </row>
    <row r="371" spans="1:10" ht="36">
      <c r="A371" s="617"/>
      <c r="B371" s="620" t="s">
        <v>3194</v>
      </c>
      <c r="C371" s="613" t="s">
        <v>3415</v>
      </c>
      <c r="D371" s="618" t="s">
        <v>3417</v>
      </c>
      <c r="E371" s="614">
        <v>469000</v>
      </c>
      <c r="F371" s="615">
        <f t="shared" si="19"/>
        <v>59499710.75999999</v>
      </c>
      <c r="G371" s="614">
        <f t="shared" si="18"/>
        <v>469000</v>
      </c>
      <c r="H371" s="615">
        <f t="shared" si="20"/>
        <v>59499710.75999999</v>
      </c>
      <c r="I371" s="616" t="s">
        <v>108</v>
      </c>
      <c r="J371" s="616" t="s">
        <v>3416</v>
      </c>
    </row>
    <row r="372" spans="1:10" ht="36">
      <c r="A372" s="617"/>
      <c r="B372" s="620" t="s">
        <v>3194</v>
      </c>
      <c r="C372" s="613" t="s">
        <v>3415</v>
      </c>
      <c r="D372" s="618" t="s">
        <v>3418</v>
      </c>
      <c r="E372" s="614">
        <v>875000</v>
      </c>
      <c r="F372" s="615">
        <f t="shared" si="19"/>
        <v>60374710.75999999</v>
      </c>
      <c r="G372" s="614">
        <f t="shared" si="18"/>
        <v>875000</v>
      </c>
      <c r="H372" s="615">
        <f t="shared" si="20"/>
        <v>60374710.75999999</v>
      </c>
      <c r="I372" s="616" t="s">
        <v>108</v>
      </c>
      <c r="J372" s="616" t="s">
        <v>3416</v>
      </c>
    </row>
    <row r="373" spans="1:10" ht="36">
      <c r="A373" s="617"/>
      <c r="B373" s="620" t="s">
        <v>3194</v>
      </c>
      <c r="C373" s="613" t="s">
        <v>3415</v>
      </c>
      <c r="D373" s="618" t="s">
        <v>3419</v>
      </c>
      <c r="E373" s="614">
        <v>1333000</v>
      </c>
      <c r="F373" s="615">
        <f t="shared" si="19"/>
        <v>61707710.75999999</v>
      </c>
      <c r="G373" s="614">
        <f t="shared" si="18"/>
        <v>1333000</v>
      </c>
      <c r="H373" s="615">
        <f t="shared" si="20"/>
        <v>61707710.75999999</v>
      </c>
      <c r="I373" s="616" t="s">
        <v>108</v>
      </c>
      <c r="J373" s="616" t="s">
        <v>3416</v>
      </c>
    </row>
    <row r="374" spans="1:10" ht="36">
      <c r="A374" s="617"/>
      <c r="B374" s="620" t="s">
        <v>3194</v>
      </c>
      <c r="C374" s="613" t="s">
        <v>3415</v>
      </c>
      <c r="D374" s="618" t="s">
        <v>3204</v>
      </c>
      <c r="E374" s="614">
        <v>70000</v>
      </c>
      <c r="F374" s="615">
        <f t="shared" si="19"/>
        <v>61777710.75999999</v>
      </c>
      <c r="G374" s="614">
        <f t="shared" si="18"/>
        <v>70000</v>
      </c>
      <c r="H374" s="615">
        <f t="shared" si="20"/>
        <v>61777710.75999999</v>
      </c>
      <c r="I374" s="616" t="s">
        <v>108</v>
      </c>
      <c r="J374" s="616" t="s">
        <v>3416</v>
      </c>
    </row>
    <row r="375" spans="1:10" ht="36">
      <c r="A375" s="617"/>
      <c r="B375" s="620" t="s">
        <v>3194</v>
      </c>
      <c r="C375" s="613" t="s">
        <v>3415</v>
      </c>
      <c r="D375" s="618" t="s">
        <v>3206</v>
      </c>
      <c r="E375" s="614">
        <v>98000</v>
      </c>
      <c r="F375" s="615">
        <f t="shared" si="19"/>
        <v>61875710.75999999</v>
      </c>
      <c r="G375" s="614">
        <f t="shared" si="18"/>
        <v>98000</v>
      </c>
      <c r="H375" s="615">
        <f t="shared" si="20"/>
        <v>61875710.75999999</v>
      </c>
      <c r="I375" s="616" t="s">
        <v>108</v>
      </c>
      <c r="J375" s="616" t="s">
        <v>3416</v>
      </c>
    </row>
    <row r="376" spans="1:10" ht="36">
      <c r="A376" s="617"/>
      <c r="B376" s="620" t="s">
        <v>3194</v>
      </c>
      <c r="C376" s="613" t="s">
        <v>3415</v>
      </c>
      <c r="D376" s="618" t="s">
        <v>3207</v>
      </c>
      <c r="E376" s="614">
        <v>7731.4000000000005</v>
      </c>
      <c r="F376" s="615">
        <f t="shared" si="19"/>
        <v>61883442.159999989</v>
      </c>
      <c r="G376" s="614">
        <f t="shared" si="18"/>
        <v>7731.4000000000005</v>
      </c>
      <c r="H376" s="615">
        <f t="shared" si="20"/>
        <v>61883442.159999989</v>
      </c>
      <c r="I376" s="616" t="s">
        <v>108</v>
      </c>
      <c r="J376" s="616" t="s">
        <v>3416</v>
      </c>
    </row>
    <row r="377" spans="1:10" ht="36">
      <c r="A377" s="617"/>
      <c r="B377" s="620" t="s">
        <v>3194</v>
      </c>
      <c r="C377" s="613" t="s">
        <v>3415</v>
      </c>
      <c r="D377" s="618" t="s">
        <v>3208</v>
      </c>
      <c r="E377" s="614">
        <v>722000</v>
      </c>
      <c r="F377" s="615">
        <f t="shared" si="19"/>
        <v>62605442.159999989</v>
      </c>
      <c r="G377" s="614">
        <f t="shared" si="18"/>
        <v>722000</v>
      </c>
      <c r="H377" s="615">
        <f t="shared" si="20"/>
        <v>62605442.159999989</v>
      </c>
      <c r="I377" s="616" t="s">
        <v>108</v>
      </c>
      <c r="J377" s="616" t="s">
        <v>3416</v>
      </c>
    </row>
    <row r="378" spans="1:10" ht="36">
      <c r="A378" s="617"/>
      <c r="B378" s="620" t="s">
        <v>3194</v>
      </c>
      <c r="C378" s="613" t="s">
        <v>3415</v>
      </c>
      <c r="D378" s="618" t="s">
        <v>3420</v>
      </c>
      <c r="E378" s="614">
        <v>2132.8000000000002</v>
      </c>
      <c r="F378" s="615">
        <f t="shared" si="19"/>
        <v>62607574.959999986</v>
      </c>
      <c r="G378" s="614">
        <f t="shared" si="18"/>
        <v>2132.8000000000002</v>
      </c>
      <c r="H378" s="615">
        <f t="shared" si="20"/>
        <v>62607574.959999986</v>
      </c>
      <c r="I378" s="616" t="s">
        <v>108</v>
      </c>
      <c r="J378" s="616" t="s">
        <v>3416</v>
      </c>
    </row>
    <row r="379" spans="1:10" ht="36">
      <c r="A379" s="617"/>
      <c r="B379" s="620" t="s">
        <v>3194</v>
      </c>
      <c r="C379" s="613" t="s">
        <v>3415</v>
      </c>
      <c r="D379" s="618" t="s">
        <v>3209</v>
      </c>
      <c r="E379" s="614">
        <v>297000</v>
      </c>
      <c r="F379" s="615">
        <f t="shared" si="19"/>
        <v>62904574.959999986</v>
      </c>
      <c r="G379" s="614">
        <f t="shared" si="18"/>
        <v>297000</v>
      </c>
      <c r="H379" s="615">
        <f t="shared" si="20"/>
        <v>62904574.959999986</v>
      </c>
      <c r="I379" s="616" t="s">
        <v>108</v>
      </c>
      <c r="J379" s="616" t="s">
        <v>3416</v>
      </c>
    </row>
    <row r="380" spans="1:10" ht="36">
      <c r="A380" s="617"/>
      <c r="B380" s="620" t="s">
        <v>3194</v>
      </c>
      <c r="C380" s="613" t="s">
        <v>3415</v>
      </c>
      <c r="D380" s="618" t="s">
        <v>3210</v>
      </c>
      <c r="E380" s="614">
        <v>86591.679999999993</v>
      </c>
      <c r="F380" s="615">
        <f t="shared" si="19"/>
        <v>62991166.639999986</v>
      </c>
      <c r="G380" s="614">
        <f t="shared" si="18"/>
        <v>86591.679999999993</v>
      </c>
      <c r="H380" s="615">
        <f t="shared" si="20"/>
        <v>62991166.639999986</v>
      </c>
      <c r="I380" s="616" t="s">
        <v>108</v>
      </c>
      <c r="J380" s="616" t="s">
        <v>3416</v>
      </c>
    </row>
    <row r="381" spans="1:10" ht="36">
      <c r="A381" s="617"/>
      <c r="B381" s="620" t="s">
        <v>3194</v>
      </c>
      <c r="C381" s="613" t="s">
        <v>3415</v>
      </c>
      <c r="D381" s="618" t="s">
        <v>3211</v>
      </c>
      <c r="E381" s="614">
        <v>37110.720000000001</v>
      </c>
      <c r="F381" s="615">
        <f t="shared" si="19"/>
        <v>63028277.359999985</v>
      </c>
      <c r="G381" s="614">
        <f t="shared" si="18"/>
        <v>37110.720000000001</v>
      </c>
      <c r="H381" s="615">
        <f t="shared" si="20"/>
        <v>63028277.359999985</v>
      </c>
      <c r="I381" s="616" t="s">
        <v>108</v>
      </c>
      <c r="J381" s="616" t="s">
        <v>3416</v>
      </c>
    </row>
    <row r="382" spans="1:10" ht="36">
      <c r="A382" s="617"/>
      <c r="B382" s="620" t="s">
        <v>3194</v>
      </c>
      <c r="C382" s="613" t="s">
        <v>3415</v>
      </c>
      <c r="D382" s="618" t="s">
        <v>3421</v>
      </c>
      <c r="E382" s="614">
        <v>43349.16</v>
      </c>
      <c r="F382" s="615">
        <f t="shared" si="19"/>
        <v>63071626.519999981</v>
      </c>
      <c r="G382" s="614">
        <f t="shared" si="18"/>
        <v>43349.16</v>
      </c>
      <c r="H382" s="615">
        <f t="shared" si="20"/>
        <v>63071626.519999981</v>
      </c>
      <c r="I382" s="616" t="s">
        <v>108</v>
      </c>
      <c r="J382" s="616" t="s">
        <v>3416</v>
      </c>
    </row>
    <row r="383" spans="1:10" ht="36">
      <c r="A383" s="617"/>
      <c r="B383" s="620" t="s">
        <v>3194</v>
      </c>
      <c r="C383" s="613" t="s">
        <v>3415</v>
      </c>
      <c r="D383" s="618" t="s">
        <v>3422</v>
      </c>
      <c r="E383" s="614">
        <v>266.60000000000002</v>
      </c>
      <c r="F383" s="615">
        <f t="shared" si="19"/>
        <v>63071893.119999982</v>
      </c>
      <c r="G383" s="614">
        <f t="shared" si="18"/>
        <v>266.60000000000002</v>
      </c>
      <c r="H383" s="615">
        <f t="shared" si="20"/>
        <v>63071893.119999982</v>
      </c>
      <c r="I383" s="616" t="s">
        <v>108</v>
      </c>
      <c r="J383" s="616" t="s">
        <v>3416</v>
      </c>
    </row>
    <row r="384" spans="1:10" ht="36">
      <c r="A384" s="617"/>
      <c r="B384" s="620" t="s">
        <v>3194</v>
      </c>
      <c r="C384" s="613" t="s">
        <v>3415</v>
      </c>
      <c r="D384" s="618" t="s">
        <v>3212</v>
      </c>
      <c r="E384" s="614">
        <v>319.92</v>
      </c>
      <c r="F384" s="615">
        <f t="shared" si="19"/>
        <v>63072213.039999984</v>
      </c>
      <c r="G384" s="614">
        <f t="shared" si="18"/>
        <v>319.92</v>
      </c>
      <c r="H384" s="615">
        <f t="shared" si="20"/>
        <v>63072213.039999984</v>
      </c>
      <c r="I384" s="616" t="s">
        <v>108</v>
      </c>
      <c r="J384" s="616" t="s">
        <v>3416</v>
      </c>
    </row>
    <row r="385" spans="1:10" ht="36">
      <c r="A385" s="617"/>
      <c r="B385" s="620" t="s">
        <v>3194</v>
      </c>
      <c r="C385" s="613" t="s">
        <v>3415</v>
      </c>
      <c r="D385" s="618" t="s">
        <v>3213</v>
      </c>
      <c r="E385" s="614">
        <v>1279.68</v>
      </c>
      <c r="F385" s="615">
        <f t="shared" si="19"/>
        <v>63073492.719999984</v>
      </c>
      <c r="G385" s="614">
        <f t="shared" si="18"/>
        <v>1279.68</v>
      </c>
      <c r="H385" s="615">
        <f t="shared" si="20"/>
        <v>63073492.719999984</v>
      </c>
      <c r="I385" s="616" t="s">
        <v>108</v>
      </c>
      <c r="J385" s="616" t="s">
        <v>3416</v>
      </c>
    </row>
    <row r="386" spans="1:10" ht="36">
      <c r="A386" s="617"/>
      <c r="B386" s="620" t="s">
        <v>3194</v>
      </c>
      <c r="C386" s="613" t="s">
        <v>3415</v>
      </c>
      <c r="D386" s="618" t="s">
        <v>3423</v>
      </c>
      <c r="E386" s="614">
        <v>6611.68</v>
      </c>
      <c r="F386" s="615">
        <f t="shared" si="19"/>
        <v>63080104.399999984</v>
      </c>
      <c r="G386" s="614">
        <f t="shared" si="18"/>
        <v>6611.68</v>
      </c>
      <c r="H386" s="615">
        <f t="shared" si="20"/>
        <v>63080104.399999984</v>
      </c>
      <c r="I386" s="616" t="s">
        <v>108</v>
      </c>
      <c r="J386" s="616" t="s">
        <v>3416</v>
      </c>
    </row>
    <row r="387" spans="1:10" ht="36">
      <c r="A387" s="617"/>
      <c r="B387" s="620" t="s">
        <v>3194</v>
      </c>
      <c r="C387" s="613" t="s">
        <v>3415</v>
      </c>
      <c r="D387" s="618" t="s">
        <v>3424</v>
      </c>
      <c r="E387" s="614">
        <v>11533.2</v>
      </c>
      <c r="F387" s="615">
        <f t="shared" si="19"/>
        <v>63091637.599999987</v>
      </c>
      <c r="G387" s="614">
        <f t="shared" si="18"/>
        <v>11533.2</v>
      </c>
      <c r="H387" s="615">
        <f t="shared" si="20"/>
        <v>63091637.599999987</v>
      </c>
      <c r="I387" s="616" t="s">
        <v>108</v>
      </c>
      <c r="J387" s="616" t="s">
        <v>3416</v>
      </c>
    </row>
    <row r="388" spans="1:10" ht="36">
      <c r="A388" s="617"/>
      <c r="B388" s="620" t="s">
        <v>3194</v>
      </c>
      <c r="C388" s="613" t="s">
        <v>3415</v>
      </c>
      <c r="D388" s="618" t="s">
        <v>3425</v>
      </c>
      <c r="E388" s="614">
        <v>1652.92</v>
      </c>
      <c r="F388" s="615">
        <f t="shared" si="19"/>
        <v>63093290.519999988</v>
      </c>
      <c r="G388" s="614">
        <f t="shared" si="18"/>
        <v>1652.92</v>
      </c>
      <c r="H388" s="615">
        <f t="shared" si="20"/>
        <v>63093290.519999988</v>
      </c>
      <c r="I388" s="616" t="s">
        <v>108</v>
      </c>
      <c r="J388" s="616" t="s">
        <v>3416</v>
      </c>
    </row>
    <row r="389" spans="1:10" ht="36">
      <c r="A389" s="617"/>
      <c r="B389" s="620" t="s">
        <v>3194</v>
      </c>
      <c r="C389" s="613" t="s">
        <v>3415</v>
      </c>
      <c r="D389" s="618" t="s">
        <v>3426</v>
      </c>
      <c r="E389" s="614">
        <v>2000</v>
      </c>
      <c r="F389" s="615">
        <f t="shared" si="19"/>
        <v>63095290.519999988</v>
      </c>
      <c r="G389" s="614">
        <f t="shared" si="18"/>
        <v>2000</v>
      </c>
      <c r="H389" s="615">
        <f t="shared" si="20"/>
        <v>63095290.519999988</v>
      </c>
      <c r="I389" s="616" t="s">
        <v>108</v>
      </c>
      <c r="J389" s="616" t="s">
        <v>3416</v>
      </c>
    </row>
    <row r="390" spans="1:10" ht="36">
      <c r="A390" s="617"/>
      <c r="B390" s="620" t="s">
        <v>3194</v>
      </c>
      <c r="C390" s="613" t="s">
        <v>3415</v>
      </c>
      <c r="D390" s="618" t="s">
        <v>3427</v>
      </c>
      <c r="E390" s="614">
        <v>4000</v>
      </c>
      <c r="F390" s="615">
        <f t="shared" si="19"/>
        <v>63099290.519999988</v>
      </c>
      <c r="G390" s="614">
        <f t="shared" si="18"/>
        <v>4000</v>
      </c>
      <c r="H390" s="615">
        <f t="shared" si="20"/>
        <v>63099290.519999988</v>
      </c>
      <c r="I390" s="616" t="s">
        <v>108</v>
      </c>
      <c r="J390" s="616" t="s">
        <v>3416</v>
      </c>
    </row>
    <row r="391" spans="1:10" ht="36">
      <c r="A391" s="617"/>
      <c r="B391" s="620" t="s">
        <v>3194</v>
      </c>
      <c r="C391" s="613" t="s">
        <v>3415</v>
      </c>
      <c r="D391" s="618" t="s">
        <v>3214</v>
      </c>
      <c r="E391" s="614">
        <v>13223.36</v>
      </c>
      <c r="F391" s="615">
        <f t="shared" si="19"/>
        <v>63112513.879999988</v>
      </c>
      <c r="G391" s="614">
        <f t="shared" si="18"/>
        <v>13223.36</v>
      </c>
      <c r="H391" s="615">
        <f t="shared" si="20"/>
        <v>63112513.879999988</v>
      </c>
      <c r="I391" s="616" t="s">
        <v>108</v>
      </c>
      <c r="J391" s="616" t="s">
        <v>3416</v>
      </c>
    </row>
    <row r="392" spans="1:10" ht="36">
      <c r="A392" s="617"/>
      <c r="B392" s="620" t="s">
        <v>3194</v>
      </c>
      <c r="C392" s="613" t="s">
        <v>3415</v>
      </c>
      <c r="D392" s="618" t="s">
        <v>3273</v>
      </c>
      <c r="E392" s="614">
        <v>5971.84</v>
      </c>
      <c r="F392" s="615">
        <f t="shared" si="19"/>
        <v>63118485.719999991</v>
      </c>
      <c r="G392" s="614">
        <f t="shared" si="18"/>
        <v>5971.84</v>
      </c>
      <c r="H392" s="615">
        <f t="shared" si="20"/>
        <v>63118485.719999991</v>
      </c>
      <c r="I392" s="616" t="s">
        <v>108</v>
      </c>
      <c r="J392" s="616" t="s">
        <v>3416</v>
      </c>
    </row>
    <row r="393" spans="1:10" ht="36">
      <c r="A393" s="617"/>
      <c r="B393" s="620" t="s">
        <v>3194</v>
      </c>
      <c r="C393" s="613" t="s">
        <v>3415</v>
      </c>
      <c r="D393" s="618" t="s">
        <v>3428</v>
      </c>
      <c r="E393" s="614">
        <v>39000</v>
      </c>
      <c r="F393" s="615">
        <f t="shared" si="19"/>
        <v>63157485.719999991</v>
      </c>
      <c r="G393" s="614">
        <f t="shared" si="18"/>
        <v>39000</v>
      </c>
      <c r="H393" s="615">
        <f t="shared" si="20"/>
        <v>63157485.719999991</v>
      </c>
      <c r="I393" s="616" t="s">
        <v>108</v>
      </c>
      <c r="J393" s="616" t="s">
        <v>3416</v>
      </c>
    </row>
    <row r="394" spans="1:10" ht="36">
      <c r="A394" s="617"/>
      <c r="B394" s="620" t="s">
        <v>3194</v>
      </c>
      <c r="C394" s="613" t="s">
        <v>3415</v>
      </c>
      <c r="D394" s="618" t="s">
        <v>3215</v>
      </c>
      <c r="E394" s="614">
        <v>601000</v>
      </c>
      <c r="F394" s="615">
        <f t="shared" si="19"/>
        <v>63758485.719999991</v>
      </c>
      <c r="G394" s="614">
        <f t="shared" ref="G394:G457" si="21">E394</f>
        <v>601000</v>
      </c>
      <c r="H394" s="615">
        <f t="shared" si="20"/>
        <v>63758485.719999991</v>
      </c>
      <c r="I394" s="616" t="s">
        <v>108</v>
      </c>
      <c r="J394" s="616" t="s">
        <v>3416</v>
      </c>
    </row>
    <row r="395" spans="1:10" ht="36">
      <c r="A395" s="617"/>
      <c r="B395" s="620" t="s">
        <v>3194</v>
      </c>
      <c r="C395" s="613" t="s">
        <v>3415</v>
      </c>
      <c r="D395" s="618" t="s">
        <v>3429</v>
      </c>
      <c r="E395" s="614">
        <v>468000</v>
      </c>
      <c r="F395" s="615">
        <f t="shared" ref="F395:F458" si="22">E395+F394</f>
        <v>64226485.719999991</v>
      </c>
      <c r="G395" s="614">
        <f t="shared" si="21"/>
        <v>468000</v>
      </c>
      <c r="H395" s="615">
        <f t="shared" ref="H395:H458" si="23">H394+G395</f>
        <v>64226485.719999991</v>
      </c>
      <c r="I395" s="616" t="s">
        <v>108</v>
      </c>
      <c r="J395" s="616" t="s">
        <v>3416</v>
      </c>
    </row>
    <row r="396" spans="1:10" ht="36">
      <c r="A396" s="617"/>
      <c r="B396" s="620" t="s">
        <v>3194</v>
      </c>
      <c r="C396" s="613" t="s">
        <v>3415</v>
      </c>
      <c r="D396" s="618" t="s">
        <v>3430</v>
      </c>
      <c r="E396" s="614">
        <v>78000</v>
      </c>
      <c r="F396" s="615">
        <f t="shared" si="22"/>
        <v>64304485.719999991</v>
      </c>
      <c r="G396" s="614">
        <f t="shared" si="21"/>
        <v>78000</v>
      </c>
      <c r="H396" s="615">
        <f t="shared" si="23"/>
        <v>64304485.719999991</v>
      </c>
      <c r="I396" s="616" t="s">
        <v>108</v>
      </c>
      <c r="J396" s="616" t="s">
        <v>3416</v>
      </c>
    </row>
    <row r="397" spans="1:10" ht="36">
      <c r="A397" s="617"/>
      <c r="B397" s="620" t="s">
        <v>3194</v>
      </c>
      <c r="C397" s="613" t="s">
        <v>3415</v>
      </c>
      <c r="D397" s="618" t="s">
        <v>3431</v>
      </c>
      <c r="E397" s="614">
        <v>6718.3200000000006</v>
      </c>
      <c r="F397" s="615">
        <f t="shared" si="22"/>
        <v>64311204.039999992</v>
      </c>
      <c r="G397" s="614">
        <f t="shared" si="21"/>
        <v>6718.3200000000006</v>
      </c>
      <c r="H397" s="615">
        <f t="shared" si="23"/>
        <v>64311204.039999992</v>
      </c>
      <c r="I397" s="616" t="s">
        <v>108</v>
      </c>
      <c r="J397" s="616" t="s">
        <v>3416</v>
      </c>
    </row>
    <row r="398" spans="1:10" ht="36">
      <c r="A398" s="617"/>
      <c r="B398" s="620" t="s">
        <v>3194</v>
      </c>
      <c r="C398" s="613" t="s">
        <v>3415</v>
      </c>
      <c r="D398" s="618" t="s">
        <v>3217</v>
      </c>
      <c r="E398" s="614">
        <v>23407.480000000003</v>
      </c>
      <c r="F398" s="615">
        <f t="shared" si="22"/>
        <v>64334611.519999988</v>
      </c>
      <c r="G398" s="614">
        <f t="shared" si="21"/>
        <v>23407.480000000003</v>
      </c>
      <c r="H398" s="615">
        <f t="shared" si="23"/>
        <v>64334611.519999988</v>
      </c>
      <c r="I398" s="616" t="s">
        <v>108</v>
      </c>
      <c r="J398" s="616" t="s">
        <v>3416</v>
      </c>
    </row>
    <row r="399" spans="1:10" ht="36">
      <c r="A399" s="617"/>
      <c r="B399" s="620" t="s">
        <v>3194</v>
      </c>
      <c r="C399" s="613" t="s">
        <v>3415</v>
      </c>
      <c r="D399" s="618" t="s">
        <v>3218</v>
      </c>
      <c r="E399" s="614">
        <v>55000</v>
      </c>
      <c r="F399" s="615">
        <f t="shared" si="22"/>
        <v>64389611.519999988</v>
      </c>
      <c r="G399" s="614">
        <f t="shared" si="21"/>
        <v>55000</v>
      </c>
      <c r="H399" s="615">
        <f t="shared" si="23"/>
        <v>64389611.519999988</v>
      </c>
      <c r="I399" s="616" t="s">
        <v>108</v>
      </c>
      <c r="J399" s="616" t="s">
        <v>3416</v>
      </c>
    </row>
    <row r="400" spans="1:10" ht="36">
      <c r="A400" s="617"/>
      <c r="B400" s="620" t="s">
        <v>3194</v>
      </c>
      <c r="C400" s="613" t="s">
        <v>3415</v>
      </c>
      <c r="D400" s="618" t="s">
        <v>3432</v>
      </c>
      <c r="E400" s="614">
        <v>25000</v>
      </c>
      <c r="F400" s="615">
        <f t="shared" si="22"/>
        <v>64414611.519999988</v>
      </c>
      <c r="G400" s="614">
        <f t="shared" si="21"/>
        <v>25000</v>
      </c>
      <c r="H400" s="615">
        <f t="shared" si="23"/>
        <v>64414611.519999988</v>
      </c>
      <c r="I400" s="616" t="s">
        <v>108</v>
      </c>
      <c r="J400" s="616" t="s">
        <v>3416</v>
      </c>
    </row>
    <row r="401" spans="1:10" ht="36">
      <c r="A401" s="617"/>
      <c r="B401" s="620" t="s">
        <v>3194</v>
      </c>
      <c r="C401" s="613" t="s">
        <v>3415</v>
      </c>
      <c r="D401" s="618" t="s">
        <v>3433</v>
      </c>
      <c r="E401" s="614">
        <v>10450.720000000001</v>
      </c>
      <c r="F401" s="615">
        <f t="shared" si="22"/>
        <v>64425062.239999987</v>
      </c>
      <c r="G401" s="614">
        <f t="shared" si="21"/>
        <v>10450.720000000001</v>
      </c>
      <c r="H401" s="615">
        <f t="shared" si="23"/>
        <v>64425062.239999987</v>
      </c>
      <c r="I401" s="616" t="s">
        <v>108</v>
      </c>
      <c r="J401" s="616" t="s">
        <v>3416</v>
      </c>
    </row>
    <row r="402" spans="1:10" ht="36">
      <c r="A402" s="617"/>
      <c r="B402" s="620" t="s">
        <v>3194</v>
      </c>
      <c r="C402" s="613" t="s">
        <v>3415</v>
      </c>
      <c r="D402" s="618" t="s">
        <v>3221</v>
      </c>
      <c r="E402" s="614">
        <v>150000</v>
      </c>
      <c r="F402" s="615">
        <f t="shared" si="22"/>
        <v>64575062.239999987</v>
      </c>
      <c r="G402" s="614">
        <f t="shared" si="21"/>
        <v>150000</v>
      </c>
      <c r="H402" s="615">
        <f t="shared" si="23"/>
        <v>64575062.239999987</v>
      </c>
      <c r="I402" s="616" t="s">
        <v>108</v>
      </c>
      <c r="J402" s="616" t="s">
        <v>3416</v>
      </c>
    </row>
    <row r="403" spans="1:10" ht="36">
      <c r="A403" s="617"/>
      <c r="B403" s="620" t="s">
        <v>3194</v>
      </c>
      <c r="C403" s="613" t="s">
        <v>3415</v>
      </c>
      <c r="D403" s="618" t="s">
        <v>3434</v>
      </c>
      <c r="E403" s="614">
        <v>24000</v>
      </c>
      <c r="F403" s="615">
        <f t="shared" si="22"/>
        <v>64599062.239999987</v>
      </c>
      <c r="G403" s="614">
        <f t="shared" si="21"/>
        <v>24000</v>
      </c>
      <c r="H403" s="615">
        <f t="shared" si="23"/>
        <v>64599062.239999987</v>
      </c>
      <c r="I403" s="616" t="s">
        <v>108</v>
      </c>
      <c r="J403" s="616" t="s">
        <v>3416</v>
      </c>
    </row>
    <row r="404" spans="1:10" ht="36">
      <c r="A404" s="617"/>
      <c r="B404" s="620" t="s">
        <v>3194</v>
      </c>
      <c r="C404" s="613" t="s">
        <v>3415</v>
      </c>
      <c r="D404" s="618" t="s">
        <v>3222</v>
      </c>
      <c r="E404" s="614">
        <v>11333</v>
      </c>
      <c r="F404" s="615">
        <f t="shared" si="22"/>
        <v>64610395.239999987</v>
      </c>
      <c r="G404" s="614">
        <f t="shared" si="21"/>
        <v>11333</v>
      </c>
      <c r="H404" s="615">
        <f t="shared" si="23"/>
        <v>64610395.239999987</v>
      </c>
      <c r="I404" s="616" t="s">
        <v>108</v>
      </c>
      <c r="J404" s="616" t="s">
        <v>3416</v>
      </c>
    </row>
    <row r="405" spans="1:10" ht="36">
      <c r="A405" s="617"/>
      <c r="B405" s="620" t="s">
        <v>3194</v>
      </c>
      <c r="C405" s="613" t="s">
        <v>3415</v>
      </c>
      <c r="D405" s="618" t="s">
        <v>3435</v>
      </c>
      <c r="E405" s="614">
        <v>79000</v>
      </c>
      <c r="F405" s="615">
        <f t="shared" si="22"/>
        <v>64689395.239999987</v>
      </c>
      <c r="G405" s="614">
        <f t="shared" si="21"/>
        <v>79000</v>
      </c>
      <c r="H405" s="615">
        <f t="shared" si="23"/>
        <v>64689395.239999987</v>
      </c>
      <c r="I405" s="616" t="s">
        <v>108</v>
      </c>
      <c r="J405" s="616" t="s">
        <v>3416</v>
      </c>
    </row>
    <row r="406" spans="1:10" ht="36">
      <c r="A406" s="617"/>
      <c r="B406" s="620" t="s">
        <v>3194</v>
      </c>
      <c r="C406" s="613" t="s">
        <v>3415</v>
      </c>
      <c r="D406" s="618" t="s">
        <v>3436</v>
      </c>
      <c r="E406" s="614">
        <v>3092.5600000000004</v>
      </c>
      <c r="F406" s="615">
        <f t="shared" si="22"/>
        <v>64692487.79999999</v>
      </c>
      <c r="G406" s="614">
        <f t="shared" si="21"/>
        <v>3092.5600000000004</v>
      </c>
      <c r="H406" s="615">
        <f t="shared" si="23"/>
        <v>64692487.79999999</v>
      </c>
      <c r="I406" s="616" t="s">
        <v>108</v>
      </c>
      <c r="J406" s="616" t="s">
        <v>3416</v>
      </c>
    </row>
    <row r="407" spans="1:10" ht="36">
      <c r="A407" s="617"/>
      <c r="B407" s="620" t="s">
        <v>3194</v>
      </c>
      <c r="C407" s="613" t="s">
        <v>3415</v>
      </c>
      <c r="D407" s="618" t="s">
        <v>3437</v>
      </c>
      <c r="E407" s="614">
        <v>28000</v>
      </c>
      <c r="F407" s="615">
        <f t="shared" si="22"/>
        <v>64720487.79999999</v>
      </c>
      <c r="G407" s="614">
        <f t="shared" si="21"/>
        <v>28000</v>
      </c>
      <c r="H407" s="615">
        <f t="shared" si="23"/>
        <v>64720487.79999999</v>
      </c>
      <c r="I407" s="616" t="s">
        <v>108</v>
      </c>
      <c r="J407" s="616" t="s">
        <v>3416</v>
      </c>
    </row>
    <row r="408" spans="1:10" ht="36">
      <c r="A408" s="617"/>
      <c r="B408" s="620" t="s">
        <v>3194</v>
      </c>
      <c r="C408" s="613" t="s">
        <v>3415</v>
      </c>
      <c r="D408" s="618" t="s">
        <v>3223</v>
      </c>
      <c r="E408" s="614">
        <v>2559.36</v>
      </c>
      <c r="F408" s="615">
        <f t="shared" si="22"/>
        <v>64723047.159999989</v>
      </c>
      <c r="G408" s="614">
        <f t="shared" si="21"/>
        <v>2559.36</v>
      </c>
      <c r="H408" s="615">
        <f t="shared" si="23"/>
        <v>64723047.159999989</v>
      </c>
      <c r="I408" s="616" t="s">
        <v>108</v>
      </c>
      <c r="J408" s="616" t="s">
        <v>3416</v>
      </c>
    </row>
    <row r="409" spans="1:10" ht="36">
      <c r="A409" s="617"/>
      <c r="B409" s="620" t="s">
        <v>3194</v>
      </c>
      <c r="C409" s="613" t="s">
        <v>3415</v>
      </c>
      <c r="D409" s="618" t="s">
        <v>3438</v>
      </c>
      <c r="E409" s="614">
        <v>12000</v>
      </c>
      <c r="F409" s="615">
        <f t="shared" si="22"/>
        <v>64735047.159999989</v>
      </c>
      <c r="G409" s="614">
        <f t="shared" si="21"/>
        <v>12000</v>
      </c>
      <c r="H409" s="615">
        <f t="shared" si="23"/>
        <v>64735047.159999989</v>
      </c>
      <c r="I409" s="616" t="s">
        <v>108</v>
      </c>
      <c r="J409" s="616" t="s">
        <v>3416</v>
      </c>
    </row>
    <row r="410" spans="1:10" ht="36">
      <c r="A410" s="617"/>
      <c r="B410" s="620" t="s">
        <v>3194</v>
      </c>
      <c r="C410" s="613" t="s">
        <v>3415</v>
      </c>
      <c r="D410" s="618" t="s">
        <v>3225</v>
      </c>
      <c r="E410" s="614">
        <v>63000</v>
      </c>
      <c r="F410" s="615">
        <f t="shared" si="22"/>
        <v>64798047.159999989</v>
      </c>
      <c r="G410" s="614">
        <f t="shared" si="21"/>
        <v>63000</v>
      </c>
      <c r="H410" s="615">
        <f t="shared" si="23"/>
        <v>64798047.159999989</v>
      </c>
      <c r="I410" s="616" t="s">
        <v>108</v>
      </c>
      <c r="J410" s="616" t="s">
        <v>3416</v>
      </c>
    </row>
    <row r="411" spans="1:10" ht="36">
      <c r="A411" s="617"/>
      <c r="B411" s="620" t="s">
        <v>3194</v>
      </c>
      <c r="C411" s="613" t="s">
        <v>3415</v>
      </c>
      <c r="D411" s="618" t="s">
        <v>3225</v>
      </c>
      <c r="E411" s="614">
        <v>3359.1600000000003</v>
      </c>
      <c r="F411" s="615">
        <f t="shared" si="22"/>
        <v>64801406.319999985</v>
      </c>
      <c r="G411" s="614">
        <f t="shared" si="21"/>
        <v>3359.1600000000003</v>
      </c>
      <c r="H411" s="615">
        <f t="shared" si="23"/>
        <v>64801406.319999985</v>
      </c>
      <c r="I411" s="616" t="s">
        <v>108</v>
      </c>
      <c r="J411" s="616" t="s">
        <v>3416</v>
      </c>
    </row>
    <row r="412" spans="1:10" ht="36">
      <c r="A412" s="617"/>
      <c r="B412" s="620" t="s">
        <v>3194</v>
      </c>
      <c r="C412" s="613" t="s">
        <v>3415</v>
      </c>
      <c r="D412" s="618" t="s">
        <v>3226</v>
      </c>
      <c r="E412" s="614">
        <v>173000</v>
      </c>
      <c r="F412" s="615">
        <f t="shared" si="22"/>
        <v>64974406.319999985</v>
      </c>
      <c r="G412" s="614">
        <f t="shared" si="21"/>
        <v>173000</v>
      </c>
      <c r="H412" s="615">
        <f t="shared" si="23"/>
        <v>64974406.319999985</v>
      </c>
      <c r="I412" s="616" t="s">
        <v>108</v>
      </c>
      <c r="J412" s="616" t="s">
        <v>3416</v>
      </c>
    </row>
    <row r="413" spans="1:10" ht="36">
      <c r="A413" s="617"/>
      <c r="B413" s="620" t="s">
        <v>3194</v>
      </c>
      <c r="C413" s="613" t="s">
        <v>3415</v>
      </c>
      <c r="D413" s="618" t="s">
        <v>3439</v>
      </c>
      <c r="E413" s="614">
        <v>40309.919999999998</v>
      </c>
      <c r="F413" s="615">
        <f t="shared" si="22"/>
        <v>65014716.239999987</v>
      </c>
      <c r="G413" s="614">
        <f t="shared" si="21"/>
        <v>40309.919999999998</v>
      </c>
      <c r="H413" s="615">
        <f t="shared" si="23"/>
        <v>65014716.239999987</v>
      </c>
      <c r="I413" s="616" t="s">
        <v>108</v>
      </c>
      <c r="J413" s="616" t="s">
        <v>3416</v>
      </c>
    </row>
    <row r="414" spans="1:10" ht="36">
      <c r="A414" s="617"/>
      <c r="B414" s="620" t="s">
        <v>3194</v>
      </c>
      <c r="C414" s="613" t="s">
        <v>3415</v>
      </c>
      <c r="D414" s="618" t="s">
        <v>3440</v>
      </c>
      <c r="E414" s="614">
        <v>143650</v>
      </c>
      <c r="F414" s="615">
        <f t="shared" si="22"/>
        <v>65158366.239999987</v>
      </c>
      <c r="G414" s="614">
        <f t="shared" si="21"/>
        <v>143650</v>
      </c>
      <c r="H414" s="615">
        <f t="shared" si="23"/>
        <v>65158366.239999987</v>
      </c>
      <c r="I414" s="616" t="s">
        <v>108</v>
      </c>
      <c r="J414" s="616" t="s">
        <v>3416</v>
      </c>
    </row>
    <row r="415" spans="1:10" ht="36">
      <c r="A415" s="617"/>
      <c r="B415" s="620" t="s">
        <v>3194</v>
      </c>
      <c r="C415" s="613" t="s">
        <v>3415</v>
      </c>
      <c r="D415" s="618" t="s">
        <v>3441</v>
      </c>
      <c r="E415" s="614">
        <v>1013.08</v>
      </c>
      <c r="F415" s="615">
        <f t="shared" si="22"/>
        <v>65159379.319999985</v>
      </c>
      <c r="G415" s="614">
        <f t="shared" si="21"/>
        <v>1013.08</v>
      </c>
      <c r="H415" s="615">
        <f t="shared" si="23"/>
        <v>65159379.319999985</v>
      </c>
      <c r="I415" s="616" t="s">
        <v>108</v>
      </c>
      <c r="J415" s="616" t="s">
        <v>3416</v>
      </c>
    </row>
    <row r="416" spans="1:10" ht="36">
      <c r="A416" s="617"/>
      <c r="B416" s="620" t="s">
        <v>3194</v>
      </c>
      <c r="C416" s="613" t="s">
        <v>3415</v>
      </c>
      <c r="D416" s="618" t="s">
        <v>3442</v>
      </c>
      <c r="E416" s="614">
        <v>18000</v>
      </c>
      <c r="F416" s="615">
        <f t="shared" si="22"/>
        <v>65177379.319999985</v>
      </c>
      <c r="G416" s="614">
        <f t="shared" si="21"/>
        <v>18000</v>
      </c>
      <c r="H416" s="615">
        <f t="shared" si="23"/>
        <v>65177379.319999985</v>
      </c>
      <c r="I416" s="616" t="s">
        <v>108</v>
      </c>
      <c r="J416" s="616" t="s">
        <v>3416</v>
      </c>
    </row>
    <row r="417" spans="1:10" ht="36">
      <c r="A417" s="617"/>
      <c r="B417" s="620" t="s">
        <v>3194</v>
      </c>
      <c r="C417" s="613" t="s">
        <v>3415</v>
      </c>
      <c r="D417" s="618" t="s">
        <v>3443</v>
      </c>
      <c r="E417" s="614">
        <v>155000</v>
      </c>
      <c r="F417" s="615">
        <f t="shared" si="22"/>
        <v>65332379.319999985</v>
      </c>
      <c r="G417" s="614">
        <f t="shared" si="21"/>
        <v>155000</v>
      </c>
      <c r="H417" s="615">
        <f t="shared" si="23"/>
        <v>65332379.319999985</v>
      </c>
      <c r="I417" s="616" t="s">
        <v>108</v>
      </c>
      <c r="J417" s="616" t="s">
        <v>3416</v>
      </c>
    </row>
    <row r="418" spans="1:10" ht="36">
      <c r="A418" s="617"/>
      <c r="B418" s="620" t="s">
        <v>3194</v>
      </c>
      <c r="C418" s="613" t="s">
        <v>3415</v>
      </c>
      <c r="D418" s="618" t="s">
        <v>3444</v>
      </c>
      <c r="E418" s="614">
        <v>45641.920000000006</v>
      </c>
      <c r="F418" s="615">
        <f t="shared" si="22"/>
        <v>65378021.239999987</v>
      </c>
      <c r="G418" s="614">
        <f t="shared" si="21"/>
        <v>45641.920000000006</v>
      </c>
      <c r="H418" s="615">
        <f t="shared" si="23"/>
        <v>65378021.239999987</v>
      </c>
      <c r="I418" s="616" t="s">
        <v>108</v>
      </c>
      <c r="J418" s="616" t="s">
        <v>3416</v>
      </c>
    </row>
    <row r="419" spans="1:10" ht="36">
      <c r="A419" s="617"/>
      <c r="B419" s="620" t="s">
        <v>3194</v>
      </c>
      <c r="C419" s="613" t="s">
        <v>3415</v>
      </c>
      <c r="D419" s="618" t="s">
        <v>3227</v>
      </c>
      <c r="E419" s="614">
        <v>18555.36</v>
      </c>
      <c r="F419" s="615">
        <f t="shared" si="22"/>
        <v>65396576.599999987</v>
      </c>
      <c r="G419" s="614">
        <f t="shared" si="21"/>
        <v>18555.36</v>
      </c>
      <c r="H419" s="615">
        <f t="shared" si="23"/>
        <v>65396576.599999987</v>
      </c>
      <c r="I419" s="616" t="s">
        <v>108</v>
      </c>
      <c r="J419" s="616" t="s">
        <v>3416</v>
      </c>
    </row>
    <row r="420" spans="1:10" ht="36">
      <c r="A420" s="617"/>
      <c r="B420" s="620" t="s">
        <v>3194</v>
      </c>
      <c r="C420" s="613" t="s">
        <v>3415</v>
      </c>
      <c r="D420" s="618" t="s">
        <v>3229</v>
      </c>
      <c r="E420" s="614">
        <v>70000</v>
      </c>
      <c r="F420" s="615">
        <f t="shared" si="22"/>
        <v>65466576.599999987</v>
      </c>
      <c r="G420" s="614">
        <f t="shared" si="21"/>
        <v>70000</v>
      </c>
      <c r="H420" s="615">
        <f t="shared" si="23"/>
        <v>65466576.599999987</v>
      </c>
      <c r="I420" s="616" t="s">
        <v>108</v>
      </c>
      <c r="J420" s="616" t="s">
        <v>3416</v>
      </c>
    </row>
    <row r="421" spans="1:10" ht="36">
      <c r="A421" s="617"/>
      <c r="B421" s="620" t="s">
        <v>3194</v>
      </c>
      <c r="C421" s="613" t="s">
        <v>3415</v>
      </c>
      <c r="D421" s="618" t="s">
        <v>3445</v>
      </c>
      <c r="E421" s="614">
        <v>36097.64</v>
      </c>
      <c r="F421" s="615">
        <f t="shared" si="22"/>
        <v>65502674.239999987</v>
      </c>
      <c r="G421" s="614">
        <f t="shared" si="21"/>
        <v>36097.64</v>
      </c>
      <c r="H421" s="615">
        <f t="shared" si="23"/>
        <v>65502674.239999987</v>
      </c>
      <c r="I421" s="616" t="s">
        <v>108</v>
      </c>
      <c r="J421" s="616" t="s">
        <v>3416</v>
      </c>
    </row>
    <row r="422" spans="1:10" ht="36">
      <c r="A422" s="617"/>
      <c r="B422" s="620" t="s">
        <v>3194</v>
      </c>
      <c r="C422" s="613" t="s">
        <v>3415</v>
      </c>
      <c r="D422" s="618" t="s">
        <v>3446</v>
      </c>
      <c r="E422" s="614">
        <v>177000</v>
      </c>
      <c r="F422" s="615">
        <f t="shared" si="22"/>
        <v>65679674.239999987</v>
      </c>
      <c r="G422" s="614">
        <f t="shared" si="21"/>
        <v>177000</v>
      </c>
      <c r="H422" s="615">
        <f t="shared" si="23"/>
        <v>65679674.239999987</v>
      </c>
      <c r="I422" s="616" t="s">
        <v>108</v>
      </c>
      <c r="J422" s="616" t="s">
        <v>3416</v>
      </c>
    </row>
    <row r="423" spans="1:10" ht="36">
      <c r="A423" s="617"/>
      <c r="B423" s="620" t="s">
        <v>3194</v>
      </c>
      <c r="C423" s="613" t="s">
        <v>3415</v>
      </c>
      <c r="D423" s="618" t="s">
        <v>3447</v>
      </c>
      <c r="E423" s="614">
        <v>51000</v>
      </c>
      <c r="F423" s="615">
        <f t="shared" si="22"/>
        <v>65730674.239999987</v>
      </c>
      <c r="G423" s="614">
        <f t="shared" si="21"/>
        <v>51000</v>
      </c>
      <c r="H423" s="615">
        <f t="shared" si="23"/>
        <v>65730674.239999987</v>
      </c>
      <c r="I423" s="616" t="s">
        <v>108</v>
      </c>
      <c r="J423" s="616" t="s">
        <v>3416</v>
      </c>
    </row>
    <row r="424" spans="1:10" ht="36">
      <c r="A424" s="617"/>
      <c r="B424" s="620" t="s">
        <v>3194</v>
      </c>
      <c r="C424" s="613" t="s">
        <v>3415</v>
      </c>
      <c r="D424" s="618" t="s">
        <v>3448</v>
      </c>
      <c r="E424" s="614">
        <v>85000.333333333328</v>
      </c>
      <c r="F424" s="615">
        <f t="shared" si="22"/>
        <v>65815674.573333323</v>
      </c>
      <c r="G424" s="614">
        <f t="shared" si="21"/>
        <v>85000.333333333328</v>
      </c>
      <c r="H424" s="615">
        <f t="shared" si="23"/>
        <v>65815674.573333323</v>
      </c>
      <c r="I424" s="616" t="s">
        <v>108</v>
      </c>
      <c r="J424" s="616" t="s">
        <v>3416</v>
      </c>
    </row>
    <row r="425" spans="1:10" ht="36">
      <c r="A425" s="617"/>
      <c r="B425" s="620" t="s">
        <v>3194</v>
      </c>
      <c r="C425" s="613" t="s">
        <v>3415</v>
      </c>
      <c r="D425" s="618" t="s">
        <v>3449</v>
      </c>
      <c r="E425" s="614">
        <v>600000</v>
      </c>
      <c r="F425" s="615">
        <f t="shared" si="22"/>
        <v>66415674.573333323</v>
      </c>
      <c r="G425" s="614">
        <f t="shared" si="21"/>
        <v>600000</v>
      </c>
      <c r="H425" s="615">
        <f t="shared" si="23"/>
        <v>66415674.573333323</v>
      </c>
      <c r="I425" s="616" t="s">
        <v>108</v>
      </c>
      <c r="J425" s="616" t="s">
        <v>3416</v>
      </c>
    </row>
    <row r="426" spans="1:10" ht="36">
      <c r="A426" s="617"/>
      <c r="B426" s="620" t="s">
        <v>3194</v>
      </c>
      <c r="C426" s="613" t="s">
        <v>3415</v>
      </c>
      <c r="D426" s="618" t="s">
        <v>3450</v>
      </c>
      <c r="E426" s="614">
        <v>50000</v>
      </c>
      <c r="F426" s="615">
        <f t="shared" si="22"/>
        <v>66465674.573333323</v>
      </c>
      <c r="G426" s="614">
        <f t="shared" si="21"/>
        <v>50000</v>
      </c>
      <c r="H426" s="615">
        <f t="shared" si="23"/>
        <v>66465674.573333323</v>
      </c>
      <c r="I426" s="616" t="s">
        <v>108</v>
      </c>
      <c r="J426" s="616" t="s">
        <v>3416</v>
      </c>
    </row>
    <row r="427" spans="1:10" ht="36">
      <c r="A427" s="617"/>
      <c r="B427" s="620" t="s">
        <v>3194</v>
      </c>
      <c r="C427" s="613" t="s">
        <v>3415</v>
      </c>
      <c r="D427" s="618" t="s">
        <v>3451</v>
      </c>
      <c r="E427" s="614">
        <v>44000</v>
      </c>
      <c r="F427" s="615">
        <f t="shared" si="22"/>
        <v>66509674.573333323</v>
      </c>
      <c r="G427" s="614">
        <f t="shared" si="21"/>
        <v>44000</v>
      </c>
      <c r="H427" s="615">
        <f t="shared" si="23"/>
        <v>66509674.573333323</v>
      </c>
      <c r="I427" s="616" t="s">
        <v>108</v>
      </c>
      <c r="J427" s="616" t="s">
        <v>3416</v>
      </c>
    </row>
    <row r="428" spans="1:10" ht="36">
      <c r="A428" s="617"/>
      <c r="B428" s="620" t="s">
        <v>3194</v>
      </c>
      <c r="C428" s="613" t="s">
        <v>3415</v>
      </c>
      <c r="D428" s="618" t="s">
        <v>3452</v>
      </c>
      <c r="E428" s="614">
        <v>20634.84</v>
      </c>
      <c r="F428" s="615">
        <f t="shared" si="22"/>
        <v>66530309.413333327</v>
      </c>
      <c r="G428" s="614">
        <f t="shared" si="21"/>
        <v>20634.84</v>
      </c>
      <c r="H428" s="615">
        <f t="shared" si="23"/>
        <v>66530309.413333327</v>
      </c>
      <c r="I428" s="616" t="s">
        <v>108</v>
      </c>
      <c r="J428" s="616" t="s">
        <v>3416</v>
      </c>
    </row>
    <row r="429" spans="1:10" ht="36">
      <c r="A429" s="617"/>
      <c r="B429" s="620" t="s">
        <v>3194</v>
      </c>
      <c r="C429" s="613" t="s">
        <v>3415</v>
      </c>
      <c r="D429" s="618" t="s">
        <v>3453</v>
      </c>
      <c r="E429" s="614">
        <v>53.32</v>
      </c>
      <c r="F429" s="615">
        <f t="shared" si="22"/>
        <v>66530362.733333327</v>
      </c>
      <c r="G429" s="614">
        <f t="shared" si="21"/>
        <v>53.32</v>
      </c>
      <c r="H429" s="615">
        <f t="shared" si="23"/>
        <v>66530362.733333327</v>
      </c>
      <c r="I429" s="616" t="s">
        <v>108</v>
      </c>
      <c r="J429" s="616" t="s">
        <v>3416</v>
      </c>
    </row>
    <row r="430" spans="1:10" ht="36">
      <c r="A430" s="617"/>
      <c r="B430" s="620" t="s">
        <v>3194</v>
      </c>
      <c r="C430" s="613" t="s">
        <v>3415</v>
      </c>
      <c r="D430" s="618" t="s">
        <v>3454</v>
      </c>
      <c r="E430" s="614">
        <v>27939.68</v>
      </c>
      <c r="F430" s="615">
        <f t="shared" si="22"/>
        <v>66558302.413333327</v>
      </c>
      <c r="G430" s="614">
        <f t="shared" si="21"/>
        <v>27939.68</v>
      </c>
      <c r="H430" s="615">
        <f t="shared" si="23"/>
        <v>66558302.413333327</v>
      </c>
      <c r="I430" s="616" t="s">
        <v>108</v>
      </c>
      <c r="J430" s="616" t="s">
        <v>3416</v>
      </c>
    </row>
    <row r="431" spans="1:10" ht="36">
      <c r="A431" s="617"/>
      <c r="B431" s="620" t="s">
        <v>3194</v>
      </c>
      <c r="C431" s="613" t="s">
        <v>3415</v>
      </c>
      <c r="D431" s="618" t="s">
        <v>3235</v>
      </c>
      <c r="E431" s="614">
        <v>250000.33333333334</v>
      </c>
      <c r="F431" s="615">
        <f t="shared" si="22"/>
        <v>66808302.746666662</v>
      </c>
      <c r="G431" s="614">
        <f t="shared" si="21"/>
        <v>250000.33333333334</v>
      </c>
      <c r="H431" s="615">
        <f t="shared" si="23"/>
        <v>66808302.746666662</v>
      </c>
      <c r="I431" s="616" t="s">
        <v>108</v>
      </c>
      <c r="J431" s="616" t="s">
        <v>3416</v>
      </c>
    </row>
    <row r="432" spans="1:10" ht="36">
      <c r="A432" s="617"/>
      <c r="B432" s="620" t="s">
        <v>3194</v>
      </c>
      <c r="C432" s="613" t="s">
        <v>3415</v>
      </c>
      <c r="D432" s="618" t="s">
        <v>3455</v>
      </c>
      <c r="E432" s="614">
        <v>250000</v>
      </c>
      <c r="F432" s="615">
        <f t="shared" si="22"/>
        <v>67058302.746666662</v>
      </c>
      <c r="G432" s="614">
        <f t="shared" si="21"/>
        <v>250000</v>
      </c>
      <c r="H432" s="615">
        <f t="shared" si="23"/>
        <v>67058302.746666662</v>
      </c>
      <c r="I432" s="616" t="s">
        <v>108</v>
      </c>
      <c r="J432" s="616" t="s">
        <v>3416</v>
      </c>
    </row>
    <row r="433" spans="1:10" ht="36">
      <c r="A433" s="617"/>
      <c r="B433" s="620" t="s">
        <v>3194</v>
      </c>
      <c r="C433" s="613" t="s">
        <v>3456</v>
      </c>
      <c r="D433" s="618" t="s">
        <v>3284</v>
      </c>
      <c r="E433" s="614">
        <v>5000</v>
      </c>
      <c r="F433" s="615">
        <f t="shared" si="22"/>
        <v>67063302.746666662</v>
      </c>
      <c r="G433" s="614">
        <f t="shared" si="21"/>
        <v>5000</v>
      </c>
      <c r="H433" s="615">
        <f t="shared" si="23"/>
        <v>67063302.746666662</v>
      </c>
      <c r="I433" s="616" t="s">
        <v>108</v>
      </c>
      <c r="J433" s="616" t="s">
        <v>3184</v>
      </c>
    </row>
    <row r="434" spans="1:10" ht="36">
      <c r="A434" s="617"/>
      <c r="B434" s="620" t="s">
        <v>3194</v>
      </c>
      <c r="C434" s="613" t="s">
        <v>3456</v>
      </c>
      <c r="D434" s="618" t="s">
        <v>3251</v>
      </c>
      <c r="E434" s="614">
        <v>3080000</v>
      </c>
      <c r="F434" s="615">
        <f t="shared" si="22"/>
        <v>70143302.74666667</v>
      </c>
      <c r="G434" s="614">
        <f t="shared" si="21"/>
        <v>3080000</v>
      </c>
      <c r="H434" s="615">
        <f t="shared" si="23"/>
        <v>70143302.74666667</v>
      </c>
      <c r="I434" s="616" t="s">
        <v>108</v>
      </c>
      <c r="J434" s="616" t="s">
        <v>3184</v>
      </c>
    </row>
    <row r="435" spans="1:10" ht="36">
      <c r="A435" s="617"/>
      <c r="B435" s="620" t="s">
        <v>3194</v>
      </c>
      <c r="C435" s="613" t="s">
        <v>3456</v>
      </c>
      <c r="D435" s="618" t="s">
        <v>3285</v>
      </c>
      <c r="E435" s="614">
        <v>1333</v>
      </c>
      <c r="F435" s="615">
        <f t="shared" si="22"/>
        <v>70144635.74666667</v>
      </c>
      <c r="G435" s="614">
        <f t="shared" si="21"/>
        <v>1333</v>
      </c>
      <c r="H435" s="615">
        <f t="shared" si="23"/>
        <v>70144635.74666667</v>
      </c>
      <c r="I435" s="616" t="s">
        <v>108</v>
      </c>
      <c r="J435" s="616" t="s">
        <v>3184</v>
      </c>
    </row>
    <row r="436" spans="1:10" ht="36">
      <c r="A436" s="617"/>
      <c r="B436" s="620" t="s">
        <v>3194</v>
      </c>
      <c r="C436" s="613" t="s">
        <v>3456</v>
      </c>
      <c r="D436" s="618" t="s">
        <v>3253</v>
      </c>
      <c r="E436" s="614">
        <v>207000</v>
      </c>
      <c r="F436" s="615">
        <f t="shared" si="22"/>
        <v>70351635.74666667</v>
      </c>
      <c r="G436" s="614">
        <f t="shared" si="21"/>
        <v>207000</v>
      </c>
      <c r="H436" s="615">
        <f t="shared" si="23"/>
        <v>70351635.74666667</v>
      </c>
      <c r="I436" s="616" t="s">
        <v>108</v>
      </c>
      <c r="J436" s="616" t="s">
        <v>3184</v>
      </c>
    </row>
    <row r="437" spans="1:10" ht="36">
      <c r="A437" s="617"/>
      <c r="B437" s="620" t="s">
        <v>3194</v>
      </c>
      <c r="C437" s="613" t="s">
        <v>3456</v>
      </c>
      <c r="D437" s="618" t="s">
        <v>3255</v>
      </c>
      <c r="E437" s="614">
        <v>13756.560000000001</v>
      </c>
      <c r="F437" s="615">
        <f t="shared" si="22"/>
        <v>70365392.306666672</v>
      </c>
      <c r="G437" s="614">
        <f t="shared" si="21"/>
        <v>13756.560000000001</v>
      </c>
      <c r="H437" s="615">
        <f t="shared" si="23"/>
        <v>70365392.306666672</v>
      </c>
      <c r="I437" s="616" t="s">
        <v>108</v>
      </c>
      <c r="J437" s="616" t="s">
        <v>3184</v>
      </c>
    </row>
    <row r="438" spans="1:10" ht="36">
      <c r="A438" s="617"/>
      <c r="B438" s="620" t="s">
        <v>3194</v>
      </c>
      <c r="C438" s="613" t="s">
        <v>3456</v>
      </c>
      <c r="D438" s="618" t="s">
        <v>3239</v>
      </c>
      <c r="E438" s="614">
        <v>13756.560000000001</v>
      </c>
      <c r="F438" s="615">
        <f t="shared" si="22"/>
        <v>70379148.866666675</v>
      </c>
      <c r="G438" s="614">
        <f t="shared" si="21"/>
        <v>13756.560000000001</v>
      </c>
      <c r="H438" s="615">
        <f t="shared" si="23"/>
        <v>70379148.866666675</v>
      </c>
      <c r="I438" s="616" t="s">
        <v>108</v>
      </c>
      <c r="J438" s="616" t="s">
        <v>3184</v>
      </c>
    </row>
    <row r="439" spans="1:10" ht="36">
      <c r="A439" s="617"/>
      <c r="B439" s="620" t="s">
        <v>3194</v>
      </c>
      <c r="C439" s="613" t="s">
        <v>3456</v>
      </c>
      <c r="D439" s="618" t="s">
        <v>3256</v>
      </c>
      <c r="E439" s="614">
        <v>30000</v>
      </c>
      <c r="F439" s="615">
        <f t="shared" si="22"/>
        <v>70409148.866666675</v>
      </c>
      <c r="G439" s="614">
        <f t="shared" si="21"/>
        <v>30000</v>
      </c>
      <c r="H439" s="615">
        <f t="shared" si="23"/>
        <v>70409148.866666675</v>
      </c>
      <c r="I439" s="616" t="s">
        <v>108</v>
      </c>
      <c r="J439" s="616" t="s">
        <v>3184</v>
      </c>
    </row>
    <row r="440" spans="1:10" ht="36">
      <c r="A440" s="617"/>
      <c r="B440" s="620" t="s">
        <v>3194</v>
      </c>
      <c r="C440" s="613" t="s">
        <v>3456</v>
      </c>
      <c r="D440" s="618" t="s">
        <v>3241</v>
      </c>
      <c r="E440" s="614">
        <v>2079.48</v>
      </c>
      <c r="F440" s="615">
        <f t="shared" si="22"/>
        <v>70411228.346666679</v>
      </c>
      <c r="G440" s="614">
        <f t="shared" si="21"/>
        <v>2079.48</v>
      </c>
      <c r="H440" s="615">
        <f t="shared" si="23"/>
        <v>70411228.346666679</v>
      </c>
      <c r="I440" s="616" t="s">
        <v>108</v>
      </c>
      <c r="J440" s="616" t="s">
        <v>3184</v>
      </c>
    </row>
    <row r="441" spans="1:10" ht="36">
      <c r="A441" s="617"/>
      <c r="B441" s="620" t="s">
        <v>3194</v>
      </c>
      <c r="C441" s="613" t="s">
        <v>3456</v>
      </c>
      <c r="D441" s="618" t="s">
        <v>3260</v>
      </c>
      <c r="E441" s="614">
        <v>6238.4400000000005</v>
      </c>
      <c r="F441" s="615">
        <f t="shared" si="22"/>
        <v>70417466.786666676</v>
      </c>
      <c r="G441" s="614">
        <f t="shared" si="21"/>
        <v>6238.4400000000005</v>
      </c>
      <c r="H441" s="615">
        <f t="shared" si="23"/>
        <v>70417466.786666676</v>
      </c>
      <c r="I441" s="616" t="s">
        <v>108</v>
      </c>
      <c r="J441" s="616" t="s">
        <v>3184</v>
      </c>
    </row>
    <row r="442" spans="1:10" ht="36">
      <c r="A442" s="617"/>
      <c r="B442" s="620" t="s">
        <v>3194</v>
      </c>
      <c r="C442" s="613" t="s">
        <v>3456</v>
      </c>
      <c r="D442" s="618" t="s">
        <v>3263</v>
      </c>
      <c r="E442" s="614">
        <v>12476.880000000001</v>
      </c>
      <c r="F442" s="615">
        <f t="shared" si="22"/>
        <v>70429943.666666672</v>
      </c>
      <c r="G442" s="614">
        <f t="shared" si="21"/>
        <v>12476.880000000001</v>
      </c>
      <c r="H442" s="615">
        <f t="shared" si="23"/>
        <v>70429943.666666672</v>
      </c>
      <c r="I442" s="616" t="s">
        <v>108</v>
      </c>
      <c r="J442" s="616" t="s">
        <v>3184</v>
      </c>
    </row>
    <row r="443" spans="1:10" ht="36">
      <c r="A443" s="617"/>
      <c r="B443" s="620" t="s">
        <v>3194</v>
      </c>
      <c r="C443" s="613" t="s">
        <v>3456</v>
      </c>
      <c r="D443" s="618" t="s">
        <v>3264</v>
      </c>
      <c r="E443" s="614">
        <v>3465.8</v>
      </c>
      <c r="F443" s="615">
        <f t="shared" si="22"/>
        <v>70433409.466666669</v>
      </c>
      <c r="G443" s="614">
        <f t="shared" si="21"/>
        <v>3465.8</v>
      </c>
      <c r="H443" s="615">
        <f t="shared" si="23"/>
        <v>70433409.466666669</v>
      </c>
      <c r="I443" s="616" t="s">
        <v>108</v>
      </c>
      <c r="J443" s="616" t="s">
        <v>3184</v>
      </c>
    </row>
    <row r="444" spans="1:10" ht="36">
      <c r="A444" s="617"/>
      <c r="B444" s="620" t="s">
        <v>3194</v>
      </c>
      <c r="C444" s="613" t="s">
        <v>3456</v>
      </c>
      <c r="D444" s="618" t="s">
        <v>3267</v>
      </c>
      <c r="E444" s="614">
        <v>43000</v>
      </c>
      <c r="F444" s="615">
        <f t="shared" si="22"/>
        <v>70476409.466666669</v>
      </c>
      <c r="G444" s="614">
        <f t="shared" si="21"/>
        <v>43000</v>
      </c>
      <c r="H444" s="615">
        <f t="shared" si="23"/>
        <v>70476409.466666669</v>
      </c>
      <c r="I444" s="616" t="s">
        <v>108</v>
      </c>
      <c r="J444" s="616" t="s">
        <v>3184</v>
      </c>
    </row>
    <row r="445" spans="1:10" ht="36">
      <c r="A445" s="617"/>
      <c r="B445" s="620" t="s">
        <v>3194</v>
      </c>
      <c r="C445" s="613" t="s">
        <v>3456</v>
      </c>
      <c r="D445" s="618" t="s">
        <v>3289</v>
      </c>
      <c r="E445" s="614">
        <v>23000</v>
      </c>
      <c r="F445" s="615">
        <f t="shared" si="22"/>
        <v>70499409.466666669</v>
      </c>
      <c r="G445" s="614">
        <f t="shared" si="21"/>
        <v>23000</v>
      </c>
      <c r="H445" s="615">
        <f t="shared" si="23"/>
        <v>70499409.466666669</v>
      </c>
      <c r="I445" s="616" t="s">
        <v>108</v>
      </c>
      <c r="J445" s="616" t="s">
        <v>3184</v>
      </c>
    </row>
    <row r="446" spans="1:10" ht="36">
      <c r="A446" s="617"/>
      <c r="B446" s="620" t="s">
        <v>3194</v>
      </c>
      <c r="C446" s="613" t="s">
        <v>3456</v>
      </c>
      <c r="D446" s="618" t="s">
        <v>3242</v>
      </c>
      <c r="E446" s="614">
        <v>63000</v>
      </c>
      <c r="F446" s="615">
        <f t="shared" si="22"/>
        <v>70562409.466666669</v>
      </c>
      <c r="G446" s="614">
        <f t="shared" si="21"/>
        <v>63000</v>
      </c>
      <c r="H446" s="615">
        <f t="shared" si="23"/>
        <v>70562409.466666669</v>
      </c>
      <c r="I446" s="616" t="s">
        <v>108</v>
      </c>
      <c r="J446" s="616" t="s">
        <v>3184</v>
      </c>
    </row>
    <row r="447" spans="1:10" ht="36">
      <c r="A447" s="617"/>
      <c r="B447" s="620" t="s">
        <v>3194</v>
      </c>
      <c r="C447" s="613" t="s">
        <v>3456</v>
      </c>
      <c r="D447" s="618" t="s">
        <v>3244</v>
      </c>
      <c r="E447" s="614">
        <v>138000</v>
      </c>
      <c r="F447" s="615">
        <f t="shared" si="22"/>
        <v>70700409.466666669</v>
      </c>
      <c r="G447" s="614">
        <f t="shared" si="21"/>
        <v>138000</v>
      </c>
      <c r="H447" s="615">
        <f t="shared" si="23"/>
        <v>70700409.466666669</v>
      </c>
      <c r="I447" s="616" t="s">
        <v>108</v>
      </c>
      <c r="J447" s="616" t="s">
        <v>3184</v>
      </c>
    </row>
    <row r="448" spans="1:10" ht="36">
      <c r="A448" s="617"/>
      <c r="B448" s="620" t="s">
        <v>3194</v>
      </c>
      <c r="C448" s="613" t="s">
        <v>3456</v>
      </c>
      <c r="D448" s="618" t="s">
        <v>3294</v>
      </c>
      <c r="E448" s="614">
        <v>2079.48</v>
      </c>
      <c r="F448" s="615">
        <f t="shared" si="22"/>
        <v>70702488.946666673</v>
      </c>
      <c r="G448" s="614">
        <f t="shared" si="21"/>
        <v>2079.48</v>
      </c>
      <c r="H448" s="615">
        <f t="shared" si="23"/>
        <v>70702488.946666673</v>
      </c>
      <c r="I448" s="616" t="s">
        <v>108</v>
      </c>
      <c r="J448" s="616" t="s">
        <v>3184</v>
      </c>
    </row>
    <row r="449" spans="1:10" ht="36">
      <c r="A449" s="617"/>
      <c r="B449" s="620" t="s">
        <v>3194</v>
      </c>
      <c r="C449" s="613" t="s">
        <v>3456</v>
      </c>
      <c r="D449" s="618" t="s">
        <v>3271</v>
      </c>
      <c r="E449" s="614">
        <v>6665</v>
      </c>
      <c r="F449" s="615">
        <f t="shared" si="22"/>
        <v>70709153.946666673</v>
      </c>
      <c r="G449" s="614">
        <f t="shared" si="21"/>
        <v>6665</v>
      </c>
      <c r="H449" s="615">
        <f t="shared" si="23"/>
        <v>70709153.946666673</v>
      </c>
      <c r="I449" s="616" t="s">
        <v>108</v>
      </c>
      <c r="J449" s="616" t="s">
        <v>3184</v>
      </c>
    </row>
    <row r="450" spans="1:10" ht="36">
      <c r="A450" s="617"/>
      <c r="B450" s="620" t="s">
        <v>3194</v>
      </c>
      <c r="C450" s="613" t="s">
        <v>3456</v>
      </c>
      <c r="D450" s="618" t="s">
        <v>3246</v>
      </c>
      <c r="E450" s="614">
        <v>25000</v>
      </c>
      <c r="F450" s="615">
        <f t="shared" si="22"/>
        <v>70734153.946666673</v>
      </c>
      <c r="G450" s="614">
        <f t="shared" si="21"/>
        <v>25000</v>
      </c>
      <c r="H450" s="615">
        <f t="shared" si="23"/>
        <v>70734153.946666673</v>
      </c>
      <c r="I450" s="616" t="s">
        <v>108</v>
      </c>
      <c r="J450" s="616" t="s">
        <v>3184</v>
      </c>
    </row>
    <row r="451" spans="1:10" ht="36">
      <c r="A451" s="617"/>
      <c r="B451" s="620" t="s">
        <v>3194</v>
      </c>
      <c r="C451" s="613" t="s">
        <v>3456</v>
      </c>
      <c r="D451" s="618" t="s">
        <v>3206</v>
      </c>
      <c r="E451" s="614">
        <v>48000</v>
      </c>
      <c r="F451" s="615">
        <f t="shared" si="22"/>
        <v>70782153.946666673</v>
      </c>
      <c r="G451" s="614">
        <f t="shared" si="21"/>
        <v>48000</v>
      </c>
      <c r="H451" s="615">
        <f t="shared" si="23"/>
        <v>70782153.946666673</v>
      </c>
      <c r="I451" s="616" t="s">
        <v>108</v>
      </c>
      <c r="J451" s="616" t="s">
        <v>3184</v>
      </c>
    </row>
    <row r="452" spans="1:10" ht="36">
      <c r="A452" s="617"/>
      <c r="B452" s="620" t="s">
        <v>3194</v>
      </c>
      <c r="C452" s="613" t="s">
        <v>3456</v>
      </c>
      <c r="D452" s="618" t="s">
        <v>3214</v>
      </c>
      <c r="E452" s="614">
        <v>172000</v>
      </c>
      <c r="F452" s="615">
        <f t="shared" si="22"/>
        <v>70954153.946666673</v>
      </c>
      <c r="G452" s="614">
        <f t="shared" si="21"/>
        <v>172000</v>
      </c>
      <c r="H452" s="615">
        <f t="shared" si="23"/>
        <v>70954153.946666673</v>
      </c>
      <c r="I452" s="616" t="s">
        <v>108</v>
      </c>
      <c r="J452" s="616" t="s">
        <v>3184</v>
      </c>
    </row>
    <row r="453" spans="1:10" ht="36">
      <c r="A453" s="617"/>
      <c r="B453" s="620" t="s">
        <v>3194</v>
      </c>
      <c r="C453" s="613" t="s">
        <v>3456</v>
      </c>
      <c r="D453" s="618" t="s">
        <v>3221</v>
      </c>
      <c r="E453" s="614">
        <v>207000</v>
      </c>
      <c r="F453" s="615">
        <f t="shared" si="22"/>
        <v>71161153.946666673</v>
      </c>
      <c r="G453" s="614">
        <f t="shared" si="21"/>
        <v>207000</v>
      </c>
      <c r="H453" s="615">
        <f t="shared" si="23"/>
        <v>71161153.946666673</v>
      </c>
      <c r="I453" s="616" t="s">
        <v>108</v>
      </c>
      <c r="J453" s="616" t="s">
        <v>3184</v>
      </c>
    </row>
    <row r="454" spans="1:10" ht="36">
      <c r="A454" s="617"/>
      <c r="B454" s="620" t="s">
        <v>3194</v>
      </c>
      <c r="C454" s="613" t="s">
        <v>3456</v>
      </c>
      <c r="D454" s="618" t="s">
        <v>3249</v>
      </c>
      <c r="E454" s="614">
        <v>16000</v>
      </c>
      <c r="F454" s="615">
        <f t="shared" si="22"/>
        <v>71177153.946666673</v>
      </c>
      <c r="G454" s="614">
        <f t="shared" si="21"/>
        <v>16000</v>
      </c>
      <c r="H454" s="615">
        <f t="shared" si="23"/>
        <v>71177153.946666673</v>
      </c>
      <c r="I454" s="616" t="s">
        <v>108</v>
      </c>
      <c r="J454" s="616" t="s">
        <v>3184</v>
      </c>
    </row>
    <row r="455" spans="1:10" ht="36">
      <c r="A455" s="617"/>
      <c r="B455" s="620" t="s">
        <v>3194</v>
      </c>
      <c r="C455" s="613" t="s">
        <v>3456</v>
      </c>
      <c r="D455" s="618" t="s">
        <v>3457</v>
      </c>
      <c r="E455" s="614">
        <v>6345.08</v>
      </c>
      <c r="F455" s="615">
        <f t="shared" si="22"/>
        <v>71183499.026666671</v>
      </c>
      <c r="G455" s="614">
        <f t="shared" si="21"/>
        <v>6345.08</v>
      </c>
      <c r="H455" s="615">
        <f t="shared" si="23"/>
        <v>71183499.026666671</v>
      </c>
      <c r="I455" s="616" t="s">
        <v>108</v>
      </c>
      <c r="J455" s="616" t="s">
        <v>3184</v>
      </c>
    </row>
    <row r="456" spans="1:10" ht="36">
      <c r="A456" s="617"/>
      <c r="B456" s="620" t="s">
        <v>3194</v>
      </c>
      <c r="C456" s="613" t="s">
        <v>3456</v>
      </c>
      <c r="D456" s="618" t="s">
        <v>3278</v>
      </c>
      <c r="E456" s="614">
        <v>27513.120000000003</v>
      </c>
      <c r="F456" s="615">
        <f t="shared" si="22"/>
        <v>71211012.146666676</v>
      </c>
      <c r="G456" s="614">
        <f t="shared" si="21"/>
        <v>27513.120000000003</v>
      </c>
      <c r="H456" s="615">
        <f t="shared" si="23"/>
        <v>71211012.146666676</v>
      </c>
      <c r="I456" s="616" t="s">
        <v>108</v>
      </c>
      <c r="J456" s="616" t="s">
        <v>3184</v>
      </c>
    </row>
    <row r="457" spans="1:10" ht="36">
      <c r="A457" s="617"/>
      <c r="B457" s="620" t="s">
        <v>3194</v>
      </c>
      <c r="C457" s="613" t="s">
        <v>3456</v>
      </c>
      <c r="D457" s="618" t="s">
        <v>3279</v>
      </c>
      <c r="E457" s="614">
        <v>106.64</v>
      </c>
      <c r="F457" s="615">
        <f t="shared" si="22"/>
        <v>71211118.786666676</v>
      </c>
      <c r="G457" s="614">
        <f t="shared" si="21"/>
        <v>106.64</v>
      </c>
      <c r="H457" s="615">
        <f t="shared" si="23"/>
        <v>71211118.786666676</v>
      </c>
      <c r="I457" s="616" t="s">
        <v>108</v>
      </c>
      <c r="J457" s="616" t="s">
        <v>3184</v>
      </c>
    </row>
    <row r="458" spans="1:10" ht="36">
      <c r="A458" s="617"/>
      <c r="B458" s="620" t="s">
        <v>3194</v>
      </c>
      <c r="C458" s="613" t="s">
        <v>3456</v>
      </c>
      <c r="D458" s="618" t="s">
        <v>3458</v>
      </c>
      <c r="E458" s="614">
        <v>625000</v>
      </c>
      <c r="F458" s="615">
        <f t="shared" si="22"/>
        <v>71836118.786666676</v>
      </c>
      <c r="G458" s="614">
        <f t="shared" ref="G458:G521" si="24">E458</f>
        <v>625000</v>
      </c>
      <c r="H458" s="615">
        <f t="shared" si="23"/>
        <v>71836118.786666676</v>
      </c>
      <c r="I458" s="616" t="s">
        <v>108</v>
      </c>
      <c r="J458" s="616" t="s">
        <v>3184</v>
      </c>
    </row>
    <row r="459" spans="1:10" ht="36">
      <c r="A459" s="617"/>
      <c r="B459" s="620" t="s">
        <v>3194</v>
      </c>
      <c r="C459" s="613" t="s">
        <v>3456</v>
      </c>
      <c r="D459" s="618" t="s">
        <v>3281</v>
      </c>
      <c r="E459" s="614">
        <v>1919.52</v>
      </c>
      <c r="F459" s="615">
        <f t="shared" ref="F459:F522" si="25">E459+F458</f>
        <v>71838038.306666672</v>
      </c>
      <c r="G459" s="614">
        <f t="shared" si="24"/>
        <v>1919.52</v>
      </c>
      <c r="H459" s="615">
        <f t="shared" ref="H459:H522" si="26">H458+G459</f>
        <v>71838038.306666672</v>
      </c>
      <c r="I459" s="616" t="s">
        <v>108</v>
      </c>
      <c r="J459" s="616" t="s">
        <v>3184</v>
      </c>
    </row>
    <row r="460" spans="1:10" ht="36">
      <c r="A460" s="617"/>
      <c r="B460" s="620" t="s">
        <v>3194</v>
      </c>
      <c r="C460" s="613" t="s">
        <v>3456</v>
      </c>
      <c r="D460" s="618" t="s">
        <v>3375</v>
      </c>
      <c r="E460" s="614">
        <v>7358.1600000000008</v>
      </c>
      <c r="F460" s="615">
        <f t="shared" si="25"/>
        <v>71845396.466666669</v>
      </c>
      <c r="G460" s="614">
        <f t="shared" si="24"/>
        <v>7358.1600000000008</v>
      </c>
      <c r="H460" s="615">
        <f t="shared" si="26"/>
        <v>71845396.466666669</v>
      </c>
      <c r="I460" s="616" t="s">
        <v>108</v>
      </c>
      <c r="J460" s="616" t="s">
        <v>3184</v>
      </c>
    </row>
    <row r="461" spans="1:10" ht="36">
      <c r="A461" s="617"/>
      <c r="B461" s="620" t="s">
        <v>3194</v>
      </c>
      <c r="C461" s="613" t="s">
        <v>3459</v>
      </c>
      <c r="D461" s="618" t="s">
        <v>3284</v>
      </c>
      <c r="E461" s="614">
        <v>266.60000000000002</v>
      </c>
      <c r="F461" s="615">
        <f t="shared" si="25"/>
        <v>71845663.066666663</v>
      </c>
      <c r="G461" s="614">
        <f t="shared" si="24"/>
        <v>266.60000000000002</v>
      </c>
      <c r="H461" s="615">
        <f t="shared" si="26"/>
        <v>71845663.066666663</v>
      </c>
      <c r="I461" s="616" t="s">
        <v>108</v>
      </c>
      <c r="J461" s="616" t="s">
        <v>3184</v>
      </c>
    </row>
    <row r="462" spans="1:10" ht="36">
      <c r="A462" s="617"/>
      <c r="B462" s="620" t="s">
        <v>3194</v>
      </c>
      <c r="C462" s="613" t="s">
        <v>3459</v>
      </c>
      <c r="D462" s="618" t="s">
        <v>3251</v>
      </c>
      <c r="E462" s="614">
        <v>1836874</v>
      </c>
      <c r="F462" s="615">
        <f t="shared" si="25"/>
        <v>73682537.066666663</v>
      </c>
      <c r="G462" s="614">
        <f t="shared" si="24"/>
        <v>1836874</v>
      </c>
      <c r="H462" s="615">
        <f t="shared" si="26"/>
        <v>73682537.066666663</v>
      </c>
      <c r="I462" s="616" t="s">
        <v>108</v>
      </c>
      <c r="J462" s="616" t="s">
        <v>3184</v>
      </c>
    </row>
    <row r="463" spans="1:10" ht="36">
      <c r="A463" s="617"/>
      <c r="B463" s="620" t="s">
        <v>3194</v>
      </c>
      <c r="C463" s="613" t="s">
        <v>3459</v>
      </c>
      <c r="D463" s="618" t="s">
        <v>3252</v>
      </c>
      <c r="E463" s="614">
        <v>4158.96</v>
      </c>
      <c r="F463" s="615">
        <f t="shared" si="25"/>
        <v>73686696.026666656</v>
      </c>
      <c r="G463" s="614">
        <f t="shared" si="24"/>
        <v>4158.96</v>
      </c>
      <c r="H463" s="615">
        <f t="shared" si="26"/>
        <v>73686696.026666656</v>
      </c>
      <c r="I463" s="616" t="s">
        <v>108</v>
      </c>
      <c r="J463" s="616" t="s">
        <v>3184</v>
      </c>
    </row>
    <row r="464" spans="1:10" ht="36">
      <c r="A464" s="617"/>
      <c r="B464" s="620" t="s">
        <v>3194</v>
      </c>
      <c r="C464" s="613" t="s">
        <v>3459</v>
      </c>
      <c r="D464" s="618" t="s">
        <v>3285</v>
      </c>
      <c r="E464" s="614">
        <v>1333</v>
      </c>
      <c r="F464" s="615">
        <f t="shared" si="25"/>
        <v>73688029.026666656</v>
      </c>
      <c r="G464" s="614">
        <f t="shared" si="24"/>
        <v>1333</v>
      </c>
      <c r="H464" s="615">
        <f t="shared" si="26"/>
        <v>73688029.026666656</v>
      </c>
      <c r="I464" s="616" t="s">
        <v>108</v>
      </c>
      <c r="J464" s="616" t="s">
        <v>3184</v>
      </c>
    </row>
    <row r="465" spans="1:10" ht="36">
      <c r="A465" s="617"/>
      <c r="B465" s="620" t="s">
        <v>3194</v>
      </c>
      <c r="C465" s="613" t="s">
        <v>3459</v>
      </c>
      <c r="D465" s="618" t="s">
        <v>3253</v>
      </c>
      <c r="E465" s="614">
        <v>5862000</v>
      </c>
      <c r="F465" s="615">
        <f t="shared" si="25"/>
        <v>79550029.026666656</v>
      </c>
      <c r="G465" s="614">
        <f t="shared" si="24"/>
        <v>5862000</v>
      </c>
      <c r="H465" s="615">
        <f t="shared" si="26"/>
        <v>79550029.026666656</v>
      </c>
      <c r="I465" s="616" t="s">
        <v>108</v>
      </c>
      <c r="J465" s="616" t="s">
        <v>3184</v>
      </c>
    </row>
    <row r="466" spans="1:10" ht="36">
      <c r="A466" s="617"/>
      <c r="B466" s="620" t="s">
        <v>3194</v>
      </c>
      <c r="C466" s="613" t="s">
        <v>3459</v>
      </c>
      <c r="D466" s="618" t="s">
        <v>3254</v>
      </c>
      <c r="E466" s="614">
        <v>2850000</v>
      </c>
      <c r="F466" s="615">
        <f t="shared" si="25"/>
        <v>82400029.026666656</v>
      </c>
      <c r="G466" s="614">
        <f t="shared" si="24"/>
        <v>2850000</v>
      </c>
      <c r="H466" s="615">
        <f t="shared" si="26"/>
        <v>82400029.026666656</v>
      </c>
      <c r="I466" s="616" t="s">
        <v>108</v>
      </c>
      <c r="J466" s="616" t="s">
        <v>3184</v>
      </c>
    </row>
    <row r="467" spans="1:10" ht="36">
      <c r="A467" s="617"/>
      <c r="B467" s="620" t="s">
        <v>3194</v>
      </c>
      <c r="C467" s="613" t="s">
        <v>3459</v>
      </c>
      <c r="D467" s="618" t="s">
        <v>3460</v>
      </c>
      <c r="E467" s="614">
        <v>379905</v>
      </c>
      <c r="F467" s="615">
        <f t="shared" si="25"/>
        <v>82779934.026666656</v>
      </c>
      <c r="G467" s="614">
        <f t="shared" si="24"/>
        <v>379905</v>
      </c>
      <c r="H467" s="615">
        <f t="shared" si="26"/>
        <v>82779934.026666656</v>
      </c>
      <c r="I467" s="616" t="s">
        <v>108</v>
      </c>
      <c r="J467" s="616" t="s">
        <v>3184</v>
      </c>
    </row>
    <row r="468" spans="1:10" ht="36">
      <c r="A468" s="617"/>
      <c r="B468" s="620" t="s">
        <v>3194</v>
      </c>
      <c r="C468" s="613" t="s">
        <v>3459</v>
      </c>
      <c r="D468" s="618" t="s">
        <v>3239</v>
      </c>
      <c r="E468" s="614">
        <v>130260.76000000001</v>
      </c>
      <c r="F468" s="615">
        <f t="shared" si="25"/>
        <v>82910194.786666662</v>
      </c>
      <c r="G468" s="614">
        <f t="shared" si="24"/>
        <v>130260.76000000001</v>
      </c>
      <c r="H468" s="615">
        <f t="shared" si="26"/>
        <v>82910194.786666662</v>
      </c>
      <c r="I468" s="616" t="s">
        <v>108</v>
      </c>
      <c r="J468" s="616" t="s">
        <v>3184</v>
      </c>
    </row>
    <row r="469" spans="1:10" ht="36">
      <c r="A469" s="617"/>
      <c r="B469" s="620" t="s">
        <v>3194</v>
      </c>
      <c r="C469" s="613" t="s">
        <v>3459</v>
      </c>
      <c r="D469" s="618" t="s">
        <v>3240</v>
      </c>
      <c r="E469" s="614">
        <v>59985</v>
      </c>
      <c r="F469" s="615">
        <f t="shared" si="25"/>
        <v>82970179.786666662</v>
      </c>
      <c r="G469" s="614">
        <f t="shared" si="24"/>
        <v>59985</v>
      </c>
      <c r="H469" s="615">
        <f t="shared" si="26"/>
        <v>82970179.786666662</v>
      </c>
      <c r="I469" s="616" t="s">
        <v>108</v>
      </c>
      <c r="J469" s="616" t="s">
        <v>3184</v>
      </c>
    </row>
    <row r="470" spans="1:10" ht="36">
      <c r="A470" s="617"/>
      <c r="B470" s="620" t="s">
        <v>3194</v>
      </c>
      <c r="C470" s="613" t="s">
        <v>3459</v>
      </c>
      <c r="D470" s="618" t="s">
        <v>3256</v>
      </c>
      <c r="E470" s="614">
        <v>2079.48</v>
      </c>
      <c r="F470" s="615">
        <f t="shared" si="25"/>
        <v>82972259.266666666</v>
      </c>
      <c r="G470" s="614">
        <f t="shared" si="24"/>
        <v>2079.48</v>
      </c>
      <c r="H470" s="615">
        <f t="shared" si="26"/>
        <v>82972259.266666666</v>
      </c>
      <c r="I470" s="616" t="s">
        <v>108</v>
      </c>
      <c r="J470" s="616" t="s">
        <v>3184</v>
      </c>
    </row>
    <row r="471" spans="1:10" ht="36">
      <c r="A471" s="617"/>
      <c r="B471" s="620" t="s">
        <v>3194</v>
      </c>
      <c r="C471" s="613" t="s">
        <v>3459</v>
      </c>
      <c r="D471" s="618" t="s">
        <v>3461</v>
      </c>
      <c r="E471" s="614">
        <v>4000.0000000000005</v>
      </c>
      <c r="F471" s="615">
        <f t="shared" si="25"/>
        <v>82976259.266666666</v>
      </c>
      <c r="G471" s="614">
        <f t="shared" si="24"/>
        <v>4000.0000000000005</v>
      </c>
      <c r="H471" s="615">
        <f t="shared" si="26"/>
        <v>82976259.266666666</v>
      </c>
      <c r="I471" s="616" t="s">
        <v>108</v>
      </c>
      <c r="J471" s="616" t="s">
        <v>3184</v>
      </c>
    </row>
    <row r="472" spans="1:10" ht="36">
      <c r="A472" s="617"/>
      <c r="B472" s="620" t="s">
        <v>3194</v>
      </c>
      <c r="C472" s="613" t="s">
        <v>3459</v>
      </c>
      <c r="D472" s="618" t="s">
        <v>3241</v>
      </c>
      <c r="E472" s="614">
        <v>19515.120000000003</v>
      </c>
      <c r="F472" s="615">
        <f t="shared" si="25"/>
        <v>82995774.38666667</v>
      </c>
      <c r="G472" s="614">
        <f t="shared" si="24"/>
        <v>19515.120000000003</v>
      </c>
      <c r="H472" s="615">
        <f t="shared" si="26"/>
        <v>82995774.38666667</v>
      </c>
      <c r="I472" s="616" t="s">
        <v>108</v>
      </c>
      <c r="J472" s="616" t="s">
        <v>3184</v>
      </c>
    </row>
    <row r="473" spans="1:10" ht="36">
      <c r="A473" s="617"/>
      <c r="B473" s="620" t="s">
        <v>3194</v>
      </c>
      <c r="C473" s="613" t="s">
        <v>3459</v>
      </c>
      <c r="D473" s="618" t="s">
        <v>3258</v>
      </c>
      <c r="E473" s="614">
        <v>56000.000000000029</v>
      </c>
      <c r="F473" s="615">
        <f t="shared" si="25"/>
        <v>83051774.38666667</v>
      </c>
      <c r="G473" s="614">
        <f t="shared" si="24"/>
        <v>56000.000000000029</v>
      </c>
      <c r="H473" s="615">
        <f t="shared" si="26"/>
        <v>83051774.38666667</v>
      </c>
      <c r="I473" s="616" t="s">
        <v>108</v>
      </c>
      <c r="J473" s="616" t="s">
        <v>3184</v>
      </c>
    </row>
    <row r="474" spans="1:10" ht="36">
      <c r="A474" s="617"/>
      <c r="B474" s="620" t="s">
        <v>3194</v>
      </c>
      <c r="C474" s="613" t="s">
        <v>3459</v>
      </c>
      <c r="D474" s="618" t="s">
        <v>3259</v>
      </c>
      <c r="E474" s="614">
        <v>3412.4799999999996</v>
      </c>
      <c r="F474" s="615">
        <f t="shared" si="25"/>
        <v>83055186.866666675</v>
      </c>
      <c r="G474" s="614">
        <f t="shared" si="24"/>
        <v>3412.4799999999996</v>
      </c>
      <c r="H474" s="615">
        <f t="shared" si="26"/>
        <v>83055186.866666675</v>
      </c>
      <c r="I474" s="616" t="s">
        <v>108</v>
      </c>
      <c r="J474" s="616" t="s">
        <v>3184</v>
      </c>
    </row>
    <row r="475" spans="1:10" ht="36">
      <c r="A475" s="617"/>
      <c r="B475" s="620" t="s">
        <v>3194</v>
      </c>
      <c r="C475" s="613" t="s">
        <v>3459</v>
      </c>
      <c r="D475" s="618" t="s">
        <v>3260</v>
      </c>
      <c r="E475" s="614">
        <v>6878.2800000000007</v>
      </c>
      <c r="F475" s="615">
        <f t="shared" si="25"/>
        <v>83062065.146666676</v>
      </c>
      <c r="G475" s="614">
        <f t="shared" si="24"/>
        <v>6878.2800000000007</v>
      </c>
      <c r="H475" s="615">
        <f t="shared" si="26"/>
        <v>83062065.146666676</v>
      </c>
      <c r="I475" s="616" t="s">
        <v>108</v>
      </c>
      <c r="J475" s="616" t="s">
        <v>3184</v>
      </c>
    </row>
    <row r="476" spans="1:10" ht="36">
      <c r="A476" s="617"/>
      <c r="B476" s="620" t="s">
        <v>3194</v>
      </c>
      <c r="C476" s="613" t="s">
        <v>3459</v>
      </c>
      <c r="D476" s="618" t="s">
        <v>3261</v>
      </c>
      <c r="E476" s="614">
        <v>108559.52</v>
      </c>
      <c r="F476" s="615">
        <f t="shared" si="25"/>
        <v>83170624.666666672</v>
      </c>
      <c r="G476" s="614">
        <f t="shared" si="24"/>
        <v>108559.52</v>
      </c>
      <c r="H476" s="615">
        <f t="shared" si="26"/>
        <v>83170624.666666672</v>
      </c>
      <c r="I476" s="616" t="s">
        <v>108</v>
      </c>
      <c r="J476" s="616" t="s">
        <v>3184</v>
      </c>
    </row>
    <row r="477" spans="1:10" ht="36">
      <c r="A477" s="617"/>
      <c r="B477" s="620" t="s">
        <v>3194</v>
      </c>
      <c r="C477" s="613" t="s">
        <v>3459</v>
      </c>
      <c r="D477" s="618" t="s">
        <v>3263</v>
      </c>
      <c r="E477" s="614">
        <v>24953.760000000002</v>
      </c>
      <c r="F477" s="615">
        <f t="shared" si="25"/>
        <v>83195578.426666677</v>
      </c>
      <c r="G477" s="614">
        <f t="shared" si="24"/>
        <v>24953.760000000002</v>
      </c>
      <c r="H477" s="615">
        <f t="shared" si="26"/>
        <v>83195578.426666677</v>
      </c>
      <c r="I477" s="616" t="s">
        <v>108</v>
      </c>
      <c r="J477" s="616" t="s">
        <v>3184</v>
      </c>
    </row>
    <row r="478" spans="1:10" ht="36">
      <c r="A478" s="617"/>
      <c r="B478" s="620" t="s">
        <v>3194</v>
      </c>
      <c r="C478" s="613" t="s">
        <v>3459</v>
      </c>
      <c r="D478" s="618" t="s">
        <v>3264</v>
      </c>
      <c r="E478" s="614">
        <v>32578.52</v>
      </c>
      <c r="F478" s="615">
        <f t="shared" si="25"/>
        <v>83228156.946666673</v>
      </c>
      <c r="G478" s="614">
        <f t="shared" si="24"/>
        <v>32578.52</v>
      </c>
      <c r="H478" s="615">
        <f t="shared" si="26"/>
        <v>83228156.946666673</v>
      </c>
      <c r="I478" s="616" t="s">
        <v>108</v>
      </c>
      <c r="J478" s="616" t="s">
        <v>3184</v>
      </c>
    </row>
    <row r="479" spans="1:10" ht="36">
      <c r="A479" s="617"/>
      <c r="B479" s="620" t="s">
        <v>3194</v>
      </c>
      <c r="C479" s="613" t="s">
        <v>3459</v>
      </c>
      <c r="D479" s="618" t="s">
        <v>3265</v>
      </c>
      <c r="E479" s="614">
        <v>24367.24</v>
      </c>
      <c r="F479" s="615">
        <f t="shared" si="25"/>
        <v>83252524.186666667</v>
      </c>
      <c r="G479" s="614">
        <f t="shared" si="24"/>
        <v>24367.24</v>
      </c>
      <c r="H479" s="615">
        <f t="shared" si="26"/>
        <v>83252524.186666667</v>
      </c>
      <c r="I479" s="616" t="s">
        <v>108</v>
      </c>
      <c r="J479" s="616" t="s">
        <v>3184</v>
      </c>
    </row>
    <row r="480" spans="1:10" ht="36">
      <c r="A480" s="617"/>
      <c r="B480" s="620" t="s">
        <v>3194</v>
      </c>
      <c r="C480" s="613" t="s">
        <v>3459</v>
      </c>
      <c r="D480" s="618" t="s">
        <v>3266</v>
      </c>
      <c r="E480" s="614">
        <v>44000</v>
      </c>
      <c r="F480" s="615">
        <f t="shared" si="25"/>
        <v>83296524.186666667</v>
      </c>
      <c r="G480" s="614">
        <f t="shared" si="24"/>
        <v>44000</v>
      </c>
      <c r="H480" s="615">
        <f t="shared" si="26"/>
        <v>83296524.186666667</v>
      </c>
      <c r="I480" s="616" t="s">
        <v>108</v>
      </c>
      <c r="J480" s="616" t="s">
        <v>3184</v>
      </c>
    </row>
    <row r="481" spans="1:10" ht="36">
      <c r="A481" s="617"/>
      <c r="B481" s="620" t="s">
        <v>3194</v>
      </c>
      <c r="C481" s="613" t="s">
        <v>3459</v>
      </c>
      <c r="D481" s="618" t="s">
        <v>3267</v>
      </c>
      <c r="E481" s="614">
        <v>21701.24</v>
      </c>
      <c r="F481" s="615">
        <f t="shared" si="25"/>
        <v>83318225.426666662</v>
      </c>
      <c r="G481" s="614">
        <f t="shared" si="24"/>
        <v>21701.24</v>
      </c>
      <c r="H481" s="615">
        <f t="shared" si="26"/>
        <v>83318225.426666662</v>
      </c>
      <c r="I481" s="616" t="s">
        <v>108</v>
      </c>
      <c r="J481" s="616" t="s">
        <v>3184</v>
      </c>
    </row>
    <row r="482" spans="1:10" ht="36">
      <c r="A482" s="617"/>
      <c r="B482" s="620" t="s">
        <v>3194</v>
      </c>
      <c r="C482" s="613" t="s">
        <v>3459</v>
      </c>
      <c r="D482" s="618" t="s">
        <v>3289</v>
      </c>
      <c r="E482" s="614">
        <v>9810.8799999999992</v>
      </c>
      <c r="F482" s="615">
        <f t="shared" si="25"/>
        <v>83328036.306666657</v>
      </c>
      <c r="G482" s="614">
        <f t="shared" si="24"/>
        <v>9810.8799999999992</v>
      </c>
      <c r="H482" s="615">
        <f t="shared" si="26"/>
        <v>83328036.306666657</v>
      </c>
      <c r="I482" s="616" t="s">
        <v>108</v>
      </c>
      <c r="J482" s="616" t="s">
        <v>3184</v>
      </c>
    </row>
    <row r="483" spans="1:10" ht="36">
      <c r="A483" s="617"/>
      <c r="B483" s="620" t="s">
        <v>3194</v>
      </c>
      <c r="C483" s="613" t="s">
        <v>3459</v>
      </c>
      <c r="D483" s="618" t="s">
        <v>3242</v>
      </c>
      <c r="E483" s="614">
        <v>19141.88</v>
      </c>
      <c r="F483" s="615">
        <f t="shared" si="25"/>
        <v>83347178.186666653</v>
      </c>
      <c r="G483" s="614">
        <f t="shared" si="24"/>
        <v>19141.88</v>
      </c>
      <c r="H483" s="615">
        <f t="shared" si="26"/>
        <v>83347178.186666653</v>
      </c>
      <c r="I483" s="616" t="s">
        <v>108</v>
      </c>
      <c r="J483" s="616" t="s">
        <v>3184</v>
      </c>
    </row>
    <row r="484" spans="1:10" ht="36">
      <c r="A484" s="617"/>
      <c r="B484" s="620" t="s">
        <v>3194</v>
      </c>
      <c r="C484" s="613" t="s">
        <v>3459</v>
      </c>
      <c r="D484" s="618" t="s">
        <v>3462</v>
      </c>
      <c r="E484" s="614">
        <v>106.64</v>
      </c>
      <c r="F484" s="615">
        <f t="shared" si="25"/>
        <v>83347284.826666653</v>
      </c>
      <c r="G484" s="614">
        <f t="shared" si="24"/>
        <v>106.64</v>
      </c>
      <c r="H484" s="615">
        <f t="shared" si="26"/>
        <v>83347284.826666653</v>
      </c>
      <c r="I484" s="616" t="s">
        <v>108</v>
      </c>
      <c r="J484" s="616" t="s">
        <v>3184</v>
      </c>
    </row>
    <row r="485" spans="1:10" ht="36">
      <c r="A485" s="617"/>
      <c r="B485" s="620" t="s">
        <v>3194</v>
      </c>
      <c r="C485" s="613" t="s">
        <v>3459</v>
      </c>
      <c r="D485" s="618" t="s">
        <v>3243</v>
      </c>
      <c r="E485" s="614">
        <v>7678.08</v>
      </c>
      <c r="F485" s="615">
        <f t="shared" si="25"/>
        <v>83354962.906666651</v>
      </c>
      <c r="G485" s="614">
        <f t="shared" si="24"/>
        <v>7678.08</v>
      </c>
      <c r="H485" s="615">
        <f t="shared" si="26"/>
        <v>83354962.906666651</v>
      </c>
      <c r="I485" s="616" t="s">
        <v>108</v>
      </c>
      <c r="J485" s="616" t="s">
        <v>3184</v>
      </c>
    </row>
    <row r="486" spans="1:10" ht="36">
      <c r="A486" s="617"/>
      <c r="B486" s="620" t="s">
        <v>3194</v>
      </c>
      <c r="C486" s="613" t="s">
        <v>3459</v>
      </c>
      <c r="D486" s="618" t="s">
        <v>3269</v>
      </c>
      <c r="E486" s="614">
        <v>1729000.0000000002</v>
      </c>
      <c r="F486" s="615">
        <f t="shared" si="25"/>
        <v>85083962.906666651</v>
      </c>
      <c r="G486" s="614">
        <f t="shared" si="24"/>
        <v>1729000.0000000002</v>
      </c>
      <c r="H486" s="615">
        <f t="shared" si="26"/>
        <v>85083962.906666651</v>
      </c>
      <c r="I486" s="616" t="s">
        <v>108</v>
      </c>
      <c r="J486" s="616" t="s">
        <v>3184</v>
      </c>
    </row>
    <row r="487" spans="1:10" ht="36">
      <c r="A487" s="617"/>
      <c r="B487" s="620" t="s">
        <v>3194</v>
      </c>
      <c r="C487" s="613" t="s">
        <v>3459</v>
      </c>
      <c r="D487" s="618" t="s">
        <v>3373</v>
      </c>
      <c r="E487" s="614">
        <v>68729.48000000001</v>
      </c>
      <c r="F487" s="615">
        <f t="shared" si="25"/>
        <v>85152692.386666656</v>
      </c>
      <c r="G487" s="614">
        <f t="shared" si="24"/>
        <v>68729.48000000001</v>
      </c>
      <c r="H487" s="615">
        <f t="shared" si="26"/>
        <v>85152692.386666656</v>
      </c>
      <c r="I487" s="616" t="s">
        <v>108</v>
      </c>
      <c r="J487" s="616" t="s">
        <v>3184</v>
      </c>
    </row>
    <row r="488" spans="1:10" ht="36">
      <c r="A488" s="617"/>
      <c r="B488" s="620" t="s">
        <v>3194</v>
      </c>
      <c r="C488" s="613" t="s">
        <v>3459</v>
      </c>
      <c r="D488" s="618" t="s">
        <v>3244</v>
      </c>
      <c r="E488" s="614">
        <v>1303000</v>
      </c>
      <c r="F488" s="615">
        <f t="shared" si="25"/>
        <v>86455692.386666656</v>
      </c>
      <c r="G488" s="614">
        <f t="shared" si="24"/>
        <v>1303000</v>
      </c>
      <c r="H488" s="615">
        <f t="shared" si="26"/>
        <v>86455692.386666656</v>
      </c>
      <c r="I488" s="616" t="s">
        <v>108</v>
      </c>
      <c r="J488" s="616" t="s">
        <v>3184</v>
      </c>
    </row>
    <row r="489" spans="1:10" ht="36">
      <c r="A489" s="617"/>
      <c r="B489" s="620" t="s">
        <v>3194</v>
      </c>
      <c r="C489" s="613" t="s">
        <v>3459</v>
      </c>
      <c r="D489" s="618" t="s">
        <v>3463</v>
      </c>
      <c r="E489" s="614">
        <v>65339</v>
      </c>
      <c r="F489" s="615">
        <f t="shared" si="25"/>
        <v>86521031.386666656</v>
      </c>
      <c r="G489" s="614">
        <f t="shared" si="24"/>
        <v>65339</v>
      </c>
      <c r="H489" s="615">
        <f t="shared" si="26"/>
        <v>86521031.386666656</v>
      </c>
      <c r="I489" s="616" t="s">
        <v>108</v>
      </c>
      <c r="J489" s="616" t="s">
        <v>3184</v>
      </c>
    </row>
    <row r="490" spans="1:10" ht="36">
      <c r="A490" s="617"/>
      <c r="B490" s="620" t="s">
        <v>3194</v>
      </c>
      <c r="C490" s="613" t="s">
        <v>3459</v>
      </c>
      <c r="D490" s="618" t="s">
        <v>3292</v>
      </c>
      <c r="E490" s="614">
        <v>11677.080000000002</v>
      </c>
      <c r="F490" s="615">
        <f t="shared" si="25"/>
        <v>86532708.466666654</v>
      </c>
      <c r="G490" s="614">
        <f t="shared" si="24"/>
        <v>11677.080000000002</v>
      </c>
      <c r="H490" s="615">
        <f t="shared" si="26"/>
        <v>86532708.466666654</v>
      </c>
      <c r="I490" s="616" t="s">
        <v>108</v>
      </c>
      <c r="J490" s="616" t="s">
        <v>3184</v>
      </c>
    </row>
    <row r="491" spans="1:10" ht="36">
      <c r="A491" s="617"/>
      <c r="B491" s="620" t="s">
        <v>3194</v>
      </c>
      <c r="C491" s="613" t="s">
        <v>3459</v>
      </c>
      <c r="D491" s="618" t="s">
        <v>3245</v>
      </c>
      <c r="E491" s="614">
        <v>106.64</v>
      </c>
      <c r="F491" s="615">
        <f t="shared" si="25"/>
        <v>86532815.106666654</v>
      </c>
      <c r="G491" s="614">
        <f t="shared" si="24"/>
        <v>106.64</v>
      </c>
      <c r="H491" s="615">
        <f t="shared" si="26"/>
        <v>86532815.106666654</v>
      </c>
      <c r="I491" s="616" t="s">
        <v>108</v>
      </c>
      <c r="J491" s="616" t="s">
        <v>3184</v>
      </c>
    </row>
    <row r="492" spans="1:10" ht="36">
      <c r="A492" s="617"/>
      <c r="B492" s="620" t="s">
        <v>3194</v>
      </c>
      <c r="C492" s="613" t="s">
        <v>3459</v>
      </c>
      <c r="D492" s="618" t="s">
        <v>3294</v>
      </c>
      <c r="E492" s="614">
        <v>2079.48</v>
      </c>
      <c r="F492" s="615">
        <f t="shared" si="25"/>
        <v>86534894.586666659</v>
      </c>
      <c r="G492" s="614">
        <f t="shared" si="24"/>
        <v>2079.48</v>
      </c>
      <c r="H492" s="615">
        <f t="shared" si="26"/>
        <v>86534894.586666659</v>
      </c>
      <c r="I492" s="616" t="s">
        <v>108</v>
      </c>
      <c r="J492" s="616" t="s">
        <v>3184</v>
      </c>
    </row>
    <row r="493" spans="1:10" ht="36">
      <c r="A493" s="617"/>
      <c r="B493" s="620" t="s">
        <v>3194</v>
      </c>
      <c r="C493" s="613" t="s">
        <v>3459</v>
      </c>
      <c r="D493" s="618" t="s">
        <v>3270</v>
      </c>
      <c r="E493" s="614">
        <v>20848.120000000003</v>
      </c>
      <c r="F493" s="615">
        <f t="shared" si="25"/>
        <v>86555742.706666663</v>
      </c>
      <c r="G493" s="614">
        <f t="shared" si="24"/>
        <v>20848.120000000003</v>
      </c>
      <c r="H493" s="615">
        <f t="shared" si="26"/>
        <v>86555742.706666663</v>
      </c>
      <c r="I493" s="616" t="s">
        <v>108</v>
      </c>
      <c r="J493" s="616" t="s">
        <v>3184</v>
      </c>
    </row>
    <row r="494" spans="1:10" ht="36">
      <c r="A494" s="617"/>
      <c r="B494" s="620" t="s">
        <v>3194</v>
      </c>
      <c r="C494" s="613" t="s">
        <v>3459</v>
      </c>
      <c r="D494" s="618" t="s">
        <v>3271</v>
      </c>
      <c r="E494" s="614">
        <v>6665</v>
      </c>
      <c r="F494" s="615">
        <f t="shared" si="25"/>
        <v>86562407.706666663</v>
      </c>
      <c r="G494" s="614">
        <f t="shared" si="24"/>
        <v>6665</v>
      </c>
      <c r="H494" s="615">
        <f t="shared" si="26"/>
        <v>86562407.706666663</v>
      </c>
      <c r="I494" s="616" t="s">
        <v>108</v>
      </c>
      <c r="J494" s="616" t="s">
        <v>3184</v>
      </c>
    </row>
    <row r="495" spans="1:10" ht="36">
      <c r="A495" s="617"/>
      <c r="B495" s="620" t="s">
        <v>3194</v>
      </c>
      <c r="C495" s="613" t="s">
        <v>3459</v>
      </c>
      <c r="D495" s="618" t="s">
        <v>3272</v>
      </c>
      <c r="E495" s="614">
        <v>2719.32</v>
      </c>
      <c r="F495" s="615">
        <f t="shared" si="25"/>
        <v>86565127.026666656</v>
      </c>
      <c r="G495" s="614">
        <f t="shared" si="24"/>
        <v>2719.32</v>
      </c>
      <c r="H495" s="615">
        <f t="shared" si="26"/>
        <v>86565127.026666656</v>
      </c>
      <c r="I495" s="616" t="s">
        <v>108</v>
      </c>
      <c r="J495" s="616" t="s">
        <v>3184</v>
      </c>
    </row>
    <row r="496" spans="1:10" ht="36">
      <c r="A496" s="617"/>
      <c r="B496" s="620" t="s">
        <v>3194</v>
      </c>
      <c r="C496" s="613" t="s">
        <v>3459</v>
      </c>
      <c r="D496" s="618" t="s">
        <v>3246</v>
      </c>
      <c r="E496" s="614">
        <v>234000</v>
      </c>
      <c r="F496" s="615">
        <f t="shared" si="25"/>
        <v>86799127.026666656</v>
      </c>
      <c r="G496" s="614">
        <f t="shared" si="24"/>
        <v>234000</v>
      </c>
      <c r="H496" s="615">
        <f t="shared" si="26"/>
        <v>86799127.026666656</v>
      </c>
      <c r="I496" s="616" t="s">
        <v>108</v>
      </c>
      <c r="J496" s="616" t="s">
        <v>3184</v>
      </c>
    </row>
    <row r="497" spans="1:10" ht="36">
      <c r="A497" s="617"/>
      <c r="B497" s="620" t="s">
        <v>3194</v>
      </c>
      <c r="C497" s="613" t="s">
        <v>3459</v>
      </c>
      <c r="D497" s="618" t="s">
        <v>3206</v>
      </c>
      <c r="E497" s="614">
        <v>48627.840000000004</v>
      </c>
      <c r="F497" s="615">
        <f t="shared" si="25"/>
        <v>86847754.86666666</v>
      </c>
      <c r="G497" s="614">
        <f t="shared" si="24"/>
        <v>48627.840000000004</v>
      </c>
      <c r="H497" s="615">
        <f t="shared" si="26"/>
        <v>86847754.86666666</v>
      </c>
      <c r="I497" s="616" t="s">
        <v>108</v>
      </c>
      <c r="J497" s="616" t="s">
        <v>3184</v>
      </c>
    </row>
    <row r="498" spans="1:10" ht="36">
      <c r="A498" s="617"/>
      <c r="B498" s="620" t="s">
        <v>3194</v>
      </c>
      <c r="C498" s="613" t="s">
        <v>3459</v>
      </c>
      <c r="D498" s="618" t="s">
        <v>3221</v>
      </c>
      <c r="E498" s="614">
        <v>391000</v>
      </c>
      <c r="F498" s="615">
        <f t="shared" si="25"/>
        <v>87238754.86666666</v>
      </c>
      <c r="G498" s="614">
        <f t="shared" si="24"/>
        <v>391000</v>
      </c>
      <c r="H498" s="615">
        <f t="shared" si="26"/>
        <v>87238754.86666666</v>
      </c>
      <c r="I498" s="616" t="s">
        <v>108</v>
      </c>
      <c r="J498" s="616" t="s">
        <v>3184</v>
      </c>
    </row>
    <row r="499" spans="1:10" ht="36">
      <c r="A499" s="617"/>
      <c r="B499" s="620" t="s">
        <v>3194</v>
      </c>
      <c r="C499" s="613" t="s">
        <v>3459</v>
      </c>
      <c r="D499" s="618" t="s">
        <v>3248</v>
      </c>
      <c r="E499" s="614">
        <v>76247.600000000006</v>
      </c>
      <c r="F499" s="615">
        <f t="shared" si="25"/>
        <v>87315002.466666654</v>
      </c>
      <c r="G499" s="614">
        <f t="shared" si="24"/>
        <v>76247.600000000006</v>
      </c>
      <c r="H499" s="615">
        <f t="shared" si="26"/>
        <v>87315002.466666654</v>
      </c>
      <c r="I499" s="616" t="s">
        <v>108</v>
      </c>
      <c r="J499" s="616" t="s">
        <v>3184</v>
      </c>
    </row>
    <row r="500" spans="1:10" ht="36">
      <c r="A500" s="617"/>
      <c r="B500" s="620" t="s">
        <v>3194</v>
      </c>
      <c r="C500" s="613" t="s">
        <v>3459</v>
      </c>
      <c r="D500" s="618" t="s">
        <v>3275</v>
      </c>
      <c r="E500" s="614">
        <v>8317.92</v>
      </c>
      <c r="F500" s="615">
        <f t="shared" si="25"/>
        <v>87323320.386666656</v>
      </c>
      <c r="G500" s="614">
        <f t="shared" si="24"/>
        <v>8317.92</v>
      </c>
      <c r="H500" s="615">
        <f t="shared" si="26"/>
        <v>87323320.386666656</v>
      </c>
      <c r="I500" s="616" t="s">
        <v>108</v>
      </c>
      <c r="J500" s="616" t="s">
        <v>3184</v>
      </c>
    </row>
    <row r="501" spans="1:10" ht="36">
      <c r="A501" s="617"/>
      <c r="B501" s="620" t="s">
        <v>3194</v>
      </c>
      <c r="C501" s="613" t="s">
        <v>3459</v>
      </c>
      <c r="D501" s="618" t="s">
        <v>3276</v>
      </c>
      <c r="E501" s="614">
        <v>65103.72</v>
      </c>
      <c r="F501" s="615">
        <f t="shared" si="25"/>
        <v>87388424.106666654</v>
      </c>
      <c r="G501" s="614">
        <f t="shared" si="24"/>
        <v>65103.72</v>
      </c>
      <c r="H501" s="615">
        <f t="shared" si="26"/>
        <v>87388424.106666654</v>
      </c>
      <c r="I501" s="616" t="s">
        <v>108</v>
      </c>
      <c r="J501" s="616" t="s">
        <v>3184</v>
      </c>
    </row>
    <row r="502" spans="1:10" ht="36">
      <c r="A502" s="617"/>
      <c r="B502" s="620" t="s">
        <v>3194</v>
      </c>
      <c r="C502" s="613" t="s">
        <v>3459</v>
      </c>
      <c r="D502" s="618" t="s">
        <v>3249</v>
      </c>
      <c r="E502" s="614">
        <v>8157.96</v>
      </c>
      <c r="F502" s="615">
        <f t="shared" si="25"/>
        <v>87396582.066666648</v>
      </c>
      <c r="G502" s="614">
        <f t="shared" si="24"/>
        <v>8157.96</v>
      </c>
      <c r="H502" s="615">
        <f t="shared" si="26"/>
        <v>87396582.066666648</v>
      </c>
      <c r="I502" s="616" t="s">
        <v>108</v>
      </c>
      <c r="J502" s="616" t="s">
        <v>3184</v>
      </c>
    </row>
    <row r="503" spans="1:10" ht="36">
      <c r="A503" s="617"/>
      <c r="B503" s="620" t="s">
        <v>3194</v>
      </c>
      <c r="C503" s="613" t="s">
        <v>3459</v>
      </c>
      <c r="D503" s="618" t="s">
        <v>3277</v>
      </c>
      <c r="E503" s="614">
        <v>5811.88</v>
      </c>
      <c r="F503" s="615">
        <f t="shared" si="25"/>
        <v>87402393.946666643</v>
      </c>
      <c r="G503" s="614">
        <f t="shared" si="24"/>
        <v>5811.88</v>
      </c>
      <c r="H503" s="615">
        <f t="shared" si="26"/>
        <v>87402393.946666643</v>
      </c>
      <c r="I503" s="616" t="s">
        <v>108</v>
      </c>
      <c r="J503" s="616" t="s">
        <v>3184</v>
      </c>
    </row>
    <row r="504" spans="1:10" ht="36">
      <c r="A504" s="617"/>
      <c r="B504" s="620" t="s">
        <v>3194</v>
      </c>
      <c r="C504" s="613" t="s">
        <v>3459</v>
      </c>
      <c r="D504" s="618" t="s">
        <v>3278</v>
      </c>
      <c r="E504" s="614">
        <v>781564.56</v>
      </c>
      <c r="F504" s="615">
        <f t="shared" si="25"/>
        <v>88183958.506666645</v>
      </c>
      <c r="G504" s="614">
        <f t="shared" si="24"/>
        <v>781564.56</v>
      </c>
      <c r="H504" s="615">
        <f t="shared" si="26"/>
        <v>88183958.506666645</v>
      </c>
      <c r="I504" s="616" t="s">
        <v>108</v>
      </c>
      <c r="J504" s="616" t="s">
        <v>3184</v>
      </c>
    </row>
    <row r="505" spans="1:10" ht="36">
      <c r="A505" s="617"/>
      <c r="B505" s="620" t="s">
        <v>3194</v>
      </c>
      <c r="C505" s="613" t="s">
        <v>3459</v>
      </c>
      <c r="D505" s="618" t="s">
        <v>3279</v>
      </c>
      <c r="E505" s="614">
        <v>3359.1600000000003</v>
      </c>
      <c r="F505" s="615">
        <f t="shared" si="25"/>
        <v>88187317.666666642</v>
      </c>
      <c r="G505" s="614">
        <f t="shared" si="24"/>
        <v>3359.1600000000003</v>
      </c>
      <c r="H505" s="615">
        <f t="shared" si="26"/>
        <v>88187317.666666642</v>
      </c>
      <c r="I505" s="616" t="s">
        <v>108</v>
      </c>
      <c r="J505" s="616" t="s">
        <v>3184</v>
      </c>
    </row>
    <row r="506" spans="1:10" ht="36">
      <c r="A506" s="617"/>
      <c r="B506" s="620" t="s">
        <v>3194</v>
      </c>
      <c r="C506" s="613" t="s">
        <v>3459</v>
      </c>
      <c r="D506" s="618" t="s">
        <v>3280</v>
      </c>
      <c r="E506" s="614">
        <v>29112.719999999994</v>
      </c>
      <c r="F506" s="615">
        <f t="shared" si="25"/>
        <v>88216430.386666641</v>
      </c>
      <c r="G506" s="614">
        <f t="shared" si="24"/>
        <v>29112.719999999994</v>
      </c>
      <c r="H506" s="615">
        <f t="shared" si="26"/>
        <v>88216430.386666641</v>
      </c>
      <c r="I506" s="616" t="s">
        <v>108</v>
      </c>
      <c r="J506" s="616" t="s">
        <v>3184</v>
      </c>
    </row>
    <row r="507" spans="1:10" ht="36">
      <c r="A507" s="617"/>
      <c r="B507" s="620" t="s">
        <v>3194</v>
      </c>
      <c r="C507" s="613" t="s">
        <v>3459</v>
      </c>
      <c r="D507" s="618" t="s">
        <v>3458</v>
      </c>
      <c r="E507" s="614">
        <v>576980</v>
      </c>
      <c r="F507" s="615">
        <f t="shared" si="25"/>
        <v>88793410.386666641</v>
      </c>
      <c r="G507" s="614">
        <f t="shared" si="24"/>
        <v>576980</v>
      </c>
      <c r="H507" s="615">
        <f t="shared" si="26"/>
        <v>88793410.386666641</v>
      </c>
      <c r="I507" s="616" t="s">
        <v>108</v>
      </c>
      <c r="J507" s="616" t="s">
        <v>3184</v>
      </c>
    </row>
    <row r="508" spans="1:10" ht="36">
      <c r="A508" s="617"/>
      <c r="B508" s="620" t="s">
        <v>3194</v>
      </c>
      <c r="C508" s="613" t="s">
        <v>3459</v>
      </c>
      <c r="D508" s="618" t="s">
        <v>3281</v>
      </c>
      <c r="E508" s="614">
        <v>5278.6800000000012</v>
      </c>
      <c r="F508" s="615">
        <f t="shared" si="25"/>
        <v>88798689.066666648</v>
      </c>
      <c r="G508" s="614">
        <f t="shared" si="24"/>
        <v>5278.6800000000012</v>
      </c>
      <c r="H508" s="615">
        <f t="shared" si="26"/>
        <v>88798689.066666648</v>
      </c>
      <c r="I508" s="616" t="s">
        <v>108</v>
      </c>
      <c r="J508" s="616" t="s">
        <v>3184</v>
      </c>
    </row>
    <row r="509" spans="1:10" ht="36">
      <c r="A509" s="617"/>
      <c r="B509" s="620" t="s">
        <v>3194</v>
      </c>
      <c r="C509" s="613" t="s">
        <v>3459</v>
      </c>
      <c r="D509" s="618" t="s">
        <v>3297</v>
      </c>
      <c r="E509" s="614">
        <v>481000</v>
      </c>
      <c r="F509" s="615">
        <f t="shared" si="25"/>
        <v>89279689.066666648</v>
      </c>
      <c r="G509" s="614">
        <f t="shared" si="24"/>
        <v>481000</v>
      </c>
      <c r="H509" s="615">
        <f t="shared" si="26"/>
        <v>89279689.066666648</v>
      </c>
      <c r="I509" s="616" t="s">
        <v>108</v>
      </c>
      <c r="J509" s="616" t="s">
        <v>3184</v>
      </c>
    </row>
    <row r="510" spans="1:10" ht="36">
      <c r="A510" s="617"/>
      <c r="B510" s="620" t="s">
        <v>3194</v>
      </c>
      <c r="C510" s="613" t="s">
        <v>3459</v>
      </c>
      <c r="D510" s="618" t="s">
        <v>3378</v>
      </c>
      <c r="E510" s="614">
        <v>22234.440000000002</v>
      </c>
      <c r="F510" s="615">
        <f t="shared" si="25"/>
        <v>89301923.506666645</v>
      </c>
      <c r="G510" s="614">
        <f t="shared" si="24"/>
        <v>22234.440000000002</v>
      </c>
      <c r="H510" s="615">
        <f t="shared" si="26"/>
        <v>89301923.506666645</v>
      </c>
      <c r="I510" s="616" t="s">
        <v>108</v>
      </c>
      <c r="J510" s="616" t="s">
        <v>3184</v>
      </c>
    </row>
    <row r="511" spans="1:10" ht="36">
      <c r="A511" s="617"/>
      <c r="B511" s="620" t="s">
        <v>3194</v>
      </c>
      <c r="C511" s="613" t="s">
        <v>3459</v>
      </c>
      <c r="D511" s="618" t="s">
        <v>3282</v>
      </c>
      <c r="E511" s="614">
        <v>78327.08</v>
      </c>
      <c r="F511" s="615">
        <f t="shared" si="25"/>
        <v>89380250.586666644</v>
      </c>
      <c r="G511" s="614">
        <f t="shared" si="24"/>
        <v>78327.08</v>
      </c>
      <c r="H511" s="615">
        <f t="shared" si="26"/>
        <v>89380250.586666644</v>
      </c>
      <c r="I511" s="616" t="s">
        <v>108</v>
      </c>
      <c r="J511" s="616" t="s">
        <v>3184</v>
      </c>
    </row>
    <row r="512" spans="1:10" ht="36">
      <c r="A512" s="617"/>
      <c r="B512" s="620" t="s">
        <v>3194</v>
      </c>
      <c r="C512" s="613" t="s">
        <v>3464</v>
      </c>
      <c r="D512" s="618" t="s">
        <v>3284</v>
      </c>
      <c r="E512" s="614">
        <v>5000</v>
      </c>
      <c r="F512" s="615">
        <f t="shared" si="25"/>
        <v>89385250.586666644</v>
      </c>
      <c r="G512" s="614">
        <f t="shared" si="24"/>
        <v>5000</v>
      </c>
      <c r="H512" s="615">
        <f t="shared" si="26"/>
        <v>89385250.586666644</v>
      </c>
      <c r="I512" s="616" t="s">
        <v>108</v>
      </c>
      <c r="J512" s="616" t="s">
        <v>3184</v>
      </c>
    </row>
    <row r="513" spans="1:10" ht="36">
      <c r="A513" s="617"/>
      <c r="B513" s="620" t="s">
        <v>3194</v>
      </c>
      <c r="C513" s="613" t="s">
        <v>3464</v>
      </c>
      <c r="D513" s="618" t="s">
        <v>3377</v>
      </c>
      <c r="E513" s="614">
        <v>624000</v>
      </c>
      <c r="F513" s="615">
        <f t="shared" si="25"/>
        <v>90009250.586666644</v>
      </c>
      <c r="G513" s="614">
        <f t="shared" si="24"/>
        <v>624000</v>
      </c>
      <c r="H513" s="615">
        <f t="shared" si="26"/>
        <v>90009250.586666644</v>
      </c>
      <c r="I513" s="616" t="s">
        <v>108</v>
      </c>
      <c r="J513" s="616" t="s">
        <v>3184</v>
      </c>
    </row>
    <row r="514" spans="1:10" ht="36">
      <c r="A514" s="617"/>
      <c r="B514" s="620" t="s">
        <v>3194</v>
      </c>
      <c r="C514" s="613" t="s">
        <v>3464</v>
      </c>
      <c r="D514" s="618" t="s">
        <v>3254</v>
      </c>
      <c r="E514" s="614">
        <v>2863000.333333333</v>
      </c>
      <c r="F514" s="615">
        <f t="shared" si="25"/>
        <v>92872250.919999972</v>
      </c>
      <c r="G514" s="614">
        <f t="shared" si="24"/>
        <v>2863000.333333333</v>
      </c>
      <c r="H514" s="615">
        <f t="shared" si="26"/>
        <v>92872250.919999972</v>
      </c>
      <c r="I514" s="616" t="s">
        <v>108</v>
      </c>
      <c r="J514" s="616" t="s">
        <v>3184</v>
      </c>
    </row>
    <row r="515" spans="1:10" ht="36">
      <c r="A515" s="617"/>
      <c r="B515" s="620" t="s">
        <v>3194</v>
      </c>
      <c r="C515" s="613" t="s">
        <v>3464</v>
      </c>
      <c r="D515" s="618" t="s">
        <v>3254</v>
      </c>
      <c r="E515" s="614">
        <v>1965091</v>
      </c>
      <c r="F515" s="615">
        <f t="shared" si="25"/>
        <v>94837341.919999972</v>
      </c>
      <c r="G515" s="614">
        <f t="shared" si="24"/>
        <v>1965091</v>
      </c>
      <c r="H515" s="615">
        <f t="shared" si="26"/>
        <v>94837341.919999972</v>
      </c>
      <c r="I515" s="616" t="s">
        <v>108</v>
      </c>
      <c r="J515" s="616" t="s">
        <v>3184</v>
      </c>
    </row>
    <row r="516" spans="1:10" ht="36">
      <c r="A516" s="617"/>
      <c r="B516" s="620" t="s">
        <v>3194</v>
      </c>
      <c r="C516" s="613" t="s">
        <v>3464</v>
      </c>
      <c r="D516" s="618" t="s">
        <v>3460</v>
      </c>
      <c r="E516" s="614">
        <v>2414333.5</v>
      </c>
      <c r="F516" s="615">
        <f t="shared" si="25"/>
        <v>97251675.419999972</v>
      </c>
      <c r="G516" s="614">
        <f t="shared" si="24"/>
        <v>2414333.5</v>
      </c>
      <c r="H516" s="615">
        <f t="shared" si="26"/>
        <v>97251675.419999972</v>
      </c>
      <c r="I516" s="616" t="s">
        <v>108</v>
      </c>
      <c r="J516" s="616" t="s">
        <v>3184</v>
      </c>
    </row>
    <row r="517" spans="1:10" ht="36">
      <c r="A517" s="617"/>
      <c r="B517" s="620" t="s">
        <v>3194</v>
      </c>
      <c r="C517" s="613" t="s">
        <v>3464</v>
      </c>
      <c r="D517" s="618" t="s">
        <v>3239</v>
      </c>
      <c r="E517" s="614">
        <v>90</v>
      </c>
      <c r="F517" s="615">
        <f t="shared" si="25"/>
        <v>97251765.419999972</v>
      </c>
      <c r="G517" s="614">
        <f t="shared" si="24"/>
        <v>90</v>
      </c>
      <c r="H517" s="615">
        <f t="shared" si="26"/>
        <v>97251765.419999972</v>
      </c>
      <c r="I517" s="616" t="s">
        <v>108</v>
      </c>
      <c r="J517" s="616" t="s">
        <v>3184</v>
      </c>
    </row>
    <row r="518" spans="1:10" ht="36">
      <c r="A518" s="617"/>
      <c r="B518" s="620" t="s">
        <v>3194</v>
      </c>
      <c r="C518" s="613" t="s">
        <v>3464</v>
      </c>
      <c r="D518" s="618" t="s">
        <v>3239</v>
      </c>
      <c r="E518" s="614">
        <v>850909.83</v>
      </c>
      <c r="F518" s="615">
        <f t="shared" si="25"/>
        <v>98102675.24999997</v>
      </c>
      <c r="G518" s="614">
        <f t="shared" si="24"/>
        <v>850909.83</v>
      </c>
      <c r="H518" s="615">
        <f t="shared" si="26"/>
        <v>98102675.24999997</v>
      </c>
      <c r="I518" s="616" t="s">
        <v>108</v>
      </c>
      <c r="J518" s="616" t="s">
        <v>3184</v>
      </c>
    </row>
    <row r="519" spans="1:10" ht="36">
      <c r="A519" s="617"/>
      <c r="B519" s="620" t="s">
        <v>3194</v>
      </c>
      <c r="C519" s="613" t="s">
        <v>3464</v>
      </c>
      <c r="D519" s="618" t="s">
        <v>3256</v>
      </c>
      <c r="E519" s="614">
        <v>19000</v>
      </c>
      <c r="F519" s="615">
        <f t="shared" si="25"/>
        <v>98121675.24999997</v>
      </c>
      <c r="G519" s="614">
        <f t="shared" si="24"/>
        <v>19000</v>
      </c>
      <c r="H519" s="615">
        <f t="shared" si="26"/>
        <v>98121675.24999997</v>
      </c>
      <c r="I519" s="616" t="s">
        <v>108</v>
      </c>
      <c r="J519" s="616" t="s">
        <v>3184</v>
      </c>
    </row>
    <row r="520" spans="1:10" ht="36">
      <c r="A520" s="617"/>
      <c r="B520" s="620" t="s">
        <v>3194</v>
      </c>
      <c r="C520" s="613" t="s">
        <v>3464</v>
      </c>
      <c r="D520" s="618" t="s">
        <v>3241</v>
      </c>
      <c r="E520" s="614">
        <v>128000</v>
      </c>
      <c r="F520" s="615">
        <f t="shared" si="25"/>
        <v>98249675.24999997</v>
      </c>
      <c r="G520" s="614">
        <f t="shared" si="24"/>
        <v>128000</v>
      </c>
      <c r="H520" s="615">
        <f t="shared" si="26"/>
        <v>98249675.24999997</v>
      </c>
      <c r="I520" s="616" t="s">
        <v>108</v>
      </c>
      <c r="J520" s="616" t="s">
        <v>3184</v>
      </c>
    </row>
    <row r="521" spans="1:10" ht="36">
      <c r="A521" s="617"/>
      <c r="B521" s="620" t="s">
        <v>3194</v>
      </c>
      <c r="C521" s="613" t="s">
        <v>3464</v>
      </c>
      <c r="D521" s="618" t="s">
        <v>3258</v>
      </c>
      <c r="E521" s="614">
        <v>20000</v>
      </c>
      <c r="F521" s="615">
        <f t="shared" si="25"/>
        <v>98269675.24999997</v>
      </c>
      <c r="G521" s="614">
        <f t="shared" si="24"/>
        <v>20000</v>
      </c>
      <c r="H521" s="615">
        <f t="shared" si="26"/>
        <v>98269675.24999997</v>
      </c>
      <c r="I521" s="616" t="s">
        <v>108</v>
      </c>
      <c r="J521" s="616" t="s">
        <v>3184</v>
      </c>
    </row>
    <row r="522" spans="1:10" ht="36">
      <c r="A522" s="617"/>
      <c r="B522" s="620" t="s">
        <v>3194</v>
      </c>
      <c r="C522" s="613" t="s">
        <v>3464</v>
      </c>
      <c r="D522" s="618" t="s">
        <v>3258</v>
      </c>
      <c r="E522" s="614">
        <v>106.64</v>
      </c>
      <c r="F522" s="615">
        <f t="shared" si="25"/>
        <v>98269781.889999971</v>
      </c>
      <c r="G522" s="614">
        <f t="shared" ref="G522:G585" si="27">E522</f>
        <v>106.64</v>
      </c>
      <c r="H522" s="615">
        <f t="shared" si="26"/>
        <v>98269781.889999971</v>
      </c>
      <c r="I522" s="616" t="s">
        <v>108</v>
      </c>
      <c r="J522" s="616" t="s">
        <v>3184</v>
      </c>
    </row>
    <row r="523" spans="1:10" ht="36">
      <c r="A523" s="617"/>
      <c r="B523" s="620" t="s">
        <v>3194</v>
      </c>
      <c r="C523" s="613" t="s">
        <v>3464</v>
      </c>
      <c r="D523" s="618" t="s">
        <v>3465</v>
      </c>
      <c r="E523" s="614">
        <v>1360000</v>
      </c>
      <c r="F523" s="615">
        <f t="shared" ref="F523:F586" si="28">E523+F522</f>
        <v>99629781.889999971</v>
      </c>
      <c r="G523" s="614">
        <f t="shared" si="27"/>
        <v>1360000</v>
      </c>
      <c r="H523" s="615">
        <f t="shared" ref="H523:H586" si="29">H522+G523</f>
        <v>99629781.889999971</v>
      </c>
      <c r="I523" s="616" t="s">
        <v>108</v>
      </c>
      <c r="J523" s="616" t="s">
        <v>3184</v>
      </c>
    </row>
    <row r="524" spans="1:10" ht="36">
      <c r="A524" s="617"/>
      <c r="B524" s="620" t="s">
        <v>3194</v>
      </c>
      <c r="C524" s="613" t="s">
        <v>3464</v>
      </c>
      <c r="D524" s="618" t="s">
        <v>3260</v>
      </c>
      <c r="E524" s="614">
        <v>4798.8</v>
      </c>
      <c r="F524" s="615">
        <f t="shared" si="28"/>
        <v>99634580.689999968</v>
      </c>
      <c r="G524" s="614">
        <f t="shared" si="27"/>
        <v>4798.8</v>
      </c>
      <c r="H524" s="615">
        <f t="shared" si="29"/>
        <v>99634580.689999968</v>
      </c>
      <c r="I524" s="616" t="s">
        <v>108</v>
      </c>
      <c r="J524" s="616" t="s">
        <v>3184</v>
      </c>
    </row>
    <row r="525" spans="1:10" ht="36">
      <c r="A525" s="617"/>
      <c r="B525" s="620" t="s">
        <v>3194</v>
      </c>
      <c r="C525" s="613" t="s">
        <v>3464</v>
      </c>
      <c r="D525" s="618" t="s">
        <v>3260</v>
      </c>
      <c r="E525" s="614">
        <v>86276</v>
      </c>
      <c r="F525" s="615">
        <f t="shared" si="28"/>
        <v>99720856.689999968</v>
      </c>
      <c r="G525" s="614">
        <f t="shared" si="27"/>
        <v>86276</v>
      </c>
      <c r="H525" s="615">
        <f t="shared" si="29"/>
        <v>99720856.689999968</v>
      </c>
      <c r="I525" s="616" t="s">
        <v>108</v>
      </c>
      <c r="J525" s="616" t="s">
        <v>3184</v>
      </c>
    </row>
    <row r="526" spans="1:10" ht="36">
      <c r="A526" s="617"/>
      <c r="B526" s="620" t="s">
        <v>3194</v>
      </c>
      <c r="C526" s="613" t="s">
        <v>3464</v>
      </c>
      <c r="D526" s="618" t="s">
        <v>3260</v>
      </c>
      <c r="E526" s="614">
        <v>3724</v>
      </c>
      <c r="F526" s="615">
        <f t="shared" si="28"/>
        <v>99724580.689999968</v>
      </c>
      <c r="G526" s="614">
        <f t="shared" si="27"/>
        <v>3724</v>
      </c>
      <c r="H526" s="615">
        <f t="shared" si="29"/>
        <v>99724580.689999968</v>
      </c>
      <c r="I526" s="616" t="s">
        <v>108</v>
      </c>
      <c r="J526" s="616" t="s">
        <v>3184</v>
      </c>
    </row>
    <row r="527" spans="1:10" ht="36">
      <c r="A527" s="617"/>
      <c r="B527" s="620" t="s">
        <v>3194</v>
      </c>
      <c r="C527" s="613" t="s">
        <v>3464</v>
      </c>
      <c r="D527" s="618" t="s">
        <v>3466</v>
      </c>
      <c r="E527" s="614">
        <v>1362000</v>
      </c>
      <c r="F527" s="615">
        <f t="shared" si="28"/>
        <v>101086580.68999997</v>
      </c>
      <c r="G527" s="614">
        <f t="shared" si="27"/>
        <v>1362000</v>
      </c>
      <c r="H527" s="615">
        <f t="shared" si="29"/>
        <v>101086580.68999997</v>
      </c>
      <c r="I527" s="616" t="s">
        <v>108</v>
      </c>
      <c r="J527" s="616" t="s">
        <v>3184</v>
      </c>
    </row>
    <row r="528" spans="1:10" ht="36">
      <c r="A528" s="617"/>
      <c r="B528" s="620" t="s">
        <v>3194</v>
      </c>
      <c r="C528" s="613" t="s">
        <v>3464</v>
      </c>
      <c r="D528" s="618" t="s">
        <v>3467</v>
      </c>
      <c r="E528" s="614">
        <v>1450300</v>
      </c>
      <c r="F528" s="615">
        <f t="shared" si="28"/>
        <v>102536880.68999997</v>
      </c>
      <c r="G528" s="614">
        <f t="shared" si="27"/>
        <v>1450300</v>
      </c>
      <c r="H528" s="615">
        <f t="shared" si="29"/>
        <v>102536880.68999997</v>
      </c>
      <c r="I528" s="616" t="s">
        <v>108</v>
      </c>
      <c r="J528" s="616" t="s">
        <v>3184</v>
      </c>
    </row>
    <row r="529" spans="1:10" ht="36">
      <c r="A529" s="617"/>
      <c r="B529" s="620" t="s">
        <v>3194</v>
      </c>
      <c r="C529" s="613" t="s">
        <v>3464</v>
      </c>
      <c r="D529" s="618" t="s">
        <v>3261</v>
      </c>
      <c r="E529" s="614">
        <v>2045000</v>
      </c>
      <c r="F529" s="615">
        <f t="shared" si="28"/>
        <v>104581880.68999997</v>
      </c>
      <c r="G529" s="614">
        <f t="shared" si="27"/>
        <v>2045000</v>
      </c>
      <c r="H529" s="615">
        <f t="shared" si="29"/>
        <v>104581880.68999997</v>
      </c>
      <c r="I529" s="616" t="s">
        <v>108</v>
      </c>
      <c r="J529" s="616" t="s">
        <v>3184</v>
      </c>
    </row>
    <row r="530" spans="1:10" ht="36">
      <c r="A530" s="617"/>
      <c r="B530" s="620" t="s">
        <v>3194</v>
      </c>
      <c r="C530" s="613" t="s">
        <v>3464</v>
      </c>
      <c r="D530" s="618" t="s">
        <v>3261</v>
      </c>
      <c r="E530" s="614">
        <v>1419000</v>
      </c>
      <c r="F530" s="615">
        <f t="shared" si="28"/>
        <v>106000880.68999997</v>
      </c>
      <c r="G530" s="614">
        <f t="shared" si="27"/>
        <v>1419000</v>
      </c>
      <c r="H530" s="615">
        <f t="shared" si="29"/>
        <v>106000880.68999997</v>
      </c>
      <c r="I530" s="616" t="s">
        <v>108</v>
      </c>
      <c r="J530" s="616" t="s">
        <v>3184</v>
      </c>
    </row>
    <row r="531" spans="1:10" ht="36">
      <c r="A531" s="617"/>
      <c r="B531" s="620" t="s">
        <v>3194</v>
      </c>
      <c r="C531" s="613" t="s">
        <v>3464</v>
      </c>
      <c r="D531" s="618" t="s">
        <v>3262</v>
      </c>
      <c r="E531" s="614">
        <v>69795.88</v>
      </c>
      <c r="F531" s="615">
        <f t="shared" si="28"/>
        <v>106070676.56999996</v>
      </c>
      <c r="G531" s="614">
        <f t="shared" si="27"/>
        <v>69795.88</v>
      </c>
      <c r="H531" s="615">
        <f t="shared" si="29"/>
        <v>106070676.56999996</v>
      </c>
      <c r="I531" s="616" t="s">
        <v>108</v>
      </c>
      <c r="J531" s="616" t="s">
        <v>3184</v>
      </c>
    </row>
    <row r="532" spans="1:10" ht="36">
      <c r="A532" s="617"/>
      <c r="B532" s="620" t="s">
        <v>3194</v>
      </c>
      <c r="C532" s="613" t="s">
        <v>3464</v>
      </c>
      <c r="D532" s="618" t="s">
        <v>3262</v>
      </c>
      <c r="E532" s="614">
        <v>45615.26</v>
      </c>
      <c r="F532" s="615">
        <f t="shared" si="28"/>
        <v>106116291.82999997</v>
      </c>
      <c r="G532" s="614">
        <f t="shared" si="27"/>
        <v>45615.26</v>
      </c>
      <c r="H532" s="615">
        <f t="shared" si="29"/>
        <v>106116291.82999997</v>
      </c>
      <c r="I532" s="616" t="s">
        <v>108</v>
      </c>
      <c r="J532" s="616" t="s">
        <v>3184</v>
      </c>
    </row>
    <row r="533" spans="1:10" ht="36">
      <c r="A533" s="617"/>
      <c r="B533" s="620" t="s">
        <v>3194</v>
      </c>
      <c r="C533" s="613" t="s">
        <v>3464</v>
      </c>
      <c r="D533" s="618" t="s">
        <v>3468</v>
      </c>
      <c r="E533" s="614">
        <v>102000</v>
      </c>
      <c r="F533" s="615">
        <f t="shared" si="28"/>
        <v>106218291.82999997</v>
      </c>
      <c r="G533" s="614">
        <f t="shared" si="27"/>
        <v>102000</v>
      </c>
      <c r="H533" s="615">
        <f t="shared" si="29"/>
        <v>106218291.82999997</v>
      </c>
      <c r="I533" s="616" t="s">
        <v>108</v>
      </c>
      <c r="J533" s="616" t="s">
        <v>3184</v>
      </c>
    </row>
    <row r="534" spans="1:10" ht="36">
      <c r="A534" s="617"/>
      <c r="B534" s="620" t="s">
        <v>3194</v>
      </c>
      <c r="C534" s="613" t="s">
        <v>3464</v>
      </c>
      <c r="D534" s="618" t="s">
        <v>3468</v>
      </c>
      <c r="E534" s="614">
        <v>71000</v>
      </c>
      <c r="F534" s="615">
        <f t="shared" si="28"/>
        <v>106289291.82999997</v>
      </c>
      <c r="G534" s="614">
        <f t="shared" si="27"/>
        <v>71000</v>
      </c>
      <c r="H534" s="615">
        <f t="shared" si="29"/>
        <v>106289291.82999997</v>
      </c>
      <c r="I534" s="616" t="s">
        <v>108</v>
      </c>
      <c r="J534" s="616" t="s">
        <v>3184</v>
      </c>
    </row>
    <row r="535" spans="1:10" ht="36">
      <c r="A535" s="617"/>
      <c r="B535" s="620" t="s">
        <v>3194</v>
      </c>
      <c r="C535" s="613" t="s">
        <v>3464</v>
      </c>
      <c r="D535" s="618" t="s">
        <v>3469</v>
      </c>
      <c r="E535" s="614">
        <v>1891000</v>
      </c>
      <c r="F535" s="615">
        <f t="shared" si="28"/>
        <v>108180291.82999997</v>
      </c>
      <c r="G535" s="614">
        <f t="shared" si="27"/>
        <v>1891000</v>
      </c>
      <c r="H535" s="615">
        <f t="shared" si="29"/>
        <v>108180291.82999997</v>
      </c>
      <c r="I535" s="616" t="s">
        <v>108</v>
      </c>
      <c r="J535" s="616" t="s">
        <v>3184</v>
      </c>
    </row>
    <row r="536" spans="1:10" ht="36">
      <c r="A536" s="617"/>
      <c r="B536" s="620" t="s">
        <v>3194</v>
      </c>
      <c r="C536" s="613" t="s">
        <v>3464</v>
      </c>
      <c r="D536" s="618" t="s">
        <v>3469</v>
      </c>
      <c r="E536" s="614">
        <v>1312000</v>
      </c>
      <c r="F536" s="615">
        <f t="shared" si="28"/>
        <v>109492291.82999997</v>
      </c>
      <c r="G536" s="614">
        <f t="shared" si="27"/>
        <v>1312000</v>
      </c>
      <c r="H536" s="615">
        <f t="shared" si="29"/>
        <v>109492291.82999997</v>
      </c>
      <c r="I536" s="616" t="s">
        <v>108</v>
      </c>
      <c r="J536" s="616" t="s">
        <v>3184</v>
      </c>
    </row>
    <row r="537" spans="1:10" ht="36">
      <c r="A537" s="617"/>
      <c r="B537" s="620" t="s">
        <v>3194</v>
      </c>
      <c r="C537" s="613" t="s">
        <v>3464</v>
      </c>
      <c r="D537" s="618" t="s">
        <v>3470</v>
      </c>
      <c r="E537" s="614">
        <v>100000</v>
      </c>
      <c r="F537" s="615">
        <f t="shared" si="28"/>
        <v>109592291.82999997</v>
      </c>
      <c r="G537" s="614">
        <f t="shared" si="27"/>
        <v>100000</v>
      </c>
      <c r="H537" s="615">
        <f t="shared" si="29"/>
        <v>109592291.82999997</v>
      </c>
      <c r="I537" s="616" t="s">
        <v>108</v>
      </c>
      <c r="J537" s="616" t="s">
        <v>3184</v>
      </c>
    </row>
    <row r="538" spans="1:10" ht="36">
      <c r="A538" s="617"/>
      <c r="B538" s="620" t="s">
        <v>3194</v>
      </c>
      <c r="C538" s="613" t="s">
        <v>3464</v>
      </c>
      <c r="D538" s="618" t="s">
        <v>3263</v>
      </c>
      <c r="E538" s="614">
        <v>468000</v>
      </c>
      <c r="F538" s="615">
        <f t="shared" si="28"/>
        <v>110060291.82999997</v>
      </c>
      <c r="G538" s="614">
        <f t="shared" si="27"/>
        <v>468000</v>
      </c>
      <c r="H538" s="615">
        <f t="shared" si="29"/>
        <v>110060291.82999997</v>
      </c>
      <c r="I538" s="616" t="s">
        <v>108</v>
      </c>
      <c r="J538" s="616" t="s">
        <v>3184</v>
      </c>
    </row>
    <row r="539" spans="1:10" ht="36">
      <c r="A539" s="617"/>
      <c r="B539" s="620" t="s">
        <v>3194</v>
      </c>
      <c r="C539" s="613" t="s">
        <v>3464</v>
      </c>
      <c r="D539" s="618" t="s">
        <v>3264</v>
      </c>
      <c r="E539" s="614">
        <v>213000</v>
      </c>
      <c r="F539" s="615">
        <f t="shared" si="28"/>
        <v>110273291.82999997</v>
      </c>
      <c r="G539" s="614">
        <f t="shared" si="27"/>
        <v>213000</v>
      </c>
      <c r="H539" s="615">
        <f t="shared" si="29"/>
        <v>110273291.82999997</v>
      </c>
      <c r="I539" s="616" t="s">
        <v>108</v>
      </c>
      <c r="J539" s="616" t="s">
        <v>3184</v>
      </c>
    </row>
    <row r="540" spans="1:10" ht="36">
      <c r="A540" s="617"/>
      <c r="B540" s="620" t="s">
        <v>3194</v>
      </c>
      <c r="C540" s="613" t="s">
        <v>3464</v>
      </c>
      <c r="D540" s="618" t="s">
        <v>3266</v>
      </c>
      <c r="E540" s="614">
        <v>106.64</v>
      </c>
      <c r="F540" s="615">
        <f t="shared" si="28"/>
        <v>110273398.46999997</v>
      </c>
      <c r="G540" s="614">
        <f t="shared" si="27"/>
        <v>106.64</v>
      </c>
      <c r="H540" s="615">
        <f t="shared" si="29"/>
        <v>110273398.46999997</v>
      </c>
      <c r="I540" s="616" t="s">
        <v>108</v>
      </c>
      <c r="J540" s="616" t="s">
        <v>3184</v>
      </c>
    </row>
    <row r="541" spans="1:10" ht="36">
      <c r="A541" s="617"/>
      <c r="B541" s="620" t="s">
        <v>3194</v>
      </c>
      <c r="C541" s="613" t="s">
        <v>3464</v>
      </c>
      <c r="D541" s="618" t="s">
        <v>3266</v>
      </c>
      <c r="E541" s="614">
        <v>8000</v>
      </c>
      <c r="F541" s="615">
        <f t="shared" si="28"/>
        <v>110281398.46999997</v>
      </c>
      <c r="G541" s="614">
        <f t="shared" si="27"/>
        <v>8000</v>
      </c>
      <c r="H541" s="615">
        <f t="shared" si="29"/>
        <v>110281398.46999997</v>
      </c>
      <c r="I541" s="616" t="s">
        <v>108</v>
      </c>
      <c r="J541" s="616" t="s">
        <v>3184</v>
      </c>
    </row>
    <row r="542" spans="1:10" ht="36">
      <c r="A542" s="617"/>
      <c r="B542" s="620" t="s">
        <v>3194</v>
      </c>
      <c r="C542" s="613" t="s">
        <v>3464</v>
      </c>
      <c r="D542" s="618" t="s">
        <v>3267</v>
      </c>
      <c r="E542" s="614">
        <v>21807.88</v>
      </c>
      <c r="F542" s="615">
        <f t="shared" si="28"/>
        <v>110303206.34999996</v>
      </c>
      <c r="G542" s="614">
        <f t="shared" si="27"/>
        <v>21807.88</v>
      </c>
      <c r="H542" s="615">
        <f t="shared" si="29"/>
        <v>110303206.34999996</v>
      </c>
      <c r="I542" s="616" t="s">
        <v>108</v>
      </c>
      <c r="J542" s="616" t="s">
        <v>3184</v>
      </c>
    </row>
    <row r="543" spans="1:10" ht="36">
      <c r="A543" s="617"/>
      <c r="B543" s="620" t="s">
        <v>3194</v>
      </c>
      <c r="C543" s="613" t="s">
        <v>3464</v>
      </c>
      <c r="D543" s="618" t="s">
        <v>3267</v>
      </c>
      <c r="E543" s="614">
        <v>284000</v>
      </c>
      <c r="F543" s="615">
        <f t="shared" si="28"/>
        <v>110587206.34999996</v>
      </c>
      <c r="G543" s="614">
        <f t="shared" si="27"/>
        <v>284000</v>
      </c>
      <c r="H543" s="615">
        <f t="shared" si="29"/>
        <v>110587206.34999996</v>
      </c>
      <c r="I543" s="616" t="s">
        <v>108</v>
      </c>
      <c r="J543" s="616" t="s">
        <v>3184</v>
      </c>
    </row>
    <row r="544" spans="1:10" ht="36">
      <c r="A544" s="617"/>
      <c r="B544" s="620" t="s">
        <v>3194</v>
      </c>
      <c r="C544" s="613" t="s">
        <v>3464</v>
      </c>
      <c r="D544" s="618" t="s">
        <v>3242</v>
      </c>
      <c r="E544" s="614">
        <v>47000</v>
      </c>
      <c r="F544" s="615">
        <f t="shared" si="28"/>
        <v>110634206.34999996</v>
      </c>
      <c r="G544" s="614">
        <f t="shared" si="27"/>
        <v>47000</v>
      </c>
      <c r="H544" s="615">
        <f t="shared" si="29"/>
        <v>110634206.34999996</v>
      </c>
      <c r="I544" s="616" t="s">
        <v>108</v>
      </c>
      <c r="J544" s="616" t="s">
        <v>3184</v>
      </c>
    </row>
    <row r="545" spans="1:10" ht="36">
      <c r="A545" s="617"/>
      <c r="B545" s="620" t="s">
        <v>3194</v>
      </c>
      <c r="C545" s="613" t="s">
        <v>3464</v>
      </c>
      <c r="D545" s="618" t="s">
        <v>3462</v>
      </c>
      <c r="E545" s="614">
        <v>1000</v>
      </c>
      <c r="F545" s="615">
        <f t="shared" si="28"/>
        <v>110635206.34999996</v>
      </c>
      <c r="G545" s="614">
        <f t="shared" si="27"/>
        <v>1000</v>
      </c>
      <c r="H545" s="615">
        <f t="shared" si="29"/>
        <v>110635206.34999996</v>
      </c>
      <c r="I545" s="616" t="s">
        <v>108</v>
      </c>
      <c r="J545" s="616" t="s">
        <v>3184</v>
      </c>
    </row>
    <row r="546" spans="1:10" ht="36">
      <c r="A546" s="617"/>
      <c r="B546" s="620" t="s">
        <v>3194</v>
      </c>
      <c r="C546" s="613" t="s">
        <v>3464</v>
      </c>
      <c r="D546" s="618" t="s">
        <v>3243</v>
      </c>
      <c r="E546" s="614">
        <v>2000</v>
      </c>
      <c r="F546" s="615">
        <f t="shared" si="28"/>
        <v>110637206.34999996</v>
      </c>
      <c r="G546" s="614">
        <f t="shared" si="27"/>
        <v>2000</v>
      </c>
      <c r="H546" s="615">
        <f t="shared" si="29"/>
        <v>110637206.34999996</v>
      </c>
      <c r="I546" s="616" t="s">
        <v>108</v>
      </c>
      <c r="J546" s="616" t="s">
        <v>3184</v>
      </c>
    </row>
    <row r="547" spans="1:10" ht="36">
      <c r="A547" s="617"/>
      <c r="B547" s="620" t="s">
        <v>3194</v>
      </c>
      <c r="C547" s="613" t="s">
        <v>3464</v>
      </c>
      <c r="D547" s="618" t="s">
        <v>3243</v>
      </c>
      <c r="E547" s="614">
        <v>2000</v>
      </c>
      <c r="F547" s="615">
        <f t="shared" si="28"/>
        <v>110639206.34999996</v>
      </c>
      <c r="G547" s="614">
        <f t="shared" si="27"/>
        <v>2000</v>
      </c>
      <c r="H547" s="615">
        <f t="shared" si="29"/>
        <v>110639206.34999996</v>
      </c>
      <c r="I547" s="616" t="s">
        <v>108</v>
      </c>
      <c r="J547" s="616" t="s">
        <v>3184</v>
      </c>
    </row>
    <row r="548" spans="1:10" ht="36">
      <c r="A548" s="617"/>
      <c r="B548" s="620" t="s">
        <v>3194</v>
      </c>
      <c r="C548" s="613" t="s">
        <v>3464</v>
      </c>
      <c r="D548" s="618" t="s">
        <v>3269</v>
      </c>
      <c r="E548" s="614">
        <v>930999.99999999977</v>
      </c>
      <c r="F548" s="615">
        <f t="shared" si="28"/>
        <v>111570206.34999996</v>
      </c>
      <c r="G548" s="614">
        <f t="shared" si="27"/>
        <v>930999.99999999977</v>
      </c>
      <c r="H548" s="615">
        <f t="shared" si="29"/>
        <v>111570206.34999996</v>
      </c>
      <c r="I548" s="616" t="s">
        <v>108</v>
      </c>
      <c r="J548" s="616" t="s">
        <v>3184</v>
      </c>
    </row>
    <row r="549" spans="1:10" ht="36">
      <c r="A549" s="617"/>
      <c r="B549" s="620" t="s">
        <v>3194</v>
      </c>
      <c r="C549" s="613" t="s">
        <v>3464</v>
      </c>
      <c r="D549" s="618" t="s">
        <v>3471</v>
      </c>
      <c r="E549" s="614">
        <v>98333.333333332994</v>
      </c>
      <c r="F549" s="615">
        <f t="shared" si="28"/>
        <v>111668539.68333329</v>
      </c>
      <c r="G549" s="614">
        <f t="shared" si="27"/>
        <v>98333.333333332994</v>
      </c>
      <c r="H549" s="615">
        <f t="shared" si="29"/>
        <v>111668539.68333329</v>
      </c>
      <c r="I549" s="616" t="s">
        <v>108</v>
      </c>
      <c r="J549" s="616" t="s">
        <v>3184</v>
      </c>
    </row>
    <row r="550" spans="1:10" ht="36">
      <c r="A550" s="617"/>
      <c r="B550" s="620" t="s">
        <v>3194</v>
      </c>
      <c r="C550" s="613" t="s">
        <v>3464</v>
      </c>
      <c r="D550" s="618" t="s">
        <v>3471</v>
      </c>
      <c r="E550" s="614">
        <v>1301666.6666666667</v>
      </c>
      <c r="F550" s="615">
        <f t="shared" si="28"/>
        <v>112970206.34999996</v>
      </c>
      <c r="G550" s="614">
        <f t="shared" si="27"/>
        <v>1301666.6666666667</v>
      </c>
      <c r="H550" s="615">
        <f t="shared" si="29"/>
        <v>112970206.34999996</v>
      </c>
      <c r="I550" s="616" t="s">
        <v>108</v>
      </c>
      <c r="J550" s="616" t="s">
        <v>3184</v>
      </c>
    </row>
    <row r="551" spans="1:10" ht="36">
      <c r="A551" s="617"/>
      <c r="B551" s="620" t="s">
        <v>3194</v>
      </c>
      <c r="C551" s="613" t="s">
        <v>3464</v>
      </c>
      <c r="D551" s="618" t="s">
        <v>3290</v>
      </c>
      <c r="E551" s="614">
        <v>26180.120000000003</v>
      </c>
      <c r="F551" s="615">
        <f t="shared" si="28"/>
        <v>112996386.46999997</v>
      </c>
      <c r="G551" s="614">
        <f t="shared" si="27"/>
        <v>26180.120000000003</v>
      </c>
      <c r="H551" s="615">
        <f t="shared" si="29"/>
        <v>112996386.46999997</v>
      </c>
      <c r="I551" s="616" t="s">
        <v>108</v>
      </c>
      <c r="J551" s="616" t="s">
        <v>3184</v>
      </c>
    </row>
    <row r="552" spans="1:10" ht="36">
      <c r="A552" s="617"/>
      <c r="B552" s="620" t="s">
        <v>3194</v>
      </c>
      <c r="C552" s="613" t="s">
        <v>3464</v>
      </c>
      <c r="D552" s="618" t="s">
        <v>3290</v>
      </c>
      <c r="E552" s="614">
        <v>18128.800000000003</v>
      </c>
      <c r="F552" s="615">
        <f t="shared" si="28"/>
        <v>113014515.26999997</v>
      </c>
      <c r="G552" s="614">
        <f t="shared" si="27"/>
        <v>18128.800000000003</v>
      </c>
      <c r="H552" s="615">
        <f t="shared" si="29"/>
        <v>113014515.26999997</v>
      </c>
      <c r="I552" s="616" t="s">
        <v>108</v>
      </c>
      <c r="J552" s="616" t="s">
        <v>3184</v>
      </c>
    </row>
    <row r="553" spans="1:10" ht="36">
      <c r="A553" s="617"/>
      <c r="B553" s="620" t="s">
        <v>3194</v>
      </c>
      <c r="C553" s="613" t="s">
        <v>3464</v>
      </c>
      <c r="D553" s="618" t="s">
        <v>3373</v>
      </c>
      <c r="E553" s="614">
        <v>2079.48</v>
      </c>
      <c r="F553" s="615">
        <f t="shared" si="28"/>
        <v>113016594.74999997</v>
      </c>
      <c r="G553" s="614">
        <f t="shared" si="27"/>
        <v>2079.48</v>
      </c>
      <c r="H553" s="615">
        <f t="shared" si="29"/>
        <v>113016594.74999997</v>
      </c>
      <c r="I553" s="616" t="s">
        <v>108</v>
      </c>
      <c r="J553" s="616" t="s">
        <v>3184</v>
      </c>
    </row>
    <row r="554" spans="1:10" ht="36">
      <c r="A554" s="617"/>
      <c r="B554" s="620" t="s">
        <v>3194</v>
      </c>
      <c r="C554" s="613" t="s">
        <v>3464</v>
      </c>
      <c r="D554" s="618" t="s">
        <v>3472</v>
      </c>
      <c r="E554" s="614">
        <v>639.84</v>
      </c>
      <c r="F554" s="615">
        <f t="shared" si="28"/>
        <v>113017234.58999997</v>
      </c>
      <c r="G554" s="614">
        <f t="shared" si="27"/>
        <v>639.84</v>
      </c>
      <c r="H554" s="615">
        <f t="shared" si="29"/>
        <v>113017234.58999997</v>
      </c>
      <c r="I554" s="616" t="s">
        <v>108</v>
      </c>
      <c r="J554" s="616" t="s">
        <v>3184</v>
      </c>
    </row>
    <row r="555" spans="1:10" ht="36">
      <c r="A555" s="617"/>
      <c r="B555" s="620" t="s">
        <v>3194</v>
      </c>
      <c r="C555" s="613" t="s">
        <v>3464</v>
      </c>
      <c r="D555" s="618" t="s">
        <v>3291</v>
      </c>
      <c r="E555" s="614">
        <v>204000</v>
      </c>
      <c r="F555" s="615">
        <f t="shared" si="28"/>
        <v>113221234.58999997</v>
      </c>
      <c r="G555" s="614">
        <f t="shared" si="27"/>
        <v>204000</v>
      </c>
      <c r="H555" s="615">
        <f t="shared" si="29"/>
        <v>113221234.58999997</v>
      </c>
      <c r="I555" s="616" t="s">
        <v>108</v>
      </c>
      <c r="J555" s="616" t="s">
        <v>3184</v>
      </c>
    </row>
    <row r="556" spans="1:10" ht="36">
      <c r="A556" s="617"/>
      <c r="B556" s="620" t="s">
        <v>3194</v>
      </c>
      <c r="C556" s="613" t="s">
        <v>3464</v>
      </c>
      <c r="D556" s="618" t="s">
        <v>3291</v>
      </c>
      <c r="E556" s="614">
        <v>612000</v>
      </c>
      <c r="F556" s="615">
        <f t="shared" si="28"/>
        <v>113833234.58999997</v>
      </c>
      <c r="G556" s="614">
        <f t="shared" si="27"/>
        <v>612000</v>
      </c>
      <c r="H556" s="615">
        <f t="shared" si="29"/>
        <v>113833234.58999997</v>
      </c>
      <c r="I556" s="616" t="s">
        <v>108</v>
      </c>
      <c r="J556" s="616" t="s">
        <v>3184</v>
      </c>
    </row>
    <row r="557" spans="1:10" ht="36">
      <c r="A557" s="617"/>
      <c r="B557" s="620" t="s">
        <v>3194</v>
      </c>
      <c r="C557" s="613" t="s">
        <v>3464</v>
      </c>
      <c r="D557" s="618" t="s">
        <v>3244</v>
      </c>
      <c r="E557" s="614">
        <v>908000</v>
      </c>
      <c r="F557" s="615">
        <f t="shared" si="28"/>
        <v>114741234.58999997</v>
      </c>
      <c r="G557" s="614">
        <f t="shared" si="27"/>
        <v>908000</v>
      </c>
      <c r="H557" s="615">
        <f t="shared" si="29"/>
        <v>114741234.58999997</v>
      </c>
      <c r="I557" s="616" t="s">
        <v>108</v>
      </c>
      <c r="J557" s="616" t="s">
        <v>3184</v>
      </c>
    </row>
    <row r="558" spans="1:10" ht="36">
      <c r="A558" s="617"/>
      <c r="B558" s="620" t="s">
        <v>3194</v>
      </c>
      <c r="C558" s="613" t="s">
        <v>3464</v>
      </c>
      <c r="D558" s="618" t="s">
        <v>3473</v>
      </c>
      <c r="E558" s="614">
        <v>51000</v>
      </c>
      <c r="F558" s="615">
        <f t="shared" si="28"/>
        <v>114792234.58999997</v>
      </c>
      <c r="G558" s="614">
        <f t="shared" si="27"/>
        <v>51000</v>
      </c>
      <c r="H558" s="615">
        <f t="shared" si="29"/>
        <v>114792234.58999997</v>
      </c>
      <c r="I558" s="616" t="s">
        <v>108</v>
      </c>
      <c r="J558" s="616" t="s">
        <v>3184</v>
      </c>
    </row>
    <row r="559" spans="1:10" ht="36">
      <c r="A559" s="617"/>
      <c r="B559" s="620" t="s">
        <v>3194</v>
      </c>
      <c r="C559" s="613" t="s">
        <v>3464</v>
      </c>
      <c r="D559" s="618" t="s">
        <v>3292</v>
      </c>
      <c r="E559" s="614">
        <v>70009.16</v>
      </c>
      <c r="F559" s="615">
        <f t="shared" si="28"/>
        <v>114862243.74999997</v>
      </c>
      <c r="G559" s="614">
        <f t="shared" si="27"/>
        <v>70009.16</v>
      </c>
      <c r="H559" s="615">
        <f t="shared" si="29"/>
        <v>114862243.74999997</v>
      </c>
      <c r="I559" s="616" t="s">
        <v>108</v>
      </c>
      <c r="J559" s="616" t="s">
        <v>3184</v>
      </c>
    </row>
    <row r="560" spans="1:10" ht="36">
      <c r="A560" s="617"/>
      <c r="B560" s="620" t="s">
        <v>3194</v>
      </c>
      <c r="C560" s="613" t="s">
        <v>3464</v>
      </c>
      <c r="D560" s="618" t="s">
        <v>3245</v>
      </c>
      <c r="E560" s="614">
        <v>2000</v>
      </c>
      <c r="F560" s="615">
        <f t="shared" si="28"/>
        <v>114864243.74999997</v>
      </c>
      <c r="G560" s="614">
        <f t="shared" si="27"/>
        <v>2000</v>
      </c>
      <c r="H560" s="615">
        <f t="shared" si="29"/>
        <v>114864243.74999997</v>
      </c>
      <c r="I560" s="616" t="s">
        <v>108</v>
      </c>
      <c r="J560" s="616" t="s">
        <v>3184</v>
      </c>
    </row>
    <row r="561" spans="1:10" ht="36">
      <c r="A561" s="617"/>
      <c r="B561" s="620" t="s">
        <v>3194</v>
      </c>
      <c r="C561" s="613" t="s">
        <v>3464</v>
      </c>
      <c r="D561" s="618" t="s">
        <v>3294</v>
      </c>
      <c r="E561" s="614">
        <v>2079.48</v>
      </c>
      <c r="F561" s="615">
        <f t="shared" si="28"/>
        <v>114866323.22999997</v>
      </c>
      <c r="G561" s="614">
        <f t="shared" si="27"/>
        <v>2079.48</v>
      </c>
      <c r="H561" s="615">
        <f t="shared" si="29"/>
        <v>114866323.22999997</v>
      </c>
      <c r="I561" s="616" t="s">
        <v>108</v>
      </c>
      <c r="J561" s="616" t="s">
        <v>3184</v>
      </c>
    </row>
    <row r="562" spans="1:10" ht="36">
      <c r="A562" s="617"/>
      <c r="B562" s="620" t="s">
        <v>3194</v>
      </c>
      <c r="C562" s="613" t="s">
        <v>3464</v>
      </c>
      <c r="D562" s="618" t="s">
        <v>3270</v>
      </c>
      <c r="E562" s="614">
        <v>469000</v>
      </c>
      <c r="F562" s="615">
        <f t="shared" si="28"/>
        <v>115335323.22999997</v>
      </c>
      <c r="G562" s="614">
        <f t="shared" si="27"/>
        <v>469000</v>
      </c>
      <c r="H562" s="615">
        <f t="shared" si="29"/>
        <v>115335323.22999997</v>
      </c>
      <c r="I562" s="616" t="s">
        <v>108</v>
      </c>
      <c r="J562" s="616" t="s">
        <v>3184</v>
      </c>
    </row>
    <row r="563" spans="1:10" ht="36">
      <c r="A563" s="617"/>
      <c r="B563" s="620" t="s">
        <v>3194</v>
      </c>
      <c r="C563" s="613" t="s">
        <v>3464</v>
      </c>
      <c r="D563" s="618" t="s">
        <v>3271</v>
      </c>
      <c r="E563" s="614">
        <v>125000</v>
      </c>
      <c r="F563" s="615">
        <f t="shared" si="28"/>
        <v>115460323.22999997</v>
      </c>
      <c r="G563" s="614">
        <f t="shared" si="27"/>
        <v>125000</v>
      </c>
      <c r="H563" s="615">
        <f t="shared" si="29"/>
        <v>115460323.22999997</v>
      </c>
      <c r="I563" s="616" t="s">
        <v>108</v>
      </c>
      <c r="J563" s="616" t="s">
        <v>3184</v>
      </c>
    </row>
    <row r="564" spans="1:10" ht="36">
      <c r="A564" s="617"/>
      <c r="B564" s="620" t="s">
        <v>3194</v>
      </c>
      <c r="C564" s="613" t="s">
        <v>3464</v>
      </c>
      <c r="D564" s="618" t="s">
        <v>3272</v>
      </c>
      <c r="E564" s="614">
        <v>668</v>
      </c>
      <c r="F564" s="615">
        <f t="shared" si="28"/>
        <v>115460991.22999997</v>
      </c>
      <c r="G564" s="614">
        <f t="shared" si="27"/>
        <v>668</v>
      </c>
      <c r="H564" s="615">
        <f t="shared" si="29"/>
        <v>115460991.22999997</v>
      </c>
      <c r="I564" s="616" t="s">
        <v>108</v>
      </c>
      <c r="J564" s="616" t="s">
        <v>3184</v>
      </c>
    </row>
    <row r="565" spans="1:10" ht="36">
      <c r="A565" s="617"/>
      <c r="B565" s="620" t="s">
        <v>3194</v>
      </c>
      <c r="C565" s="613" t="s">
        <v>3464</v>
      </c>
      <c r="D565" s="618" t="s">
        <v>3272</v>
      </c>
      <c r="E565" s="614">
        <v>34333.333333333336</v>
      </c>
      <c r="F565" s="615">
        <f t="shared" si="28"/>
        <v>115495324.5633333</v>
      </c>
      <c r="G565" s="614">
        <f t="shared" si="27"/>
        <v>34333.333333333336</v>
      </c>
      <c r="H565" s="615">
        <f t="shared" si="29"/>
        <v>115495324.5633333</v>
      </c>
      <c r="I565" s="616" t="s">
        <v>108</v>
      </c>
      <c r="J565" s="616" t="s">
        <v>3184</v>
      </c>
    </row>
    <row r="566" spans="1:10" ht="36">
      <c r="A566" s="617"/>
      <c r="B566" s="620" t="s">
        <v>3194</v>
      </c>
      <c r="C566" s="613" t="s">
        <v>3464</v>
      </c>
      <c r="D566" s="618" t="s">
        <v>3246</v>
      </c>
      <c r="E566" s="614">
        <v>158000</v>
      </c>
      <c r="F566" s="615">
        <f t="shared" si="28"/>
        <v>115653324.5633333</v>
      </c>
      <c r="G566" s="614">
        <f t="shared" si="27"/>
        <v>158000</v>
      </c>
      <c r="H566" s="615">
        <f t="shared" si="29"/>
        <v>115653324.5633333</v>
      </c>
      <c r="I566" s="616" t="s">
        <v>108</v>
      </c>
      <c r="J566" s="616" t="s">
        <v>3184</v>
      </c>
    </row>
    <row r="567" spans="1:10" ht="36">
      <c r="A567" s="617"/>
      <c r="B567" s="620" t="s">
        <v>3194</v>
      </c>
      <c r="C567" s="613" t="s">
        <v>3464</v>
      </c>
      <c r="D567" s="618" t="s">
        <v>3474</v>
      </c>
      <c r="E567" s="614">
        <v>497000</v>
      </c>
      <c r="F567" s="615">
        <f t="shared" si="28"/>
        <v>116150324.5633333</v>
      </c>
      <c r="G567" s="614">
        <f t="shared" si="27"/>
        <v>497000</v>
      </c>
      <c r="H567" s="615">
        <f t="shared" si="29"/>
        <v>116150324.5633333</v>
      </c>
      <c r="I567" s="616" t="s">
        <v>108</v>
      </c>
      <c r="J567" s="616" t="s">
        <v>3184</v>
      </c>
    </row>
    <row r="568" spans="1:10" ht="36">
      <c r="A568" s="617"/>
      <c r="B568" s="620" t="s">
        <v>3194</v>
      </c>
      <c r="C568" s="613" t="s">
        <v>3464</v>
      </c>
      <c r="D568" s="618" t="s">
        <v>3475</v>
      </c>
      <c r="E568" s="614">
        <v>2323091</v>
      </c>
      <c r="F568" s="615">
        <f t="shared" si="28"/>
        <v>118473415.5633333</v>
      </c>
      <c r="G568" s="614">
        <f t="shared" si="27"/>
        <v>2323091</v>
      </c>
      <c r="H568" s="615">
        <f t="shared" si="29"/>
        <v>118473415.5633333</v>
      </c>
      <c r="I568" s="616" t="s">
        <v>108</v>
      </c>
      <c r="J568" s="616" t="s">
        <v>3184</v>
      </c>
    </row>
    <row r="569" spans="1:10" ht="36">
      <c r="A569" s="617"/>
      <c r="B569" s="620" t="s">
        <v>3194</v>
      </c>
      <c r="C569" s="613" t="s">
        <v>3464</v>
      </c>
      <c r="D569" s="618" t="s">
        <v>3476</v>
      </c>
      <c r="E569" s="614">
        <v>29000</v>
      </c>
      <c r="F569" s="615">
        <f t="shared" si="28"/>
        <v>118502415.5633333</v>
      </c>
      <c r="G569" s="614">
        <f t="shared" si="27"/>
        <v>29000</v>
      </c>
      <c r="H569" s="615">
        <f t="shared" si="29"/>
        <v>118502415.5633333</v>
      </c>
      <c r="I569" s="616" t="s">
        <v>108</v>
      </c>
      <c r="J569" s="616" t="s">
        <v>3184</v>
      </c>
    </row>
    <row r="570" spans="1:10" ht="36">
      <c r="A570" s="617"/>
      <c r="B570" s="620" t="s">
        <v>3194</v>
      </c>
      <c r="C570" s="613" t="s">
        <v>3464</v>
      </c>
      <c r="D570" s="618" t="s">
        <v>3206</v>
      </c>
      <c r="E570" s="614">
        <v>916000</v>
      </c>
      <c r="F570" s="615">
        <f t="shared" si="28"/>
        <v>119418415.5633333</v>
      </c>
      <c r="G570" s="614">
        <f t="shared" si="27"/>
        <v>916000</v>
      </c>
      <c r="H570" s="615">
        <f t="shared" si="29"/>
        <v>119418415.5633333</v>
      </c>
      <c r="I570" s="616" t="s">
        <v>108</v>
      </c>
      <c r="J570" s="616" t="s">
        <v>3184</v>
      </c>
    </row>
    <row r="571" spans="1:10" ht="36">
      <c r="A571" s="617"/>
      <c r="B571" s="620" t="s">
        <v>3194</v>
      </c>
      <c r="C571" s="613" t="s">
        <v>3464</v>
      </c>
      <c r="D571" s="618" t="s">
        <v>3206</v>
      </c>
      <c r="E571" s="614">
        <v>460000</v>
      </c>
      <c r="F571" s="615">
        <f t="shared" si="28"/>
        <v>119878415.5633333</v>
      </c>
      <c r="G571" s="614">
        <f t="shared" si="27"/>
        <v>460000</v>
      </c>
      <c r="H571" s="615">
        <f t="shared" si="29"/>
        <v>119878415.5633333</v>
      </c>
      <c r="I571" s="616" t="s">
        <v>108</v>
      </c>
      <c r="J571" s="616" t="s">
        <v>3184</v>
      </c>
    </row>
    <row r="572" spans="1:10" ht="36">
      <c r="A572" s="617"/>
      <c r="B572" s="620" t="s">
        <v>3194</v>
      </c>
      <c r="C572" s="613" t="s">
        <v>3464</v>
      </c>
      <c r="D572" s="618" t="s">
        <v>3477</v>
      </c>
      <c r="E572" s="614">
        <v>906.44</v>
      </c>
      <c r="F572" s="615">
        <f t="shared" si="28"/>
        <v>119879322.0033333</v>
      </c>
      <c r="G572" s="614">
        <f t="shared" si="27"/>
        <v>906.44</v>
      </c>
      <c r="H572" s="615">
        <f t="shared" si="29"/>
        <v>119879322.0033333</v>
      </c>
      <c r="I572" s="616" t="s">
        <v>108</v>
      </c>
      <c r="J572" s="616" t="s">
        <v>3184</v>
      </c>
    </row>
    <row r="573" spans="1:10" ht="36">
      <c r="A573" s="617"/>
      <c r="B573" s="620" t="s">
        <v>3194</v>
      </c>
      <c r="C573" s="613" t="s">
        <v>3464</v>
      </c>
      <c r="D573" s="618" t="s">
        <v>3307</v>
      </c>
      <c r="E573" s="614">
        <v>1333</v>
      </c>
      <c r="F573" s="615">
        <f t="shared" si="28"/>
        <v>119880655.0033333</v>
      </c>
      <c r="G573" s="614">
        <f t="shared" si="27"/>
        <v>1333</v>
      </c>
      <c r="H573" s="615">
        <f t="shared" si="29"/>
        <v>119880655.0033333</v>
      </c>
      <c r="I573" s="616" t="s">
        <v>108</v>
      </c>
      <c r="J573" s="616" t="s">
        <v>3184</v>
      </c>
    </row>
    <row r="574" spans="1:10" ht="36">
      <c r="A574" s="617"/>
      <c r="B574" s="620" t="s">
        <v>3194</v>
      </c>
      <c r="C574" s="613" t="s">
        <v>3464</v>
      </c>
      <c r="D574" s="618" t="s">
        <v>3308</v>
      </c>
      <c r="E574" s="614">
        <v>65423.64</v>
      </c>
      <c r="F574" s="615">
        <f t="shared" si="28"/>
        <v>119946078.6433333</v>
      </c>
      <c r="G574" s="614">
        <f t="shared" si="27"/>
        <v>65423.64</v>
      </c>
      <c r="H574" s="615">
        <f t="shared" si="29"/>
        <v>119946078.6433333</v>
      </c>
      <c r="I574" s="616" t="s">
        <v>108</v>
      </c>
      <c r="J574" s="616" t="s">
        <v>3184</v>
      </c>
    </row>
    <row r="575" spans="1:10" ht="36">
      <c r="A575" s="617"/>
      <c r="B575" s="620" t="s">
        <v>3194</v>
      </c>
      <c r="C575" s="613" t="s">
        <v>3464</v>
      </c>
      <c r="D575" s="618" t="s">
        <v>3309</v>
      </c>
      <c r="E575" s="614">
        <v>9810.880000000001</v>
      </c>
      <c r="F575" s="615">
        <f t="shared" si="28"/>
        <v>119955889.5233333</v>
      </c>
      <c r="G575" s="614">
        <f t="shared" si="27"/>
        <v>9810.880000000001</v>
      </c>
      <c r="H575" s="615">
        <f t="shared" si="29"/>
        <v>119955889.5233333</v>
      </c>
      <c r="I575" s="616" t="s">
        <v>108</v>
      </c>
      <c r="J575" s="616" t="s">
        <v>3184</v>
      </c>
    </row>
    <row r="576" spans="1:10" ht="36">
      <c r="A576" s="617"/>
      <c r="B576" s="620" t="s">
        <v>3194</v>
      </c>
      <c r="C576" s="613" t="s">
        <v>3464</v>
      </c>
      <c r="D576" s="618" t="s">
        <v>3310</v>
      </c>
      <c r="E576" s="614">
        <v>16369.240000000002</v>
      </c>
      <c r="F576" s="615">
        <f t="shared" si="28"/>
        <v>119972258.76333329</v>
      </c>
      <c r="G576" s="614">
        <f t="shared" si="27"/>
        <v>16369.240000000002</v>
      </c>
      <c r="H576" s="615">
        <f t="shared" si="29"/>
        <v>119972258.76333329</v>
      </c>
      <c r="I576" s="616" t="s">
        <v>108</v>
      </c>
      <c r="J576" s="616" t="s">
        <v>3184</v>
      </c>
    </row>
    <row r="577" spans="1:10" ht="36">
      <c r="A577" s="617"/>
      <c r="B577" s="620" t="s">
        <v>3194</v>
      </c>
      <c r="C577" s="613" t="s">
        <v>3464</v>
      </c>
      <c r="D577" s="618" t="s">
        <v>3389</v>
      </c>
      <c r="E577" s="614">
        <v>32685.16</v>
      </c>
      <c r="F577" s="615">
        <f t="shared" si="28"/>
        <v>120004943.92333329</v>
      </c>
      <c r="G577" s="614">
        <f t="shared" si="27"/>
        <v>32685.16</v>
      </c>
      <c r="H577" s="615">
        <f t="shared" si="29"/>
        <v>120004943.92333329</v>
      </c>
      <c r="I577" s="616" t="s">
        <v>108</v>
      </c>
      <c r="J577" s="616" t="s">
        <v>3184</v>
      </c>
    </row>
    <row r="578" spans="1:10" ht="36">
      <c r="A578" s="617"/>
      <c r="B578" s="620" t="s">
        <v>3194</v>
      </c>
      <c r="C578" s="613" t="s">
        <v>3464</v>
      </c>
      <c r="D578" s="618" t="s">
        <v>3478</v>
      </c>
      <c r="E578" s="614">
        <v>2079.48</v>
      </c>
      <c r="F578" s="615">
        <f t="shared" si="28"/>
        <v>120007023.40333329</v>
      </c>
      <c r="G578" s="614">
        <f t="shared" si="27"/>
        <v>2079.48</v>
      </c>
      <c r="H578" s="615">
        <f t="shared" si="29"/>
        <v>120007023.40333329</v>
      </c>
      <c r="I578" s="616" t="s">
        <v>108</v>
      </c>
      <c r="J578" s="616" t="s">
        <v>3184</v>
      </c>
    </row>
    <row r="579" spans="1:10" ht="36">
      <c r="A579" s="617"/>
      <c r="B579" s="620" t="s">
        <v>3194</v>
      </c>
      <c r="C579" s="613" t="s">
        <v>3464</v>
      </c>
      <c r="D579" s="618" t="s">
        <v>3479</v>
      </c>
      <c r="E579" s="614">
        <v>6238.4400000000005</v>
      </c>
      <c r="F579" s="615">
        <f t="shared" si="28"/>
        <v>120013261.84333329</v>
      </c>
      <c r="G579" s="614">
        <f t="shared" si="27"/>
        <v>6238.4400000000005</v>
      </c>
      <c r="H579" s="615">
        <f t="shared" si="29"/>
        <v>120013261.84333329</v>
      </c>
      <c r="I579" s="616" t="s">
        <v>108</v>
      </c>
      <c r="J579" s="616" t="s">
        <v>3184</v>
      </c>
    </row>
    <row r="580" spans="1:10" ht="36">
      <c r="A580" s="617"/>
      <c r="B580" s="620" t="s">
        <v>3194</v>
      </c>
      <c r="C580" s="613" t="s">
        <v>3464</v>
      </c>
      <c r="D580" s="618" t="s">
        <v>3331</v>
      </c>
      <c r="E580" s="614">
        <v>1309000.3333333333</v>
      </c>
      <c r="F580" s="615">
        <f t="shared" si="28"/>
        <v>121322262.17666662</v>
      </c>
      <c r="G580" s="614">
        <f t="shared" si="27"/>
        <v>1309000.3333333333</v>
      </c>
      <c r="H580" s="615">
        <f t="shared" si="29"/>
        <v>121322262.17666662</v>
      </c>
      <c r="I580" s="616" t="s">
        <v>108</v>
      </c>
      <c r="J580" s="616" t="s">
        <v>3184</v>
      </c>
    </row>
    <row r="581" spans="1:10" ht="36">
      <c r="A581" s="617"/>
      <c r="B581" s="620" t="s">
        <v>3194</v>
      </c>
      <c r="C581" s="613" t="s">
        <v>3464</v>
      </c>
      <c r="D581" s="618" t="s">
        <v>3333</v>
      </c>
      <c r="E581" s="614">
        <v>143000</v>
      </c>
      <c r="F581" s="615">
        <f t="shared" si="28"/>
        <v>121465262.17666662</v>
      </c>
      <c r="G581" s="614">
        <f t="shared" si="27"/>
        <v>143000</v>
      </c>
      <c r="H581" s="615">
        <f t="shared" si="29"/>
        <v>121465262.17666662</v>
      </c>
      <c r="I581" s="616" t="s">
        <v>108</v>
      </c>
      <c r="J581" s="616" t="s">
        <v>3184</v>
      </c>
    </row>
    <row r="582" spans="1:10" ht="36">
      <c r="A582" s="617"/>
      <c r="B582" s="620" t="s">
        <v>3194</v>
      </c>
      <c r="C582" s="613" t="s">
        <v>3464</v>
      </c>
      <c r="D582" s="618" t="s">
        <v>3221</v>
      </c>
      <c r="E582" s="614">
        <v>1767000</v>
      </c>
      <c r="F582" s="615">
        <f t="shared" si="28"/>
        <v>123232262.17666662</v>
      </c>
      <c r="G582" s="614">
        <f t="shared" si="27"/>
        <v>1767000</v>
      </c>
      <c r="H582" s="615">
        <f t="shared" si="29"/>
        <v>123232262.17666662</v>
      </c>
      <c r="I582" s="616" t="s">
        <v>108</v>
      </c>
      <c r="J582" s="616" t="s">
        <v>3184</v>
      </c>
    </row>
    <row r="583" spans="1:10" ht="36">
      <c r="A583" s="617"/>
      <c r="B583" s="620" t="s">
        <v>3194</v>
      </c>
      <c r="C583" s="613" t="s">
        <v>3464</v>
      </c>
      <c r="D583" s="618" t="s">
        <v>3221</v>
      </c>
      <c r="E583" s="614">
        <v>1096778</v>
      </c>
      <c r="F583" s="615">
        <f t="shared" si="28"/>
        <v>124329040.17666662</v>
      </c>
      <c r="G583" s="614">
        <f t="shared" si="27"/>
        <v>1096778</v>
      </c>
      <c r="H583" s="615">
        <f t="shared" si="29"/>
        <v>124329040.17666662</v>
      </c>
      <c r="I583" s="616" t="s">
        <v>108</v>
      </c>
      <c r="J583" s="616" t="s">
        <v>3184</v>
      </c>
    </row>
    <row r="584" spans="1:10" ht="36">
      <c r="A584" s="617"/>
      <c r="B584" s="620" t="s">
        <v>3194</v>
      </c>
      <c r="C584" s="613" t="s">
        <v>3464</v>
      </c>
      <c r="D584" s="618" t="s">
        <v>3410</v>
      </c>
      <c r="E584" s="614">
        <v>8104.64</v>
      </c>
      <c r="F584" s="615">
        <f t="shared" si="28"/>
        <v>124337144.81666662</v>
      </c>
      <c r="G584" s="614">
        <f t="shared" si="27"/>
        <v>8104.64</v>
      </c>
      <c r="H584" s="615">
        <f t="shared" si="29"/>
        <v>124337144.81666662</v>
      </c>
      <c r="I584" s="616" t="s">
        <v>108</v>
      </c>
      <c r="J584" s="616" t="s">
        <v>3184</v>
      </c>
    </row>
    <row r="585" spans="1:10" ht="36">
      <c r="A585" s="617"/>
      <c r="B585" s="620" t="s">
        <v>3194</v>
      </c>
      <c r="C585" s="613" t="s">
        <v>3464</v>
      </c>
      <c r="D585" s="618" t="s">
        <v>3480</v>
      </c>
      <c r="E585" s="614">
        <v>2000</v>
      </c>
      <c r="F585" s="615">
        <f t="shared" si="28"/>
        <v>124339144.81666662</v>
      </c>
      <c r="G585" s="614">
        <f t="shared" si="27"/>
        <v>2000</v>
      </c>
      <c r="H585" s="615">
        <f t="shared" si="29"/>
        <v>124339144.81666662</v>
      </c>
      <c r="I585" s="616" t="s">
        <v>108</v>
      </c>
      <c r="J585" s="616" t="s">
        <v>3184</v>
      </c>
    </row>
    <row r="586" spans="1:10" ht="36">
      <c r="A586" s="617"/>
      <c r="B586" s="620" t="s">
        <v>3194</v>
      </c>
      <c r="C586" s="613" t="s">
        <v>3464</v>
      </c>
      <c r="D586" s="618" t="s">
        <v>3248</v>
      </c>
      <c r="E586" s="614">
        <v>35191.199999999997</v>
      </c>
      <c r="F586" s="615">
        <f t="shared" si="28"/>
        <v>124374336.01666662</v>
      </c>
      <c r="G586" s="614">
        <f t="shared" ref="G586:G649" si="30">E586</f>
        <v>35191.199999999997</v>
      </c>
      <c r="H586" s="615">
        <f t="shared" si="29"/>
        <v>124374336.01666662</v>
      </c>
      <c r="I586" s="616" t="s">
        <v>108</v>
      </c>
      <c r="J586" s="616" t="s">
        <v>3184</v>
      </c>
    </row>
    <row r="587" spans="1:10" ht="36">
      <c r="A587" s="617"/>
      <c r="B587" s="620" t="s">
        <v>3194</v>
      </c>
      <c r="C587" s="613" t="s">
        <v>3464</v>
      </c>
      <c r="D587" s="618" t="s">
        <v>3248</v>
      </c>
      <c r="E587" s="614">
        <v>604999.99999999965</v>
      </c>
      <c r="F587" s="615">
        <f t="shared" ref="F587:F650" si="31">E587+F586</f>
        <v>124979336.01666662</v>
      </c>
      <c r="G587" s="614">
        <f t="shared" si="30"/>
        <v>604999.99999999965</v>
      </c>
      <c r="H587" s="615">
        <f t="shared" ref="H587:H650" si="32">H586+G587</f>
        <v>124979336.01666662</v>
      </c>
      <c r="I587" s="616" t="s">
        <v>108</v>
      </c>
      <c r="J587" s="616" t="s">
        <v>3184</v>
      </c>
    </row>
    <row r="588" spans="1:10" ht="36">
      <c r="A588" s="617"/>
      <c r="B588" s="620" t="s">
        <v>3194</v>
      </c>
      <c r="C588" s="613" t="s">
        <v>3464</v>
      </c>
      <c r="D588" s="618" t="s">
        <v>3355</v>
      </c>
      <c r="E588" s="614">
        <v>78000</v>
      </c>
      <c r="F588" s="615">
        <f t="shared" si="31"/>
        <v>125057336.01666662</v>
      </c>
      <c r="G588" s="614">
        <f t="shared" si="30"/>
        <v>78000</v>
      </c>
      <c r="H588" s="615">
        <f t="shared" si="32"/>
        <v>125057336.01666662</v>
      </c>
      <c r="I588" s="616" t="s">
        <v>108</v>
      </c>
      <c r="J588" s="616" t="s">
        <v>3184</v>
      </c>
    </row>
    <row r="589" spans="1:10" ht="36">
      <c r="A589" s="617"/>
      <c r="B589" s="620" t="s">
        <v>3194</v>
      </c>
      <c r="C589" s="613" t="s">
        <v>3464</v>
      </c>
      <c r="D589" s="618" t="s">
        <v>3481</v>
      </c>
      <c r="E589" s="614">
        <v>1452000</v>
      </c>
      <c r="F589" s="615">
        <f t="shared" si="31"/>
        <v>126509336.01666662</v>
      </c>
      <c r="G589" s="614">
        <f t="shared" si="30"/>
        <v>1452000</v>
      </c>
      <c r="H589" s="615">
        <f t="shared" si="32"/>
        <v>126509336.01666662</v>
      </c>
      <c r="I589" s="616" t="s">
        <v>108</v>
      </c>
      <c r="J589" s="616" t="s">
        <v>3184</v>
      </c>
    </row>
    <row r="590" spans="1:10" ht="36">
      <c r="A590" s="617"/>
      <c r="B590" s="620" t="s">
        <v>3194</v>
      </c>
      <c r="C590" s="613" t="s">
        <v>3464</v>
      </c>
      <c r="D590" s="618" t="s">
        <v>3482</v>
      </c>
      <c r="E590" s="614">
        <v>479.88</v>
      </c>
      <c r="F590" s="615">
        <f t="shared" si="31"/>
        <v>126509815.89666662</v>
      </c>
      <c r="G590" s="614">
        <f t="shared" si="30"/>
        <v>479.88</v>
      </c>
      <c r="H590" s="615">
        <f t="shared" si="32"/>
        <v>126509815.89666662</v>
      </c>
      <c r="I590" s="616" t="s">
        <v>108</v>
      </c>
      <c r="J590" s="616" t="s">
        <v>3184</v>
      </c>
    </row>
    <row r="591" spans="1:10" ht="36">
      <c r="A591" s="617"/>
      <c r="B591" s="620" t="s">
        <v>3194</v>
      </c>
      <c r="C591" s="613" t="s">
        <v>3464</v>
      </c>
      <c r="D591" s="618" t="s">
        <v>3483</v>
      </c>
      <c r="E591" s="614">
        <v>959.76</v>
      </c>
      <c r="F591" s="615">
        <f t="shared" si="31"/>
        <v>126510775.65666662</v>
      </c>
      <c r="G591" s="614">
        <f t="shared" si="30"/>
        <v>959.76</v>
      </c>
      <c r="H591" s="615">
        <f t="shared" si="32"/>
        <v>126510775.65666662</v>
      </c>
      <c r="I591" s="616" t="s">
        <v>108</v>
      </c>
      <c r="J591" s="616" t="s">
        <v>3184</v>
      </c>
    </row>
    <row r="592" spans="1:10" ht="36">
      <c r="A592" s="617"/>
      <c r="B592" s="620" t="s">
        <v>3194</v>
      </c>
      <c r="C592" s="613" t="s">
        <v>3464</v>
      </c>
      <c r="D592" s="618" t="s">
        <v>3484</v>
      </c>
      <c r="E592" s="614">
        <v>479.88</v>
      </c>
      <c r="F592" s="615">
        <f t="shared" si="31"/>
        <v>126511255.53666662</v>
      </c>
      <c r="G592" s="614">
        <f t="shared" si="30"/>
        <v>479.88</v>
      </c>
      <c r="H592" s="615">
        <f t="shared" si="32"/>
        <v>126511255.53666662</v>
      </c>
      <c r="I592" s="616" t="s">
        <v>108</v>
      </c>
      <c r="J592" s="616" t="s">
        <v>3184</v>
      </c>
    </row>
    <row r="593" spans="1:10" ht="36">
      <c r="A593" s="617"/>
      <c r="B593" s="620" t="s">
        <v>3194</v>
      </c>
      <c r="C593" s="613" t="s">
        <v>3464</v>
      </c>
      <c r="D593" s="618" t="s">
        <v>3485</v>
      </c>
      <c r="E593" s="614">
        <v>959.76</v>
      </c>
      <c r="F593" s="615">
        <f t="shared" si="31"/>
        <v>126512215.29666662</v>
      </c>
      <c r="G593" s="614">
        <f t="shared" si="30"/>
        <v>959.76</v>
      </c>
      <c r="H593" s="615">
        <f t="shared" si="32"/>
        <v>126512215.29666662</v>
      </c>
      <c r="I593" s="616" t="s">
        <v>108</v>
      </c>
      <c r="J593" s="616" t="s">
        <v>3184</v>
      </c>
    </row>
    <row r="594" spans="1:10" ht="36">
      <c r="A594" s="617"/>
      <c r="B594" s="620" t="s">
        <v>3194</v>
      </c>
      <c r="C594" s="613" t="s">
        <v>3464</v>
      </c>
      <c r="D594" s="618" t="s">
        <v>3486</v>
      </c>
      <c r="E594" s="614">
        <v>479.88</v>
      </c>
      <c r="F594" s="615">
        <f t="shared" si="31"/>
        <v>126512695.17666662</v>
      </c>
      <c r="G594" s="614">
        <f t="shared" si="30"/>
        <v>479.88</v>
      </c>
      <c r="H594" s="615">
        <f t="shared" si="32"/>
        <v>126512695.17666662</v>
      </c>
      <c r="I594" s="616" t="s">
        <v>108</v>
      </c>
      <c r="J594" s="616" t="s">
        <v>3184</v>
      </c>
    </row>
    <row r="595" spans="1:10" ht="36">
      <c r="A595" s="617"/>
      <c r="B595" s="620" t="s">
        <v>3194</v>
      </c>
      <c r="C595" s="613" t="s">
        <v>3464</v>
      </c>
      <c r="D595" s="618" t="s">
        <v>3357</v>
      </c>
      <c r="E595" s="614">
        <v>11677.080000000002</v>
      </c>
      <c r="F595" s="615">
        <f t="shared" si="31"/>
        <v>126524372.25666662</v>
      </c>
      <c r="G595" s="614">
        <f t="shared" si="30"/>
        <v>11677.080000000002</v>
      </c>
      <c r="H595" s="615">
        <f t="shared" si="32"/>
        <v>126524372.25666662</v>
      </c>
      <c r="I595" s="616" t="s">
        <v>108</v>
      </c>
      <c r="J595" s="616" t="s">
        <v>3184</v>
      </c>
    </row>
    <row r="596" spans="1:10" ht="36">
      <c r="A596" s="617"/>
      <c r="B596" s="620" t="s">
        <v>3194</v>
      </c>
      <c r="C596" s="613" t="s">
        <v>3464</v>
      </c>
      <c r="D596" s="618" t="s">
        <v>3487</v>
      </c>
      <c r="E596" s="614">
        <v>106.64</v>
      </c>
      <c r="F596" s="615">
        <f t="shared" si="31"/>
        <v>126524478.89666662</v>
      </c>
      <c r="G596" s="614">
        <f t="shared" si="30"/>
        <v>106.64</v>
      </c>
      <c r="H596" s="615">
        <f t="shared" si="32"/>
        <v>126524478.89666662</v>
      </c>
      <c r="I596" s="616" t="s">
        <v>108</v>
      </c>
      <c r="J596" s="616" t="s">
        <v>3184</v>
      </c>
    </row>
    <row r="597" spans="1:10" ht="36">
      <c r="A597" s="617"/>
      <c r="B597" s="620" t="s">
        <v>3194</v>
      </c>
      <c r="C597" s="613" t="s">
        <v>3464</v>
      </c>
      <c r="D597" s="618" t="s">
        <v>3488</v>
      </c>
      <c r="E597" s="614">
        <v>106.64</v>
      </c>
      <c r="F597" s="615">
        <f t="shared" si="31"/>
        <v>126524585.53666662</v>
      </c>
      <c r="G597" s="614">
        <f t="shared" si="30"/>
        <v>106.64</v>
      </c>
      <c r="H597" s="615">
        <f t="shared" si="32"/>
        <v>126524585.53666662</v>
      </c>
      <c r="I597" s="616" t="s">
        <v>108</v>
      </c>
      <c r="J597" s="616" t="s">
        <v>3184</v>
      </c>
    </row>
    <row r="598" spans="1:10" ht="36">
      <c r="A598" s="617"/>
      <c r="B598" s="620" t="s">
        <v>3194</v>
      </c>
      <c r="C598" s="613" t="s">
        <v>3464</v>
      </c>
      <c r="D598" s="618" t="s">
        <v>3489</v>
      </c>
      <c r="E598" s="614">
        <v>106.64</v>
      </c>
      <c r="F598" s="615">
        <f t="shared" si="31"/>
        <v>126524692.17666662</v>
      </c>
      <c r="G598" s="614">
        <f t="shared" si="30"/>
        <v>106.64</v>
      </c>
      <c r="H598" s="615">
        <f t="shared" si="32"/>
        <v>126524692.17666662</v>
      </c>
      <c r="I598" s="616" t="s">
        <v>108</v>
      </c>
      <c r="J598" s="616" t="s">
        <v>3184</v>
      </c>
    </row>
    <row r="599" spans="1:10" ht="36">
      <c r="A599" s="617"/>
      <c r="B599" s="620" t="s">
        <v>3194</v>
      </c>
      <c r="C599" s="613" t="s">
        <v>3464</v>
      </c>
      <c r="D599" s="618" t="s">
        <v>3365</v>
      </c>
      <c r="E599" s="614">
        <v>6665</v>
      </c>
      <c r="F599" s="615">
        <f t="shared" si="31"/>
        <v>126531357.17666662</v>
      </c>
      <c r="G599" s="614">
        <f t="shared" si="30"/>
        <v>6665</v>
      </c>
      <c r="H599" s="615">
        <f t="shared" si="32"/>
        <v>126531357.17666662</v>
      </c>
      <c r="I599" s="616" t="s">
        <v>108</v>
      </c>
      <c r="J599" s="616" t="s">
        <v>3184</v>
      </c>
    </row>
    <row r="600" spans="1:10" ht="36">
      <c r="A600" s="617"/>
      <c r="B600" s="620" t="s">
        <v>3194</v>
      </c>
      <c r="C600" s="613" t="s">
        <v>3464</v>
      </c>
      <c r="D600" s="618" t="s">
        <v>3490</v>
      </c>
      <c r="E600" s="614">
        <v>8211.2799999999988</v>
      </c>
      <c r="F600" s="615">
        <f t="shared" si="31"/>
        <v>126539568.45666662</v>
      </c>
      <c r="G600" s="614">
        <f t="shared" si="30"/>
        <v>8211.2799999999988</v>
      </c>
      <c r="H600" s="615">
        <f t="shared" si="32"/>
        <v>126539568.45666662</v>
      </c>
      <c r="I600" s="616" t="s">
        <v>108</v>
      </c>
      <c r="J600" s="616" t="s">
        <v>3184</v>
      </c>
    </row>
    <row r="601" spans="1:10" ht="36">
      <c r="A601" s="617"/>
      <c r="B601" s="620" t="s">
        <v>3194</v>
      </c>
      <c r="C601" s="613" t="s">
        <v>3464</v>
      </c>
      <c r="D601" s="618" t="s">
        <v>3491</v>
      </c>
      <c r="E601" s="614">
        <v>53.32</v>
      </c>
      <c r="F601" s="615">
        <f t="shared" si="31"/>
        <v>126539621.77666661</v>
      </c>
      <c r="G601" s="614">
        <f t="shared" si="30"/>
        <v>53.32</v>
      </c>
      <c r="H601" s="615">
        <f t="shared" si="32"/>
        <v>126539621.77666661</v>
      </c>
      <c r="I601" s="616" t="s">
        <v>108</v>
      </c>
      <c r="J601" s="616" t="s">
        <v>3184</v>
      </c>
    </row>
    <row r="602" spans="1:10" ht="36">
      <c r="A602" s="617"/>
      <c r="B602" s="620" t="s">
        <v>3194</v>
      </c>
      <c r="C602" s="613" t="s">
        <v>3464</v>
      </c>
      <c r="D602" s="618" t="s">
        <v>3275</v>
      </c>
      <c r="E602" s="614">
        <v>555300</v>
      </c>
      <c r="F602" s="615">
        <f t="shared" si="31"/>
        <v>127094921.77666661</v>
      </c>
      <c r="G602" s="614">
        <f t="shared" si="30"/>
        <v>555300</v>
      </c>
      <c r="H602" s="615">
        <f t="shared" si="32"/>
        <v>127094921.77666661</v>
      </c>
      <c r="I602" s="616" t="s">
        <v>108</v>
      </c>
      <c r="J602" s="616" t="s">
        <v>3184</v>
      </c>
    </row>
    <row r="603" spans="1:10" ht="36">
      <c r="A603" s="617"/>
      <c r="B603" s="620" t="s">
        <v>3194</v>
      </c>
      <c r="C603" s="613" t="s">
        <v>3464</v>
      </c>
      <c r="D603" s="618" t="s">
        <v>3276</v>
      </c>
      <c r="E603" s="614">
        <v>426000</v>
      </c>
      <c r="F603" s="615">
        <f t="shared" si="31"/>
        <v>127520921.77666661</v>
      </c>
      <c r="G603" s="614">
        <f t="shared" si="30"/>
        <v>426000</v>
      </c>
      <c r="H603" s="615">
        <f t="shared" si="32"/>
        <v>127520921.77666661</v>
      </c>
      <c r="I603" s="616" t="s">
        <v>108</v>
      </c>
      <c r="J603" s="616" t="s">
        <v>3184</v>
      </c>
    </row>
    <row r="604" spans="1:10" ht="36">
      <c r="A604" s="617"/>
      <c r="B604" s="620" t="s">
        <v>3194</v>
      </c>
      <c r="C604" s="613" t="s">
        <v>3464</v>
      </c>
      <c r="D604" s="618" t="s">
        <v>3249</v>
      </c>
      <c r="E604" s="614">
        <v>53000</v>
      </c>
      <c r="F604" s="615">
        <f t="shared" si="31"/>
        <v>127573921.77666661</v>
      </c>
      <c r="G604" s="614">
        <f t="shared" si="30"/>
        <v>53000</v>
      </c>
      <c r="H604" s="615">
        <f t="shared" si="32"/>
        <v>127573921.77666661</v>
      </c>
      <c r="I604" s="616" t="s">
        <v>108</v>
      </c>
      <c r="J604" s="616" t="s">
        <v>3184</v>
      </c>
    </row>
    <row r="605" spans="1:10" ht="36">
      <c r="A605" s="617"/>
      <c r="B605" s="620" t="s">
        <v>3194</v>
      </c>
      <c r="C605" s="613" t="s">
        <v>3464</v>
      </c>
      <c r="D605" s="618" t="s">
        <v>3457</v>
      </c>
      <c r="E605" s="614">
        <v>645000</v>
      </c>
      <c r="F605" s="615">
        <f t="shared" si="31"/>
        <v>128218921.77666661</v>
      </c>
      <c r="G605" s="614">
        <f t="shared" si="30"/>
        <v>645000</v>
      </c>
      <c r="H605" s="615">
        <f t="shared" si="32"/>
        <v>128218921.77666661</v>
      </c>
      <c r="I605" s="616" t="s">
        <v>108</v>
      </c>
      <c r="J605" s="616" t="s">
        <v>3184</v>
      </c>
    </row>
    <row r="606" spans="1:10" ht="36">
      <c r="A606" s="617"/>
      <c r="B606" s="620" t="s">
        <v>3194</v>
      </c>
      <c r="C606" s="613" t="s">
        <v>3464</v>
      </c>
      <c r="D606" s="618" t="s">
        <v>3492</v>
      </c>
      <c r="E606" s="614">
        <v>78000</v>
      </c>
      <c r="F606" s="615">
        <f t="shared" si="31"/>
        <v>128296921.77666661</v>
      </c>
      <c r="G606" s="614">
        <f t="shared" si="30"/>
        <v>78000</v>
      </c>
      <c r="H606" s="615">
        <f t="shared" si="32"/>
        <v>128296921.77666661</v>
      </c>
      <c r="I606" s="616" t="s">
        <v>108</v>
      </c>
      <c r="J606" s="616" t="s">
        <v>3184</v>
      </c>
    </row>
    <row r="607" spans="1:10" ht="36">
      <c r="A607" s="617"/>
      <c r="B607" s="620" t="s">
        <v>3194</v>
      </c>
      <c r="C607" s="613" t="s">
        <v>3464</v>
      </c>
      <c r="D607" s="618" t="s">
        <v>3277</v>
      </c>
      <c r="E607" s="614">
        <v>3519.1200000000003</v>
      </c>
      <c r="F607" s="615">
        <f t="shared" si="31"/>
        <v>128300440.89666662</v>
      </c>
      <c r="G607" s="614">
        <f t="shared" si="30"/>
        <v>3519.1200000000003</v>
      </c>
      <c r="H607" s="615">
        <f t="shared" si="32"/>
        <v>128300440.89666662</v>
      </c>
      <c r="I607" s="616" t="s">
        <v>108</v>
      </c>
      <c r="J607" s="616" t="s">
        <v>3184</v>
      </c>
    </row>
    <row r="608" spans="1:10" ht="36">
      <c r="A608" s="617"/>
      <c r="B608" s="620" t="s">
        <v>3194</v>
      </c>
      <c r="C608" s="613" t="s">
        <v>3464</v>
      </c>
      <c r="D608" s="618" t="s">
        <v>3278</v>
      </c>
      <c r="E608" s="614">
        <v>261694.56</v>
      </c>
      <c r="F608" s="615">
        <f t="shared" si="31"/>
        <v>128562135.45666662</v>
      </c>
      <c r="G608" s="614">
        <f t="shared" si="30"/>
        <v>261694.56</v>
      </c>
      <c r="H608" s="615">
        <f t="shared" si="32"/>
        <v>128562135.45666662</v>
      </c>
      <c r="I608" s="616" t="s">
        <v>108</v>
      </c>
      <c r="J608" s="616" t="s">
        <v>3184</v>
      </c>
    </row>
    <row r="609" spans="1:10" ht="36">
      <c r="A609" s="617"/>
      <c r="B609" s="620" t="s">
        <v>3194</v>
      </c>
      <c r="C609" s="613" t="s">
        <v>3464</v>
      </c>
      <c r="D609" s="618" t="s">
        <v>3278</v>
      </c>
      <c r="E609" s="614">
        <v>3354000</v>
      </c>
      <c r="F609" s="615">
        <f t="shared" si="31"/>
        <v>131916135.45666662</v>
      </c>
      <c r="G609" s="614">
        <f t="shared" si="30"/>
        <v>3354000</v>
      </c>
      <c r="H609" s="615">
        <f t="shared" si="32"/>
        <v>131916135.45666662</v>
      </c>
      <c r="I609" s="616" t="s">
        <v>108</v>
      </c>
      <c r="J609" s="616" t="s">
        <v>3184</v>
      </c>
    </row>
    <row r="610" spans="1:10" ht="36">
      <c r="A610" s="617"/>
      <c r="B610" s="620" t="s">
        <v>3194</v>
      </c>
      <c r="C610" s="613" t="s">
        <v>3464</v>
      </c>
      <c r="D610" s="618" t="s">
        <v>3493</v>
      </c>
      <c r="E610" s="614">
        <v>20000</v>
      </c>
      <c r="F610" s="615">
        <f t="shared" si="31"/>
        <v>131936135.45666662</v>
      </c>
      <c r="G610" s="614">
        <f t="shared" si="30"/>
        <v>20000</v>
      </c>
      <c r="H610" s="615">
        <f t="shared" si="32"/>
        <v>131936135.45666662</v>
      </c>
      <c r="I610" s="616" t="s">
        <v>108</v>
      </c>
      <c r="J610" s="616" t="s">
        <v>3184</v>
      </c>
    </row>
    <row r="611" spans="1:10" ht="36">
      <c r="A611" s="617"/>
      <c r="B611" s="620" t="s">
        <v>3194</v>
      </c>
      <c r="C611" s="613" t="s">
        <v>3464</v>
      </c>
      <c r="D611" s="618" t="s">
        <v>3280</v>
      </c>
      <c r="E611" s="614">
        <v>20794.799999999996</v>
      </c>
      <c r="F611" s="615">
        <f t="shared" si="31"/>
        <v>131956930.25666662</v>
      </c>
      <c r="G611" s="614">
        <f t="shared" si="30"/>
        <v>20794.799999999996</v>
      </c>
      <c r="H611" s="615">
        <f t="shared" si="32"/>
        <v>131956930.25666662</v>
      </c>
      <c r="I611" s="616" t="s">
        <v>108</v>
      </c>
      <c r="J611" s="616" t="s">
        <v>3184</v>
      </c>
    </row>
    <row r="612" spans="1:10" ht="36">
      <c r="A612" s="617"/>
      <c r="B612" s="620" t="s">
        <v>3194</v>
      </c>
      <c r="C612" s="613" t="s">
        <v>3464</v>
      </c>
      <c r="D612" s="618" t="s">
        <v>3280</v>
      </c>
      <c r="E612" s="614">
        <v>468000</v>
      </c>
      <c r="F612" s="615">
        <f t="shared" si="31"/>
        <v>132424930.25666662</v>
      </c>
      <c r="G612" s="614">
        <f t="shared" si="30"/>
        <v>468000</v>
      </c>
      <c r="H612" s="615">
        <f t="shared" si="32"/>
        <v>132424930.25666662</v>
      </c>
      <c r="I612" s="616" t="s">
        <v>108</v>
      </c>
      <c r="J612" s="616" t="s">
        <v>3184</v>
      </c>
    </row>
    <row r="613" spans="1:10" ht="36">
      <c r="A613" s="617"/>
      <c r="B613" s="620" t="s">
        <v>3194</v>
      </c>
      <c r="C613" s="613" t="s">
        <v>3464</v>
      </c>
      <c r="D613" s="618" t="s">
        <v>3281</v>
      </c>
      <c r="E613" s="614">
        <v>27000</v>
      </c>
      <c r="F613" s="615">
        <f t="shared" si="31"/>
        <v>132451930.25666662</v>
      </c>
      <c r="G613" s="614">
        <f t="shared" si="30"/>
        <v>27000</v>
      </c>
      <c r="H613" s="615">
        <f t="shared" si="32"/>
        <v>132451930.25666662</v>
      </c>
      <c r="I613" s="616" t="s">
        <v>108</v>
      </c>
      <c r="J613" s="616" t="s">
        <v>3184</v>
      </c>
    </row>
    <row r="614" spans="1:10" ht="36">
      <c r="A614" s="617"/>
      <c r="B614" s="620" t="s">
        <v>3194</v>
      </c>
      <c r="C614" s="613" t="s">
        <v>3464</v>
      </c>
      <c r="D614" s="618" t="s">
        <v>3297</v>
      </c>
      <c r="E614" s="614">
        <v>78000</v>
      </c>
      <c r="F614" s="615">
        <f t="shared" si="31"/>
        <v>132529930.25666662</v>
      </c>
      <c r="G614" s="614">
        <f t="shared" si="30"/>
        <v>78000</v>
      </c>
      <c r="H614" s="615">
        <f t="shared" si="32"/>
        <v>132529930.25666662</v>
      </c>
      <c r="I614" s="616" t="s">
        <v>108</v>
      </c>
      <c r="J614" s="616" t="s">
        <v>3184</v>
      </c>
    </row>
    <row r="615" spans="1:10" ht="36">
      <c r="A615" s="617"/>
      <c r="B615" s="620" t="s">
        <v>3194</v>
      </c>
      <c r="C615" s="613" t="s">
        <v>3464</v>
      </c>
      <c r="D615" s="618" t="s">
        <v>3378</v>
      </c>
      <c r="E615" s="614">
        <v>2772.6400000000003</v>
      </c>
      <c r="F615" s="615">
        <f t="shared" si="31"/>
        <v>132532702.89666662</v>
      </c>
      <c r="G615" s="614">
        <f t="shared" si="30"/>
        <v>2772.6400000000003</v>
      </c>
      <c r="H615" s="615">
        <f t="shared" si="32"/>
        <v>132532702.89666662</v>
      </c>
      <c r="I615" s="616" t="s">
        <v>108</v>
      </c>
      <c r="J615" s="616" t="s">
        <v>3184</v>
      </c>
    </row>
    <row r="616" spans="1:10" ht="36">
      <c r="A616" s="617"/>
      <c r="B616" s="620" t="s">
        <v>3194</v>
      </c>
      <c r="C616" s="613" t="s">
        <v>3464</v>
      </c>
      <c r="D616" s="618" t="s">
        <v>3378</v>
      </c>
      <c r="E616" s="614">
        <v>1919.52</v>
      </c>
      <c r="F616" s="615">
        <f t="shared" si="31"/>
        <v>132534622.41666661</v>
      </c>
      <c r="G616" s="614">
        <f t="shared" si="30"/>
        <v>1919.52</v>
      </c>
      <c r="H616" s="615">
        <f t="shared" si="32"/>
        <v>132534622.41666661</v>
      </c>
      <c r="I616" s="616" t="s">
        <v>108</v>
      </c>
      <c r="J616" s="616" t="s">
        <v>3184</v>
      </c>
    </row>
    <row r="617" spans="1:10" ht="36">
      <c r="A617" s="617"/>
      <c r="B617" s="620" t="s">
        <v>3194</v>
      </c>
      <c r="C617" s="613" t="s">
        <v>3464</v>
      </c>
      <c r="D617" s="618" t="s">
        <v>3375</v>
      </c>
      <c r="E617" s="614">
        <v>645546</v>
      </c>
      <c r="F617" s="615">
        <f t="shared" si="31"/>
        <v>133180168.41666661</v>
      </c>
      <c r="G617" s="614">
        <f t="shared" si="30"/>
        <v>645546</v>
      </c>
      <c r="H617" s="615">
        <f t="shared" si="32"/>
        <v>133180168.41666661</v>
      </c>
      <c r="I617" s="616" t="s">
        <v>108</v>
      </c>
      <c r="J617" s="616" t="s">
        <v>3184</v>
      </c>
    </row>
    <row r="618" spans="1:10" ht="36">
      <c r="A618" s="617"/>
      <c r="B618" s="620" t="s">
        <v>3194</v>
      </c>
      <c r="C618" s="613" t="s">
        <v>3494</v>
      </c>
      <c r="D618" s="618" t="s">
        <v>3495</v>
      </c>
      <c r="E618" s="614">
        <v>3000</v>
      </c>
      <c r="F618" s="615">
        <f t="shared" si="31"/>
        <v>133183168.41666661</v>
      </c>
      <c r="G618" s="614">
        <f t="shared" si="30"/>
        <v>3000</v>
      </c>
      <c r="H618" s="615">
        <f t="shared" si="32"/>
        <v>133183168.41666661</v>
      </c>
      <c r="I618" s="616" t="s">
        <v>108</v>
      </c>
      <c r="J618" s="616" t="s">
        <v>3184</v>
      </c>
    </row>
    <row r="619" spans="1:10" ht="36">
      <c r="A619" s="617"/>
      <c r="B619" s="620" t="s">
        <v>3194</v>
      </c>
      <c r="C619" s="613" t="s">
        <v>3494</v>
      </c>
      <c r="D619" s="618" t="s">
        <v>3247</v>
      </c>
      <c r="E619" s="614">
        <v>13000</v>
      </c>
      <c r="F619" s="615">
        <f t="shared" si="31"/>
        <v>133196168.41666661</v>
      </c>
      <c r="G619" s="614">
        <f t="shared" si="30"/>
        <v>13000</v>
      </c>
      <c r="H619" s="615">
        <f t="shared" si="32"/>
        <v>133196168.41666661</v>
      </c>
      <c r="I619" s="616" t="s">
        <v>108</v>
      </c>
      <c r="J619" s="616" t="s">
        <v>3184</v>
      </c>
    </row>
    <row r="620" spans="1:10" ht="36">
      <c r="A620" s="617"/>
      <c r="B620" s="620" t="s">
        <v>3194</v>
      </c>
      <c r="C620" s="613" t="s">
        <v>3494</v>
      </c>
      <c r="D620" s="618" t="s">
        <v>3206</v>
      </c>
      <c r="E620" s="614">
        <v>165000</v>
      </c>
      <c r="F620" s="615">
        <f t="shared" si="31"/>
        <v>133361168.41666661</v>
      </c>
      <c r="G620" s="614">
        <f t="shared" si="30"/>
        <v>165000</v>
      </c>
      <c r="H620" s="615">
        <f t="shared" si="32"/>
        <v>133361168.41666661</v>
      </c>
      <c r="I620" s="616" t="s">
        <v>108</v>
      </c>
      <c r="J620" s="616" t="s">
        <v>3184</v>
      </c>
    </row>
    <row r="621" spans="1:10" ht="36">
      <c r="A621" s="617"/>
      <c r="B621" s="620" t="s">
        <v>3194</v>
      </c>
      <c r="C621" s="613" t="s">
        <v>3494</v>
      </c>
      <c r="D621" s="618" t="s">
        <v>3300</v>
      </c>
      <c r="E621" s="614">
        <v>15799.8</v>
      </c>
      <c r="F621" s="615">
        <f t="shared" si="31"/>
        <v>133376968.21666661</v>
      </c>
      <c r="G621" s="614">
        <f t="shared" si="30"/>
        <v>15799.8</v>
      </c>
      <c r="H621" s="615">
        <f t="shared" si="32"/>
        <v>133376968.21666661</v>
      </c>
      <c r="I621" s="616" t="s">
        <v>108</v>
      </c>
      <c r="J621" s="616" t="s">
        <v>3184</v>
      </c>
    </row>
    <row r="622" spans="1:10" ht="36">
      <c r="A622" s="617"/>
      <c r="B622" s="620" t="s">
        <v>3194</v>
      </c>
      <c r="C622" s="613" t="s">
        <v>3494</v>
      </c>
      <c r="D622" s="618" t="s">
        <v>3496</v>
      </c>
      <c r="E622" s="614">
        <v>438000</v>
      </c>
      <c r="F622" s="615">
        <f t="shared" si="31"/>
        <v>133814968.21666661</v>
      </c>
      <c r="G622" s="614">
        <f t="shared" si="30"/>
        <v>438000</v>
      </c>
      <c r="H622" s="615">
        <f t="shared" si="32"/>
        <v>133814968.21666661</v>
      </c>
      <c r="I622" s="616" t="s">
        <v>108</v>
      </c>
      <c r="J622" s="616" t="s">
        <v>3184</v>
      </c>
    </row>
    <row r="623" spans="1:10" ht="36">
      <c r="A623" s="617"/>
      <c r="B623" s="620" t="s">
        <v>3194</v>
      </c>
      <c r="C623" s="613" t="s">
        <v>3494</v>
      </c>
      <c r="D623" s="618" t="s">
        <v>3306</v>
      </c>
      <c r="E623" s="614">
        <v>2346.08</v>
      </c>
      <c r="F623" s="615">
        <f t="shared" si="31"/>
        <v>133817314.29666661</v>
      </c>
      <c r="G623" s="614">
        <f t="shared" si="30"/>
        <v>2346.08</v>
      </c>
      <c r="H623" s="615">
        <f t="shared" si="32"/>
        <v>133817314.29666661</v>
      </c>
      <c r="I623" s="616" t="s">
        <v>108</v>
      </c>
      <c r="J623" s="616" t="s">
        <v>3184</v>
      </c>
    </row>
    <row r="624" spans="1:10" ht="36">
      <c r="A624" s="617"/>
      <c r="B624" s="620" t="s">
        <v>3194</v>
      </c>
      <c r="C624" s="613" t="s">
        <v>3494</v>
      </c>
      <c r="D624" s="618" t="s">
        <v>3497</v>
      </c>
      <c r="E624" s="614">
        <v>419000</v>
      </c>
      <c r="F624" s="615">
        <f t="shared" si="31"/>
        <v>134236314.29666662</v>
      </c>
      <c r="G624" s="614">
        <f t="shared" si="30"/>
        <v>419000</v>
      </c>
      <c r="H624" s="615">
        <f t="shared" si="32"/>
        <v>134236314.29666662</v>
      </c>
      <c r="I624" s="616" t="s">
        <v>108</v>
      </c>
      <c r="J624" s="616" t="s">
        <v>3184</v>
      </c>
    </row>
    <row r="625" spans="1:10" ht="36">
      <c r="A625" s="617"/>
      <c r="B625" s="620" t="s">
        <v>3194</v>
      </c>
      <c r="C625" s="613" t="s">
        <v>3494</v>
      </c>
      <c r="D625" s="618" t="s">
        <v>3498</v>
      </c>
      <c r="E625" s="614">
        <v>419000</v>
      </c>
      <c r="F625" s="615">
        <f t="shared" si="31"/>
        <v>134655314.29666662</v>
      </c>
      <c r="G625" s="614">
        <f t="shared" si="30"/>
        <v>419000</v>
      </c>
      <c r="H625" s="615">
        <f t="shared" si="32"/>
        <v>134655314.29666662</v>
      </c>
      <c r="I625" s="616" t="s">
        <v>108</v>
      </c>
      <c r="J625" s="616" t="s">
        <v>3184</v>
      </c>
    </row>
    <row r="626" spans="1:10" ht="36">
      <c r="A626" s="617"/>
      <c r="B626" s="620" t="s">
        <v>3194</v>
      </c>
      <c r="C626" s="613" t="s">
        <v>3494</v>
      </c>
      <c r="D626" s="618" t="s">
        <v>3308</v>
      </c>
      <c r="E626" s="614">
        <v>524000</v>
      </c>
      <c r="F626" s="615">
        <f t="shared" si="31"/>
        <v>135179314.29666662</v>
      </c>
      <c r="G626" s="614">
        <f t="shared" si="30"/>
        <v>524000</v>
      </c>
      <c r="H626" s="615">
        <f t="shared" si="32"/>
        <v>135179314.29666662</v>
      </c>
      <c r="I626" s="616" t="s">
        <v>108</v>
      </c>
      <c r="J626" s="616" t="s">
        <v>3184</v>
      </c>
    </row>
    <row r="627" spans="1:10" ht="36">
      <c r="A627" s="617"/>
      <c r="B627" s="620" t="s">
        <v>3194</v>
      </c>
      <c r="C627" s="613" t="s">
        <v>3494</v>
      </c>
      <c r="D627" s="618" t="s">
        <v>3309</v>
      </c>
      <c r="E627" s="614">
        <v>79000</v>
      </c>
      <c r="F627" s="615">
        <f t="shared" si="31"/>
        <v>135258314.29666662</v>
      </c>
      <c r="G627" s="614">
        <f t="shared" si="30"/>
        <v>79000</v>
      </c>
      <c r="H627" s="615">
        <f t="shared" si="32"/>
        <v>135258314.29666662</v>
      </c>
      <c r="I627" s="616" t="s">
        <v>108</v>
      </c>
      <c r="J627" s="616" t="s">
        <v>3184</v>
      </c>
    </row>
    <row r="628" spans="1:10" ht="36">
      <c r="A628" s="617"/>
      <c r="B628" s="620" t="s">
        <v>3194</v>
      </c>
      <c r="C628" s="613" t="s">
        <v>3494</v>
      </c>
      <c r="D628" s="618" t="s">
        <v>3311</v>
      </c>
      <c r="E628" s="614">
        <v>2079.48</v>
      </c>
      <c r="F628" s="615">
        <f t="shared" si="31"/>
        <v>135260393.77666661</v>
      </c>
      <c r="G628" s="614">
        <f t="shared" si="30"/>
        <v>2079.48</v>
      </c>
      <c r="H628" s="615">
        <f t="shared" si="32"/>
        <v>135260393.77666661</v>
      </c>
      <c r="I628" s="616" t="s">
        <v>108</v>
      </c>
      <c r="J628" s="616" t="s">
        <v>3184</v>
      </c>
    </row>
    <row r="629" spans="1:10" ht="36">
      <c r="A629" s="617"/>
      <c r="B629" s="620" t="s">
        <v>3194</v>
      </c>
      <c r="C629" s="613" t="s">
        <v>3494</v>
      </c>
      <c r="D629" s="618" t="s">
        <v>3499</v>
      </c>
      <c r="E629" s="614">
        <v>33325</v>
      </c>
      <c r="F629" s="615">
        <f t="shared" si="31"/>
        <v>135293718.77666661</v>
      </c>
      <c r="G629" s="614">
        <f t="shared" si="30"/>
        <v>33325</v>
      </c>
      <c r="H629" s="615">
        <f t="shared" si="32"/>
        <v>135293718.77666661</v>
      </c>
      <c r="I629" s="616" t="s">
        <v>108</v>
      </c>
      <c r="J629" s="616" t="s">
        <v>3184</v>
      </c>
    </row>
    <row r="630" spans="1:10" ht="36">
      <c r="A630" s="617"/>
      <c r="B630" s="620" t="s">
        <v>3194</v>
      </c>
      <c r="C630" s="613" t="s">
        <v>3494</v>
      </c>
      <c r="D630" s="618" t="s">
        <v>3312</v>
      </c>
      <c r="E630" s="614">
        <v>339000</v>
      </c>
      <c r="F630" s="615">
        <f t="shared" si="31"/>
        <v>135632718.77666661</v>
      </c>
      <c r="G630" s="614">
        <f t="shared" si="30"/>
        <v>339000</v>
      </c>
      <c r="H630" s="615">
        <f t="shared" si="32"/>
        <v>135632718.77666661</v>
      </c>
      <c r="I630" s="616" t="s">
        <v>108</v>
      </c>
      <c r="J630" s="616" t="s">
        <v>3184</v>
      </c>
    </row>
    <row r="631" spans="1:10" ht="36">
      <c r="A631" s="617"/>
      <c r="B631" s="620" t="s">
        <v>3194</v>
      </c>
      <c r="C631" s="613" t="s">
        <v>3494</v>
      </c>
      <c r="D631" s="618" t="s">
        <v>3500</v>
      </c>
      <c r="E631" s="614">
        <v>2000</v>
      </c>
      <c r="F631" s="615">
        <f t="shared" si="31"/>
        <v>135634718.77666661</v>
      </c>
      <c r="G631" s="614">
        <f t="shared" si="30"/>
        <v>2000</v>
      </c>
      <c r="H631" s="615">
        <f t="shared" si="32"/>
        <v>135634718.77666661</v>
      </c>
      <c r="I631" s="616" t="s">
        <v>108</v>
      </c>
      <c r="J631" s="616" t="s">
        <v>3184</v>
      </c>
    </row>
    <row r="632" spans="1:10" ht="36">
      <c r="A632" s="617"/>
      <c r="B632" s="620" t="s">
        <v>3194</v>
      </c>
      <c r="C632" s="613" t="s">
        <v>3494</v>
      </c>
      <c r="D632" s="618" t="s">
        <v>3501</v>
      </c>
      <c r="E632" s="614">
        <v>2000</v>
      </c>
      <c r="F632" s="615">
        <f t="shared" si="31"/>
        <v>135636718.77666661</v>
      </c>
      <c r="G632" s="614">
        <f t="shared" si="30"/>
        <v>2000</v>
      </c>
      <c r="H632" s="615">
        <f t="shared" si="32"/>
        <v>135636718.77666661</v>
      </c>
      <c r="I632" s="616" t="s">
        <v>108</v>
      </c>
      <c r="J632" s="616" t="s">
        <v>3184</v>
      </c>
    </row>
    <row r="633" spans="1:10" ht="36">
      <c r="A633" s="617"/>
      <c r="B633" s="620" t="s">
        <v>3194</v>
      </c>
      <c r="C633" s="613" t="s">
        <v>3494</v>
      </c>
      <c r="D633" s="618" t="s">
        <v>3316</v>
      </c>
      <c r="E633" s="614">
        <v>16000</v>
      </c>
      <c r="F633" s="615">
        <f t="shared" si="31"/>
        <v>135652718.77666661</v>
      </c>
      <c r="G633" s="614">
        <f t="shared" si="30"/>
        <v>16000</v>
      </c>
      <c r="H633" s="615">
        <f t="shared" si="32"/>
        <v>135652718.77666661</v>
      </c>
      <c r="I633" s="616" t="s">
        <v>108</v>
      </c>
      <c r="J633" s="616" t="s">
        <v>3184</v>
      </c>
    </row>
    <row r="634" spans="1:10" ht="36">
      <c r="A634" s="617"/>
      <c r="B634" s="620" t="s">
        <v>3194</v>
      </c>
      <c r="C634" s="613" t="s">
        <v>3494</v>
      </c>
      <c r="D634" s="618" t="s">
        <v>3502</v>
      </c>
      <c r="E634" s="614">
        <v>2000</v>
      </c>
      <c r="F634" s="615">
        <f t="shared" si="31"/>
        <v>135654718.77666661</v>
      </c>
      <c r="G634" s="614">
        <f t="shared" si="30"/>
        <v>2000</v>
      </c>
      <c r="H634" s="615">
        <f t="shared" si="32"/>
        <v>135654718.77666661</v>
      </c>
      <c r="I634" s="616" t="s">
        <v>108</v>
      </c>
      <c r="J634" s="616" t="s">
        <v>3184</v>
      </c>
    </row>
    <row r="635" spans="1:10" ht="36">
      <c r="A635" s="617"/>
      <c r="B635" s="620" t="s">
        <v>3194</v>
      </c>
      <c r="C635" s="613" t="s">
        <v>3494</v>
      </c>
      <c r="D635" s="618" t="s">
        <v>3503</v>
      </c>
      <c r="E635" s="614">
        <v>9000</v>
      </c>
      <c r="F635" s="615">
        <f t="shared" si="31"/>
        <v>135663718.77666661</v>
      </c>
      <c r="G635" s="614">
        <f t="shared" si="30"/>
        <v>9000</v>
      </c>
      <c r="H635" s="615">
        <f t="shared" si="32"/>
        <v>135663718.77666661</v>
      </c>
      <c r="I635" s="616" t="s">
        <v>108</v>
      </c>
      <c r="J635" s="616" t="s">
        <v>3184</v>
      </c>
    </row>
    <row r="636" spans="1:10" ht="36">
      <c r="A636" s="617"/>
      <c r="B636" s="620" t="s">
        <v>3194</v>
      </c>
      <c r="C636" s="613" t="s">
        <v>3494</v>
      </c>
      <c r="D636" s="618" t="s">
        <v>3504</v>
      </c>
      <c r="E636" s="614">
        <v>4318.92</v>
      </c>
      <c r="F636" s="615">
        <f t="shared" si="31"/>
        <v>135668037.6966666</v>
      </c>
      <c r="G636" s="614">
        <f t="shared" si="30"/>
        <v>4318.92</v>
      </c>
      <c r="H636" s="615">
        <f t="shared" si="32"/>
        <v>135668037.6966666</v>
      </c>
      <c r="I636" s="616" t="s">
        <v>108</v>
      </c>
      <c r="J636" s="616" t="s">
        <v>3184</v>
      </c>
    </row>
    <row r="637" spans="1:10" ht="36">
      <c r="A637" s="617"/>
      <c r="B637" s="620" t="s">
        <v>3194</v>
      </c>
      <c r="C637" s="613" t="s">
        <v>3494</v>
      </c>
      <c r="D637" s="618" t="s">
        <v>3505</v>
      </c>
      <c r="E637" s="614">
        <v>175000</v>
      </c>
      <c r="F637" s="615">
        <f t="shared" si="31"/>
        <v>135843037.6966666</v>
      </c>
      <c r="G637" s="614">
        <f t="shared" si="30"/>
        <v>175000</v>
      </c>
      <c r="H637" s="615">
        <f t="shared" si="32"/>
        <v>135843037.6966666</v>
      </c>
      <c r="I637" s="616" t="s">
        <v>108</v>
      </c>
      <c r="J637" s="616" t="s">
        <v>3184</v>
      </c>
    </row>
    <row r="638" spans="1:10" ht="36">
      <c r="A638" s="617"/>
      <c r="B638" s="620" t="s">
        <v>3194</v>
      </c>
      <c r="C638" s="613" t="s">
        <v>3494</v>
      </c>
      <c r="D638" s="618" t="s">
        <v>3506</v>
      </c>
      <c r="E638" s="614">
        <v>2000</v>
      </c>
      <c r="F638" s="615">
        <f t="shared" si="31"/>
        <v>135845037.6966666</v>
      </c>
      <c r="G638" s="614">
        <f t="shared" si="30"/>
        <v>2000</v>
      </c>
      <c r="H638" s="615">
        <f t="shared" si="32"/>
        <v>135845037.6966666</v>
      </c>
      <c r="I638" s="616" t="s">
        <v>108</v>
      </c>
      <c r="J638" s="616" t="s">
        <v>3184</v>
      </c>
    </row>
    <row r="639" spans="1:10" ht="36">
      <c r="A639" s="617"/>
      <c r="B639" s="620" t="s">
        <v>3194</v>
      </c>
      <c r="C639" s="613" t="s">
        <v>3494</v>
      </c>
      <c r="D639" s="618" t="s">
        <v>3507</v>
      </c>
      <c r="E639" s="614">
        <v>2000</v>
      </c>
      <c r="F639" s="615">
        <f t="shared" si="31"/>
        <v>135847037.6966666</v>
      </c>
      <c r="G639" s="614">
        <f t="shared" si="30"/>
        <v>2000</v>
      </c>
      <c r="H639" s="615">
        <f t="shared" si="32"/>
        <v>135847037.6966666</v>
      </c>
      <c r="I639" s="616" t="s">
        <v>108</v>
      </c>
      <c r="J639" s="616" t="s">
        <v>3184</v>
      </c>
    </row>
    <row r="640" spans="1:10" ht="36">
      <c r="A640" s="617"/>
      <c r="B640" s="620" t="s">
        <v>3194</v>
      </c>
      <c r="C640" s="613" t="s">
        <v>3494</v>
      </c>
      <c r="D640" s="618" t="s">
        <v>3508</v>
      </c>
      <c r="E640" s="614">
        <v>2000</v>
      </c>
      <c r="F640" s="615">
        <f t="shared" si="31"/>
        <v>135849037.6966666</v>
      </c>
      <c r="G640" s="614">
        <f t="shared" si="30"/>
        <v>2000</v>
      </c>
      <c r="H640" s="615">
        <f t="shared" si="32"/>
        <v>135849037.6966666</v>
      </c>
      <c r="I640" s="616" t="s">
        <v>108</v>
      </c>
      <c r="J640" s="616" t="s">
        <v>3184</v>
      </c>
    </row>
    <row r="641" spans="1:10" ht="36">
      <c r="A641" s="617"/>
      <c r="B641" s="620" t="s">
        <v>3194</v>
      </c>
      <c r="C641" s="613" t="s">
        <v>3494</v>
      </c>
      <c r="D641" s="618" t="s">
        <v>3509</v>
      </c>
      <c r="E641" s="614">
        <v>2000</v>
      </c>
      <c r="F641" s="615">
        <f t="shared" si="31"/>
        <v>135851037.6966666</v>
      </c>
      <c r="G641" s="614">
        <f t="shared" si="30"/>
        <v>2000</v>
      </c>
      <c r="H641" s="615">
        <f t="shared" si="32"/>
        <v>135851037.6966666</v>
      </c>
      <c r="I641" s="616" t="s">
        <v>108</v>
      </c>
      <c r="J641" s="616" t="s">
        <v>3184</v>
      </c>
    </row>
    <row r="642" spans="1:10" ht="36">
      <c r="A642" s="617"/>
      <c r="B642" s="620" t="s">
        <v>3194</v>
      </c>
      <c r="C642" s="613" t="s">
        <v>3494</v>
      </c>
      <c r="D642" s="618" t="s">
        <v>3510</v>
      </c>
      <c r="E642" s="614">
        <v>2000</v>
      </c>
      <c r="F642" s="615">
        <f t="shared" si="31"/>
        <v>135853037.6966666</v>
      </c>
      <c r="G642" s="614">
        <f t="shared" si="30"/>
        <v>2000</v>
      </c>
      <c r="H642" s="615">
        <f t="shared" si="32"/>
        <v>135853037.6966666</v>
      </c>
      <c r="I642" s="616" t="s">
        <v>108</v>
      </c>
      <c r="J642" s="616" t="s">
        <v>3184</v>
      </c>
    </row>
    <row r="643" spans="1:10" ht="36">
      <c r="A643" s="617"/>
      <c r="B643" s="620" t="s">
        <v>3194</v>
      </c>
      <c r="C643" s="613" t="s">
        <v>3494</v>
      </c>
      <c r="D643" s="618" t="s">
        <v>3511</v>
      </c>
      <c r="E643" s="614">
        <v>2000</v>
      </c>
      <c r="F643" s="615">
        <f t="shared" si="31"/>
        <v>135855037.6966666</v>
      </c>
      <c r="G643" s="614">
        <f t="shared" si="30"/>
        <v>2000</v>
      </c>
      <c r="H643" s="615">
        <f t="shared" si="32"/>
        <v>135855037.6966666</v>
      </c>
      <c r="I643" s="616" t="s">
        <v>108</v>
      </c>
      <c r="J643" s="616" t="s">
        <v>3184</v>
      </c>
    </row>
    <row r="644" spans="1:10" ht="36">
      <c r="A644" s="617"/>
      <c r="B644" s="620" t="s">
        <v>3194</v>
      </c>
      <c r="C644" s="613" t="s">
        <v>3494</v>
      </c>
      <c r="D644" s="618" t="s">
        <v>3512</v>
      </c>
      <c r="E644" s="614">
        <v>2000</v>
      </c>
      <c r="F644" s="615">
        <f t="shared" si="31"/>
        <v>135857037.6966666</v>
      </c>
      <c r="G644" s="614">
        <f t="shared" si="30"/>
        <v>2000</v>
      </c>
      <c r="H644" s="615">
        <f t="shared" si="32"/>
        <v>135857037.6966666</v>
      </c>
      <c r="I644" s="616" t="s">
        <v>108</v>
      </c>
      <c r="J644" s="616" t="s">
        <v>3184</v>
      </c>
    </row>
    <row r="645" spans="1:10" ht="36">
      <c r="A645" s="617"/>
      <c r="B645" s="620" t="s">
        <v>3194</v>
      </c>
      <c r="C645" s="613" t="s">
        <v>3494</v>
      </c>
      <c r="D645" s="618" t="s">
        <v>3513</v>
      </c>
      <c r="E645" s="614">
        <v>2000</v>
      </c>
      <c r="F645" s="615">
        <f t="shared" si="31"/>
        <v>135859037.6966666</v>
      </c>
      <c r="G645" s="614">
        <f t="shared" si="30"/>
        <v>2000</v>
      </c>
      <c r="H645" s="615">
        <f t="shared" si="32"/>
        <v>135859037.6966666</v>
      </c>
      <c r="I645" s="616" t="s">
        <v>108</v>
      </c>
      <c r="J645" s="616" t="s">
        <v>3184</v>
      </c>
    </row>
    <row r="646" spans="1:10" ht="36">
      <c r="A646" s="617"/>
      <c r="B646" s="620" t="s">
        <v>3194</v>
      </c>
      <c r="C646" s="613" t="s">
        <v>3494</v>
      </c>
      <c r="D646" s="618" t="s">
        <v>3514</v>
      </c>
      <c r="E646" s="614">
        <v>2000</v>
      </c>
      <c r="F646" s="615">
        <f t="shared" si="31"/>
        <v>135861037.6966666</v>
      </c>
      <c r="G646" s="614">
        <f t="shared" si="30"/>
        <v>2000</v>
      </c>
      <c r="H646" s="615">
        <f t="shared" si="32"/>
        <v>135861037.6966666</v>
      </c>
      <c r="I646" s="616" t="s">
        <v>108</v>
      </c>
      <c r="J646" s="616" t="s">
        <v>3184</v>
      </c>
    </row>
    <row r="647" spans="1:10" ht="36">
      <c r="A647" s="617"/>
      <c r="B647" s="620" t="s">
        <v>3194</v>
      </c>
      <c r="C647" s="613" t="s">
        <v>3494</v>
      </c>
      <c r="D647" s="618" t="s">
        <v>3515</v>
      </c>
      <c r="E647" s="614">
        <v>2000</v>
      </c>
      <c r="F647" s="615">
        <f t="shared" si="31"/>
        <v>135863037.6966666</v>
      </c>
      <c r="G647" s="614">
        <f t="shared" si="30"/>
        <v>2000</v>
      </c>
      <c r="H647" s="615">
        <f t="shared" si="32"/>
        <v>135863037.6966666</v>
      </c>
      <c r="I647" s="616" t="s">
        <v>108</v>
      </c>
      <c r="J647" s="616" t="s">
        <v>3184</v>
      </c>
    </row>
    <row r="648" spans="1:10" ht="36">
      <c r="A648" s="617"/>
      <c r="B648" s="620" t="s">
        <v>3194</v>
      </c>
      <c r="C648" s="613" t="s">
        <v>3494</v>
      </c>
      <c r="D648" s="618" t="s">
        <v>3323</v>
      </c>
      <c r="E648" s="614">
        <v>133000</v>
      </c>
      <c r="F648" s="615">
        <f t="shared" si="31"/>
        <v>135996037.6966666</v>
      </c>
      <c r="G648" s="614">
        <f t="shared" si="30"/>
        <v>133000</v>
      </c>
      <c r="H648" s="615">
        <f t="shared" si="32"/>
        <v>135996037.6966666</v>
      </c>
      <c r="I648" s="616" t="s">
        <v>108</v>
      </c>
      <c r="J648" s="616" t="s">
        <v>3184</v>
      </c>
    </row>
    <row r="649" spans="1:10" ht="36">
      <c r="A649" s="617"/>
      <c r="B649" s="620" t="s">
        <v>3194</v>
      </c>
      <c r="C649" s="613" t="s">
        <v>3494</v>
      </c>
      <c r="D649" s="618" t="s">
        <v>3324</v>
      </c>
      <c r="E649" s="614">
        <v>302612</v>
      </c>
      <c r="F649" s="615">
        <f t="shared" si="31"/>
        <v>136298649.6966666</v>
      </c>
      <c r="G649" s="614">
        <f t="shared" si="30"/>
        <v>302612</v>
      </c>
      <c r="H649" s="615">
        <f t="shared" si="32"/>
        <v>136298649.6966666</v>
      </c>
      <c r="I649" s="616" t="s">
        <v>108</v>
      </c>
      <c r="J649" s="616" t="s">
        <v>3184</v>
      </c>
    </row>
    <row r="650" spans="1:10" ht="36">
      <c r="A650" s="617"/>
      <c r="B650" s="620" t="s">
        <v>3194</v>
      </c>
      <c r="C650" s="613" t="s">
        <v>3494</v>
      </c>
      <c r="D650" s="618" t="s">
        <v>3325</v>
      </c>
      <c r="E650" s="614">
        <v>39000</v>
      </c>
      <c r="F650" s="615">
        <f t="shared" si="31"/>
        <v>136337649.6966666</v>
      </c>
      <c r="G650" s="614">
        <f t="shared" ref="G650:G713" si="33">E650</f>
        <v>39000</v>
      </c>
      <c r="H650" s="615">
        <f t="shared" si="32"/>
        <v>136337649.6966666</v>
      </c>
      <c r="I650" s="616" t="s">
        <v>108</v>
      </c>
      <c r="J650" s="616" t="s">
        <v>3184</v>
      </c>
    </row>
    <row r="651" spans="1:10" ht="36">
      <c r="A651" s="617"/>
      <c r="B651" s="620" t="s">
        <v>3194</v>
      </c>
      <c r="C651" s="613" t="s">
        <v>3494</v>
      </c>
      <c r="D651" s="618" t="s">
        <v>3328</v>
      </c>
      <c r="E651" s="614">
        <v>266000</v>
      </c>
      <c r="F651" s="615">
        <f t="shared" ref="F651:F714" si="34">E651+F650</f>
        <v>136603649.6966666</v>
      </c>
      <c r="G651" s="614">
        <f t="shared" si="33"/>
        <v>266000</v>
      </c>
      <c r="H651" s="615">
        <f t="shared" ref="H651:H714" si="35">H650+G651</f>
        <v>136603649.6966666</v>
      </c>
      <c r="I651" s="616" t="s">
        <v>108</v>
      </c>
      <c r="J651" s="616" t="s">
        <v>3184</v>
      </c>
    </row>
    <row r="652" spans="1:10" ht="36">
      <c r="A652" s="617"/>
      <c r="B652" s="620" t="s">
        <v>3194</v>
      </c>
      <c r="C652" s="613" t="s">
        <v>3494</v>
      </c>
      <c r="D652" s="618" t="s">
        <v>3330</v>
      </c>
      <c r="E652" s="614">
        <v>23000</v>
      </c>
      <c r="F652" s="615">
        <f t="shared" si="34"/>
        <v>136626649.6966666</v>
      </c>
      <c r="G652" s="614">
        <f t="shared" si="33"/>
        <v>23000</v>
      </c>
      <c r="H652" s="615">
        <f t="shared" si="35"/>
        <v>136626649.6966666</v>
      </c>
      <c r="I652" s="616" t="s">
        <v>108</v>
      </c>
      <c r="J652" s="616" t="s">
        <v>3184</v>
      </c>
    </row>
    <row r="653" spans="1:10" ht="36">
      <c r="A653" s="617"/>
      <c r="B653" s="620" t="s">
        <v>3194</v>
      </c>
      <c r="C653" s="613" t="s">
        <v>3494</v>
      </c>
      <c r="D653" s="618" t="s">
        <v>3331</v>
      </c>
      <c r="E653" s="614">
        <v>279000</v>
      </c>
      <c r="F653" s="615">
        <f t="shared" si="34"/>
        <v>136905649.6966666</v>
      </c>
      <c r="G653" s="614">
        <f t="shared" si="33"/>
        <v>279000</v>
      </c>
      <c r="H653" s="615">
        <f t="shared" si="35"/>
        <v>136905649.6966666</v>
      </c>
      <c r="I653" s="616" t="s">
        <v>108</v>
      </c>
      <c r="J653" s="616" t="s">
        <v>3184</v>
      </c>
    </row>
    <row r="654" spans="1:10" ht="36">
      <c r="A654" s="617"/>
      <c r="B654" s="620" t="s">
        <v>3194</v>
      </c>
      <c r="C654" s="613" t="s">
        <v>3494</v>
      </c>
      <c r="D654" s="618" t="s">
        <v>3516</v>
      </c>
      <c r="E654" s="614">
        <v>2000</v>
      </c>
      <c r="F654" s="615">
        <f t="shared" si="34"/>
        <v>136907649.6966666</v>
      </c>
      <c r="G654" s="614">
        <f t="shared" si="33"/>
        <v>2000</v>
      </c>
      <c r="H654" s="615">
        <f t="shared" si="35"/>
        <v>136907649.6966666</v>
      </c>
      <c r="I654" s="616" t="s">
        <v>108</v>
      </c>
      <c r="J654" s="616" t="s">
        <v>3184</v>
      </c>
    </row>
    <row r="655" spans="1:10" ht="36">
      <c r="A655" s="617"/>
      <c r="B655" s="620" t="s">
        <v>3194</v>
      </c>
      <c r="C655" s="613" t="s">
        <v>3494</v>
      </c>
      <c r="D655" s="618" t="s">
        <v>3517</v>
      </c>
      <c r="E655" s="614">
        <v>2000</v>
      </c>
      <c r="F655" s="615">
        <f t="shared" si="34"/>
        <v>136909649.6966666</v>
      </c>
      <c r="G655" s="614">
        <f t="shared" si="33"/>
        <v>2000</v>
      </c>
      <c r="H655" s="615">
        <f t="shared" si="35"/>
        <v>136909649.6966666</v>
      </c>
      <c r="I655" s="616" t="s">
        <v>108</v>
      </c>
      <c r="J655" s="616" t="s">
        <v>3184</v>
      </c>
    </row>
    <row r="656" spans="1:10" ht="36">
      <c r="A656" s="617"/>
      <c r="B656" s="620" t="s">
        <v>3194</v>
      </c>
      <c r="C656" s="613" t="s">
        <v>3494</v>
      </c>
      <c r="D656" s="618" t="s">
        <v>3518</v>
      </c>
      <c r="E656" s="614">
        <v>2000</v>
      </c>
      <c r="F656" s="615">
        <f t="shared" si="34"/>
        <v>136911649.6966666</v>
      </c>
      <c r="G656" s="614">
        <f t="shared" si="33"/>
        <v>2000</v>
      </c>
      <c r="H656" s="615">
        <f t="shared" si="35"/>
        <v>136911649.6966666</v>
      </c>
      <c r="I656" s="616" t="s">
        <v>108</v>
      </c>
      <c r="J656" s="616" t="s">
        <v>3184</v>
      </c>
    </row>
    <row r="657" spans="1:10" ht="36">
      <c r="A657" s="617"/>
      <c r="B657" s="620" t="s">
        <v>3194</v>
      </c>
      <c r="C657" s="613" t="s">
        <v>3494</v>
      </c>
      <c r="D657" s="618" t="s">
        <v>3519</v>
      </c>
      <c r="E657" s="614">
        <v>2000</v>
      </c>
      <c r="F657" s="615">
        <f t="shared" si="34"/>
        <v>136913649.6966666</v>
      </c>
      <c r="G657" s="614">
        <f t="shared" si="33"/>
        <v>2000</v>
      </c>
      <c r="H657" s="615">
        <f t="shared" si="35"/>
        <v>136913649.6966666</v>
      </c>
      <c r="I657" s="616" t="s">
        <v>108</v>
      </c>
      <c r="J657" s="616" t="s">
        <v>3184</v>
      </c>
    </row>
    <row r="658" spans="1:10" ht="36">
      <c r="A658" s="617"/>
      <c r="B658" s="620" t="s">
        <v>3194</v>
      </c>
      <c r="C658" s="613" t="s">
        <v>3494</v>
      </c>
      <c r="D658" s="618" t="s">
        <v>3520</v>
      </c>
      <c r="E658" s="614">
        <v>63000</v>
      </c>
      <c r="F658" s="615">
        <f t="shared" si="34"/>
        <v>136976649.6966666</v>
      </c>
      <c r="G658" s="614">
        <f t="shared" si="33"/>
        <v>63000</v>
      </c>
      <c r="H658" s="615">
        <f t="shared" si="35"/>
        <v>136976649.6966666</v>
      </c>
      <c r="I658" s="616" t="s">
        <v>108</v>
      </c>
      <c r="J658" s="616" t="s">
        <v>3184</v>
      </c>
    </row>
    <row r="659" spans="1:10" ht="36">
      <c r="A659" s="617"/>
      <c r="B659" s="620" t="s">
        <v>3194</v>
      </c>
      <c r="C659" s="613" t="s">
        <v>3494</v>
      </c>
      <c r="D659" s="618" t="s">
        <v>3521</v>
      </c>
      <c r="E659" s="614">
        <v>524000</v>
      </c>
      <c r="F659" s="615">
        <f t="shared" si="34"/>
        <v>137500649.6966666</v>
      </c>
      <c r="G659" s="614">
        <f t="shared" si="33"/>
        <v>524000</v>
      </c>
      <c r="H659" s="615">
        <f t="shared" si="35"/>
        <v>137500649.6966666</v>
      </c>
      <c r="I659" s="616" t="s">
        <v>108</v>
      </c>
      <c r="J659" s="616" t="s">
        <v>3184</v>
      </c>
    </row>
    <row r="660" spans="1:10" ht="36">
      <c r="A660" s="617"/>
      <c r="B660" s="620" t="s">
        <v>3194</v>
      </c>
      <c r="C660" s="613" t="s">
        <v>3494</v>
      </c>
      <c r="D660" s="618" t="s">
        <v>3522</v>
      </c>
      <c r="E660" s="614">
        <v>524000</v>
      </c>
      <c r="F660" s="615">
        <f t="shared" si="34"/>
        <v>138024649.6966666</v>
      </c>
      <c r="G660" s="614">
        <f t="shared" si="33"/>
        <v>524000</v>
      </c>
      <c r="H660" s="615">
        <f t="shared" si="35"/>
        <v>138024649.6966666</v>
      </c>
      <c r="I660" s="616" t="s">
        <v>108</v>
      </c>
      <c r="J660" s="616" t="s">
        <v>3184</v>
      </c>
    </row>
    <row r="661" spans="1:10" ht="36">
      <c r="A661" s="617"/>
      <c r="B661" s="620" t="s">
        <v>3194</v>
      </c>
      <c r="C661" s="613" t="s">
        <v>3494</v>
      </c>
      <c r="D661" s="618" t="s">
        <v>3523</v>
      </c>
      <c r="E661" s="614">
        <v>524000</v>
      </c>
      <c r="F661" s="615">
        <f t="shared" si="34"/>
        <v>138548649.6966666</v>
      </c>
      <c r="G661" s="614">
        <f t="shared" si="33"/>
        <v>524000</v>
      </c>
      <c r="H661" s="615">
        <f t="shared" si="35"/>
        <v>138548649.6966666</v>
      </c>
      <c r="I661" s="616" t="s">
        <v>108</v>
      </c>
      <c r="J661" s="616" t="s">
        <v>3184</v>
      </c>
    </row>
    <row r="662" spans="1:10" ht="36">
      <c r="A662" s="617"/>
      <c r="B662" s="620" t="s">
        <v>3194</v>
      </c>
      <c r="C662" s="613" t="s">
        <v>3494</v>
      </c>
      <c r="D662" s="618" t="s">
        <v>3524</v>
      </c>
      <c r="E662" s="614">
        <v>78000</v>
      </c>
      <c r="F662" s="615">
        <f t="shared" si="34"/>
        <v>138626649.6966666</v>
      </c>
      <c r="G662" s="614">
        <f t="shared" si="33"/>
        <v>78000</v>
      </c>
      <c r="H662" s="615">
        <f t="shared" si="35"/>
        <v>138626649.6966666</v>
      </c>
      <c r="I662" s="616" t="s">
        <v>108</v>
      </c>
      <c r="J662" s="616" t="s">
        <v>3184</v>
      </c>
    </row>
    <row r="663" spans="1:10" ht="36">
      <c r="A663" s="617"/>
      <c r="B663" s="620" t="s">
        <v>3194</v>
      </c>
      <c r="C663" s="613" t="s">
        <v>3494</v>
      </c>
      <c r="D663" s="618" t="s">
        <v>3357</v>
      </c>
      <c r="E663" s="614">
        <v>188000</v>
      </c>
      <c r="F663" s="615">
        <f t="shared" si="34"/>
        <v>138814649.6966666</v>
      </c>
      <c r="G663" s="614">
        <f t="shared" si="33"/>
        <v>188000</v>
      </c>
      <c r="H663" s="615">
        <f t="shared" si="35"/>
        <v>138814649.6966666</v>
      </c>
      <c r="I663" s="616" t="s">
        <v>108</v>
      </c>
      <c r="J663" s="616" t="s">
        <v>3184</v>
      </c>
    </row>
    <row r="664" spans="1:10" ht="36">
      <c r="A664" s="617"/>
      <c r="B664" s="620" t="s">
        <v>3194</v>
      </c>
      <c r="C664" s="613" t="s">
        <v>3494</v>
      </c>
      <c r="D664" s="618" t="s">
        <v>3359</v>
      </c>
      <c r="E664" s="614">
        <v>524000</v>
      </c>
      <c r="F664" s="615">
        <f t="shared" si="34"/>
        <v>139338649.6966666</v>
      </c>
      <c r="G664" s="614">
        <f t="shared" si="33"/>
        <v>524000</v>
      </c>
      <c r="H664" s="615">
        <f t="shared" si="35"/>
        <v>139338649.6966666</v>
      </c>
      <c r="I664" s="616" t="s">
        <v>108</v>
      </c>
      <c r="J664" s="616" t="s">
        <v>3184</v>
      </c>
    </row>
    <row r="665" spans="1:10" ht="36">
      <c r="A665" s="617"/>
      <c r="B665" s="620" t="s">
        <v>3194</v>
      </c>
      <c r="C665" s="613" t="s">
        <v>3494</v>
      </c>
      <c r="D665" s="618" t="s">
        <v>3525</v>
      </c>
      <c r="E665" s="614">
        <v>78000</v>
      </c>
      <c r="F665" s="615">
        <f t="shared" si="34"/>
        <v>139416649.6966666</v>
      </c>
      <c r="G665" s="614">
        <f t="shared" si="33"/>
        <v>78000</v>
      </c>
      <c r="H665" s="615">
        <f t="shared" si="35"/>
        <v>139416649.6966666</v>
      </c>
      <c r="I665" s="616" t="s">
        <v>108</v>
      </c>
      <c r="J665" s="616" t="s">
        <v>3184</v>
      </c>
    </row>
    <row r="666" spans="1:10" ht="36">
      <c r="A666" s="617"/>
      <c r="B666" s="620" t="s">
        <v>3194</v>
      </c>
      <c r="C666" s="613" t="s">
        <v>3494</v>
      </c>
      <c r="D666" s="618" t="s">
        <v>3365</v>
      </c>
      <c r="E666" s="614">
        <v>125000</v>
      </c>
      <c r="F666" s="615">
        <f t="shared" si="34"/>
        <v>139541649.6966666</v>
      </c>
      <c r="G666" s="614">
        <f t="shared" si="33"/>
        <v>125000</v>
      </c>
      <c r="H666" s="615">
        <f t="shared" si="35"/>
        <v>139541649.6966666</v>
      </c>
      <c r="I666" s="616" t="s">
        <v>108</v>
      </c>
      <c r="J666" s="616" t="s">
        <v>3184</v>
      </c>
    </row>
    <row r="667" spans="1:10" ht="36">
      <c r="A667" s="617"/>
      <c r="B667" s="620" t="s">
        <v>3194</v>
      </c>
      <c r="C667" s="613" t="s">
        <v>3494</v>
      </c>
      <c r="D667" s="618" t="s">
        <v>3381</v>
      </c>
      <c r="E667" s="614">
        <v>0.40000000000009095</v>
      </c>
      <c r="F667" s="615">
        <f t="shared" si="34"/>
        <v>139541650.0966666</v>
      </c>
      <c r="G667" s="614">
        <f t="shared" si="33"/>
        <v>0.40000000000009095</v>
      </c>
      <c r="H667" s="615">
        <f t="shared" si="35"/>
        <v>139541650.0966666</v>
      </c>
      <c r="I667" s="616" t="s">
        <v>108</v>
      </c>
      <c r="J667" s="616" t="s">
        <v>3184</v>
      </c>
    </row>
    <row r="668" spans="1:10" ht="36">
      <c r="A668" s="617"/>
      <c r="B668" s="620" t="s">
        <v>3194</v>
      </c>
      <c r="C668" s="613" t="s">
        <v>3494</v>
      </c>
      <c r="D668" s="618" t="s">
        <v>3526</v>
      </c>
      <c r="E668" s="614">
        <v>568000</v>
      </c>
      <c r="F668" s="615">
        <f t="shared" si="34"/>
        <v>140109650.0966666</v>
      </c>
      <c r="G668" s="614">
        <f t="shared" si="33"/>
        <v>568000</v>
      </c>
      <c r="H668" s="615">
        <f t="shared" si="35"/>
        <v>140109650.0966666</v>
      </c>
      <c r="I668" s="616" t="s">
        <v>108</v>
      </c>
      <c r="J668" s="616" t="s">
        <v>3184</v>
      </c>
    </row>
    <row r="669" spans="1:10" ht="36">
      <c r="A669" s="617"/>
      <c r="B669" s="620" t="s">
        <v>3194</v>
      </c>
      <c r="C669" s="613" t="s">
        <v>3494</v>
      </c>
      <c r="D669" s="618" t="s">
        <v>3527</v>
      </c>
      <c r="E669" s="614">
        <v>568000</v>
      </c>
      <c r="F669" s="615">
        <f t="shared" si="34"/>
        <v>140677650.0966666</v>
      </c>
      <c r="G669" s="614">
        <f t="shared" si="33"/>
        <v>568000</v>
      </c>
      <c r="H669" s="615">
        <f t="shared" si="35"/>
        <v>140677650.0966666</v>
      </c>
      <c r="I669" s="616" t="s">
        <v>108</v>
      </c>
      <c r="J669" s="616" t="s">
        <v>3184</v>
      </c>
    </row>
    <row r="670" spans="1:10" ht="36">
      <c r="A670" s="617"/>
      <c r="B670" s="620" t="s">
        <v>3194</v>
      </c>
      <c r="C670" s="613" t="s">
        <v>3494</v>
      </c>
      <c r="D670" s="618" t="s">
        <v>3367</v>
      </c>
      <c r="E670" s="614">
        <v>565188</v>
      </c>
      <c r="F670" s="615">
        <f t="shared" si="34"/>
        <v>141242838.0966666</v>
      </c>
      <c r="G670" s="614">
        <f t="shared" si="33"/>
        <v>565188</v>
      </c>
      <c r="H670" s="615">
        <f t="shared" si="35"/>
        <v>141242838.0966666</v>
      </c>
      <c r="I670" s="616" t="s">
        <v>108</v>
      </c>
      <c r="J670" s="616" t="s">
        <v>3184</v>
      </c>
    </row>
    <row r="671" spans="1:10" ht="36">
      <c r="A671" s="617"/>
      <c r="B671" s="620" t="s">
        <v>3194</v>
      </c>
      <c r="C671" s="613" t="s">
        <v>3494</v>
      </c>
      <c r="D671" s="618" t="s">
        <v>3274</v>
      </c>
      <c r="E671" s="614">
        <v>34000</v>
      </c>
      <c r="F671" s="615">
        <f t="shared" si="34"/>
        <v>141276838.0966666</v>
      </c>
      <c r="G671" s="614">
        <f t="shared" si="33"/>
        <v>34000</v>
      </c>
      <c r="H671" s="615">
        <f t="shared" si="35"/>
        <v>141276838.0966666</v>
      </c>
      <c r="I671" s="616" t="s">
        <v>108</v>
      </c>
      <c r="J671" s="616" t="s">
        <v>3184</v>
      </c>
    </row>
    <row r="672" spans="1:10" ht="36">
      <c r="A672" s="617"/>
      <c r="B672" s="620" t="s">
        <v>3194</v>
      </c>
      <c r="C672" s="613" t="s">
        <v>3494</v>
      </c>
      <c r="D672" s="618" t="s">
        <v>3528</v>
      </c>
      <c r="E672" s="614">
        <v>195000</v>
      </c>
      <c r="F672" s="615">
        <f t="shared" si="34"/>
        <v>141471838.0966666</v>
      </c>
      <c r="G672" s="614">
        <f t="shared" si="33"/>
        <v>195000</v>
      </c>
      <c r="H672" s="615">
        <f t="shared" si="35"/>
        <v>141471838.0966666</v>
      </c>
      <c r="I672" s="616" t="s">
        <v>108</v>
      </c>
      <c r="J672" s="616" t="s">
        <v>3184</v>
      </c>
    </row>
    <row r="673" spans="1:10" ht="36">
      <c r="A673" s="617"/>
      <c r="B673" s="620" t="s">
        <v>3194</v>
      </c>
      <c r="C673" s="613" t="s">
        <v>3494</v>
      </c>
      <c r="D673" s="618" t="s">
        <v>3529</v>
      </c>
      <c r="E673" s="614">
        <v>18000</v>
      </c>
      <c r="F673" s="615">
        <f t="shared" si="34"/>
        <v>141489838.0966666</v>
      </c>
      <c r="G673" s="614">
        <f t="shared" si="33"/>
        <v>18000</v>
      </c>
      <c r="H673" s="615">
        <f t="shared" si="35"/>
        <v>141489838.0966666</v>
      </c>
      <c r="I673" s="616" t="s">
        <v>108</v>
      </c>
      <c r="J673" s="616" t="s">
        <v>3184</v>
      </c>
    </row>
    <row r="674" spans="1:10" ht="36">
      <c r="A674" s="617"/>
      <c r="B674" s="620" t="s">
        <v>3194</v>
      </c>
      <c r="C674" s="613" t="s">
        <v>3494</v>
      </c>
      <c r="D674" s="618" t="s">
        <v>3369</v>
      </c>
      <c r="E674" s="614">
        <v>396600</v>
      </c>
      <c r="F674" s="615">
        <f t="shared" si="34"/>
        <v>141886438.0966666</v>
      </c>
      <c r="G674" s="614">
        <f t="shared" si="33"/>
        <v>396600</v>
      </c>
      <c r="H674" s="615">
        <f t="shared" si="35"/>
        <v>141886438.0966666</v>
      </c>
      <c r="I674" s="616" t="s">
        <v>108</v>
      </c>
      <c r="J674" s="616" t="s">
        <v>3184</v>
      </c>
    </row>
    <row r="675" spans="1:10" ht="36">
      <c r="A675" s="617"/>
      <c r="B675" s="620" t="s">
        <v>3194</v>
      </c>
      <c r="C675" s="613" t="s">
        <v>3494</v>
      </c>
      <c r="D675" s="618" t="s">
        <v>3530</v>
      </c>
      <c r="E675" s="614">
        <v>206599.66666666663</v>
      </c>
      <c r="F675" s="615">
        <f t="shared" si="34"/>
        <v>142093037.76333326</v>
      </c>
      <c r="G675" s="614">
        <f t="shared" si="33"/>
        <v>206599.66666666663</v>
      </c>
      <c r="H675" s="615">
        <f t="shared" si="35"/>
        <v>142093037.76333326</v>
      </c>
      <c r="I675" s="616" t="s">
        <v>108</v>
      </c>
      <c r="J675" s="616" t="s">
        <v>3184</v>
      </c>
    </row>
    <row r="676" spans="1:10" ht="36">
      <c r="A676" s="617"/>
      <c r="B676" s="620" t="s">
        <v>3194</v>
      </c>
      <c r="C676" s="613" t="s">
        <v>3494</v>
      </c>
      <c r="D676" s="618" t="s">
        <v>3530</v>
      </c>
      <c r="E676" s="614">
        <v>142733.33333333337</v>
      </c>
      <c r="F676" s="615">
        <f t="shared" si="34"/>
        <v>142235771.0966666</v>
      </c>
      <c r="G676" s="614">
        <f t="shared" si="33"/>
        <v>142733.33333333337</v>
      </c>
      <c r="H676" s="615">
        <f t="shared" si="35"/>
        <v>142235771.0966666</v>
      </c>
      <c r="I676" s="616" t="s">
        <v>108</v>
      </c>
      <c r="J676" s="616" t="s">
        <v>3184</v>
      </c>
    </row>
    <row r="677" spans="1:10" ht="36">
      <c r="A677" s="617"/>
      <c r="B677" s="620" t="s">
        <v>3194</v>
      </c>
      <c r="C677" s="613" t="s">
        <v>3494</v>
      </c>
      <c r="D677" s="618" t="s">
        <v>3531</v>
      </c>
      <c r="E677" s="614">
        <v>349333.33333333337</v>
      </c>
      <c r="F677" s="615">
        <f t="shared" si="34"/>
        <v>142585104.42999995</v>
      </c>
      <c r="G677" s="614">
        <f t="shared" si="33"/>
        <v>349333.33333333337</v>
      </c>
      <c r="H677" s="615">
        <f t="shared" si="35"/>
        <v>142585104.42999995</v>
      </c>
      <c r="I677" s="616" t="s">
        <v>108</v>
      </c>
      <c r="J677" s="616" t="s">
        <v>3184</v>
      </c>
    </row>
    <row r="678" spans="1:10" ht="36">
      <c r="A678" s="617"/>
      <c r="B678" s="620" t="s">
        <v>3194</v>
      </c>
      <c r="C678" s="613" t="s">
        <v>3494</v>
      </c>
      <c r="D678" s="618" t="s">
        <v>3532</v>
      </c>
      <c r="E678" s="614">
        <v>88000</v>
      </c>
      <c r="F678" s="615">
        <f t="shared" si="34"/>
        <v>142673104.42999995</v>
      </c>
      <c r="G678" s="614">
        <f t="shared" si="33"/>
        <v>88000</v>
      </c>
      <c r="H678" s="615">
        <f t="shared" si="35"/>
        <v>142673104.42999995</v>
      </c>
      <c r="I678" s="616" t="s">
        <v>108</v>
      </c>
      <c r="J678" s="616" t="s">
        <v>3184</v>
      </c>
    </row>
    <row r="679" spans="1:10" ht="36">
      <c r="A679" s="617"/>
      <c r="B679" s="620" t="s">
        <v>3194</v>
      </c>
      <c r="C679" s="613" t="s">
        <v>3494</v>
      </c>
      <c r="D679" s="618" t="s">
        <v>3533</v>
      </c>
      <c r="E679" s="614">
        <v>66000</v>
      </c>
      <c r="F679" s="615">
        <f t="shared" si="34"/>
        <v>142739104.42999995</v>
      </c>
      <c r="G679" s="614">
        <f t="shared" si="33"/>
        <v>66000</v>
      </c>
      <c r="H679" s="615">
        <f t="shared" si="35"/>
        <v>142739104.42999995</v>
      </c>
      <c r="I679" s="616" t="s">
        <v>108</v>
      </c>
      <c r="J679" s="616" t="s">
        <v>3184</v>
      </c>
    </row>
    <row r="680" spans="1:10" ht="36">
      <c r="A680" s="617"/>
      <c r="B680" s="620" t="s">
        <v>3194</v>
      </c>
      <c r="C680" s="613" t="s">
        <v>3494</v>
      </c>
      <c r="D680" s="618" t="s">
        <v>3382</v>
      </c>
      <c r="E680" s="614">
        <v>27000</v>
      </c>
      <c r="F680" s="615">
        <f t="shared" si="34"/>
        <v>142766104.42999995</v>
      </c>
      <c r="G680" s="614">
        <f t="shared" si="33"/>
        <v>27000</v>
      </c>
      <c r="H680" s="615">
        <f t="shared" si="35"/>
        <v>142766104.42999995</v>
      </c>
      <c r="I680" s="616" t="s">
        <v>108</v>
      </c>
      <c r="J680" s="616" t="s">
        <v>3184</v>
      </c>
    </row>
    <row r="681" spans="1:10" ht="36">
      <c r="A681" s="617"/>
      <c r="B681" s="620" t="s">
        <v>3194</v>
      </c>
      <c r="C681" s="613" t="s">
        <v>3534</v>
      </c>
      <c r="D681" s="618" t="s">
        <v>3242</v>
      </c>
      <c r="E681" s="614">
        <v>16000</v>
      </c>
      <c r="F681" s="615">
        <f t="shared" si="34"/>
        <v>142782104.42999995</v>
      </c>
      <c r="G681" s="614">
        <f t="shared" si="33"/>
        <v>16000</v>
      </c>
      <c r="H681" s="615">
        <f t="shared" si="35"/>
        <v>142782104.42999995</v>
      </c>
      <c r="I681" s="616" t="s">
        <v>108</v>
      </c>
      <c r="J681" s="616" t="s">
        <v>3184</v>
      </c>
    </row>
    <row r="682" spans="1:10" ht="36">
      <c r="A682" s="617"/>
      <c r="B682" s="620" t="s">
        <v>3194</v>
      </c>
      <c r="C682" s="613" t="s">
        <v>3534</v>
      </c>
      <c r="D682" s="618" t="s">
        <v>3290</v>
      </c>
      <c r="E682" s="614">
        <v>373.24</v>
      </c>
      <c r="F682" s="615">
        <f t="shared" si="34"/>
        <v>142782477.66999996</v>
      </c>
      <c r="G682" s="614">
        <f t="shared" si="33"/>
        <v>373.24</v>
      </c>
      <c r="H682" s="615">
        <f t="shared" si="35"/>
        <v>142782477.66999996</v>
      </c>
      <c r="I682" s="616" t="s">
        <v>108</v>
      </c>
      <c r="J682" s="616" t="s">
        <v>3184</v>
      </c>
    </row>
    <row r="683" spans="1:10" ht="36">
      <c r="A683" s="617"/>
      <c r="B683" s="620" t="s">
        <v>3194</v>
      </c>
      <c r="C683" s="613" t="s">
        <v>3534</v>
      </c>
      <c r="D683" s="618" t="s">
        <v>3374</v>
      </c>
      <c r="E683" s="614">
        <v>959.76</v>
      </c>
      <c r="F683" s="615">
        <f t="shared" si="34"/>
        <v>142783437.42999995</v>
      </c>
      <c r="G683" s="614">
        <f t="shared" si="33"/>
        <v>959.76</v>
      </c>
      <c r="H683" s="615">
        <f t="shared" si="35"/>
        <v>142783437.42999995</v>
      </c>
      <c r="I683" s="616" t="s">
        <v>108</v>
      </c>
      <c r="J683" s="616" t="s">
        <v>3184</v>
      </c>
    </row>
    <row r="684" spans="1:10" ht="36">
      <c r="A684" s="617"/>
      <c r="B684" s="620" t="s">
        <v>3194</v>
      </c>
      <c r="C684" s="613" t="s">
        <v>3534</v>
      </c>
      <c r="D684" s="618" t="s">
        <v>3474</v>
      </c>
      <c r="E684" s="614">
        <v>4000</v>
      </c>
      <c r="F684" s="615">
        <f t="shared" si="34"/>
        <v>142787437.42999995</v>
      </c>
      <c r="G684" s="614">
        <f t="shared" si="33"/>
        <v>4000</v>
      </c>
      <c r="H684" s="615">
        <f t="shared" si="35"/>
        <v>142787437.42999995</v>
      </c>
      <c r="I684" s="616" t="s">
        <v>108</v>
      </c>
      <c r="J684" s="616" t="s">
        <v>3184</v>
      </c>
    </row>
    <row r="685" spans="1:10" ht="36">
      <c r="A685" s="617"/>
      <c r="B685" s="620" t="s">
        <v>3194</v>
      </c>
      <c r="C685" s="613" t="s">
        <v>3534</v>
      </c>
      <c r="D685" s="618" t="s">
        <v>3206</v>
      </c>
      <c r="E685" s="614">
        <v>159.96</v>
      </c>
      <c r="F685" s="615">
        <f t="shared" si="34"/>
        <v>142787597.38999996</v>
      </c>
      <c r="G685" s="614">
        <f t="shared" si="33"/>
        <v>159.96</v>
      </c>
      <c r="H685" s="615">
        <f t="shared" si="35"/>
        <v>142787597.38999996</v>
      </c>
      <c r="I685" s="616" t="s">
        <v>108</v>
      </c>
      <c r="J685" s="616" t="s">
        <v>3184</v>
      </c>
    </row>
    <row r="686" spans="1:10" ht="36">
      <c r="A686" s="617"/>
      <c r="B686" s="620" t="s">
        <v>3194</v>
      </c>
      <c r="C686" s="613" t="s">
        <v>3534</v>
      </c>
      <c r="D686" s="618" t="s">
        <v>3535</v>
      </c>
      <c r="E686" s="614">
        <v>2000</v>
      </c>
      <c r="F686" s="615">
        <f t="shared" si="34"/>
        <v>142789597.38999996</v>
      </c>
      <c r="G686" s="614">
        <f t="shared" si="33"/>
        <v>2000</v>
      </c>
      <c r="H686" s="615">
        <f t="shared" si="35"/>
        <v>142789597.38999996</v>
      </c>
      <c r="I686" s="616" t="s">
        <v>108</v>
      </c>
      <c r="J686" s="616" t="s">
        <v>3184</v>
      </c>
    </row>
    <row r="687" spans="1:10" ht="36">
      <c r="A687" s="617"/>
      <c r="B687" s="620" t="s">
        <v>3194</v>
      </c>
      <c r="C687" s="613" t="s">
        <v>3534</v>
      </c>
      <c r="D687" s="618" t="s">
        <v>3536</v>
      </c>
      <c r="E687" s="614">
        <v>479.88</v>
      </c>
      <c r="F687" s="615">
        <f t="shared" si="34"/>
        <v>142790077.26999995</v>
      </c>
      <c r="G687" s="614">
        <f t="shared" si="33"/>
        <v>479.88</v>
      </c>
      <c r="H687" s="615">
        <f t="shared" si="35"/>
        <v>142790077.26999995</v>
      </c>
      <c r="I687" s="616" t="s">
        <v>108</v>
      </c>
      <c r="J687" s="616" t="s">
        <v>3184</v>
      </c>
    </row>
    <row r="688" spans="1:10" ht="36">
      <c r="A688" s="617"/>
      <c r="B688" s="620" t="s">
        <v>3194</v>
      </c>
      <c r="C688" s="613" t="s">
        <v>3537</v>
      </c>
      <c r="D688" s="618" t="s">
        <v>3284</v>
      </c>
      <c r="E688" s="614">
        <v>20000</v>
      </c>
      <c r="F688" s="615">
        <f t="shared" si="34"/>
        <v>142810077.26999995</v>
      </c>
      <c r="G688" s="614">
        <f t="shared" si="33"/>
        <v>20000</v>
      </c>
      <c r="H688" s="615">
        <f t="shared" si="35"/>
        <v>142810077.26999995</v>
      </c>
      <c r="I688" s="616" t="s">
        <v>108</v>
      </c>
      <c r="J688" s="616" t="s">
        <v>3184</v>
      </c>
    </row>
    <row r="689" spans="1:10" ht="36">
      <c r="A689" s="617"/>
      <c r="B689" s="620" t="s">
        <v>3194</v>
      </c>
      <c r="C689" s="613" t="s">
        <v>3537</v>
      </c>
      <c r="D689" s="618" t="s">
        <v>3251</v>
      </c>
      <c r="E689" s="614">
        <v>3933000</v>
      </c>
      <c r="F689" s="615">
        <f t="shared" si="34"/>
        <v>146743077.26999995</v>
      </c>
      <c r="G689" s="614">
        <f t="shared" si="33"/>
        <v>3933000</v>
      </c>
      <c r="H689" s="615">
        <f t="shared" si="35"/>
        <v>146743077.26999995</v>
      </c>
      <c r="I689" s="616" t="s">
        <v>108</v>
      </c>
      <c r="J689" s="616" t="s">
        <v>3184</v>
      </c>
    </row>
    <row r="690" spans="1:10" ht="36">
      <c r="A690" s="617"/>
      <c r="B690" s="620" t="s">
        <v>3194</v>
      </c>
      <c r="C690" s="613" t="s">
        <v>3537</v>
      </c>
      <c r="D690" s="618" t="s">
        <v>3252</v>
      </c>
      <c r="E690" s="614">
        <v>78000</v>
      </c>
      <c r="F690" s="615">
        <f t="shared" si="34"/>
        <v>146821077.26999995</v>
      </c>
      <c r="G690" s="614">
        <f t="shared" si="33"/>
        <v>78000</v>
      </c>
      <c r="H690" s="615">
        <f t="shared" si="35"/>
        <v>146821077.26999995</v>
      </c>
      <c r="I690" s="616" t="s">
        <v>108</v>
      </c>
      <c r="J690" s="616" t="s">
        <v>3184</v>
      </c>
    </row>
    <row r="691" spans="1:10" ht="36">
      <c r="A691" s="617"/>
      <c r="B691" s="620" t="s">
        <v>3194</v>
      </c>
      <c r="C691" s="613" t="s">
        <v>3537</v>
      </c>
      <c r="D691" s="618" t="s">
        <v>3285</v>
      </c>
      <c r="E691" s="614">
        <v>1333</v>
      </c>
      <c r="F691" s="615">
        <f t="shared" si="34"/>
        <v>146822410.26999995</v>
      </c>
      <c r="G691" s="614">
        <f t="shared" si="33"/>
        <v>1333</v>
      </c>
      <c r="H691" s="615">
        <f t="shared" si="35"/>
        <v>146822410.26999995</v>
      </c>
      <c r="I691" s="616" t="s">
        <v>108</v>
      </c>
      <c r="J691" s="616" t="s">
        <v>3184</v>
      </c>
    </row>
    <row r="692" spans="1:10" ht="36">
      <c r="A692" s="617"/>
      <c r="B692" s="620" t="s">
        <v>3194</v>
      </c>
      <c r="C692" s="613" t="s">
        <v>3537</v>
      </c>
      <c r="D692" s="618" t="s">
        <v>3538</v>
      </c>
      <c r="E692" s="614">
        <v>666400.01777333335</v>
      </c>
      <c r="F692" s="615">
        <f t="shared" si="34"/>
        <v>147488810.28777328</v>
      </c>
      <c r="G692" s="614">
        <f t="shared" si="33"/>
        <v>666400.01777333335</v>
      </c>
      <c r="H692" s="615">
        <f t="shared" si="35"/>
        <v>147488810.28777328</v>
      </c>
      <c r="I692" s="616" t="s">
        <v>108</v>
      </c>
      <c r="J692" s="616" t="s">
        <v>3184</v>
      </c>
    </row>
    <row r="693" spans="1:10" ht="36">
      <c r="A693" s="617"/>
      <c r="B693" s="620" t="s">
        <v>3194</v>
      </c>
      <c r="C693" s="613" t="s">
        <v>3537</v>
      </c>
      <c r="D693" s="618" t="s">
        <v>3253</v>
      </c>
      <c r="E693" s="614">
        <v>1934000</v>
      </c>
      <c r="F693" s="615">
        <f t="shared" si="34"/>
        <v>149422810.28777328</v>
      </c>
      <c r="G693" s="614">
        <f t="shared" si="33"/>
        <v>1934000</v>
      </c>
      <c r="H693" s="615">
        <f t="shared" si="35"/>
        <v>149422810.28777328</v>
      </c>
      <c r="I693" s="616" t="s">
        <v>108</v>
      </c>
      <c r="J693" s="616" t="s">
        <v>3184</v>
      </c>
    </row>
    <row r="694" spans="1:10" ht="36">
      <c r="A694" s="617"/>
      <c r="B694" s="620" t="s">
        <v>3194</v>
      </c>
      <c r="C694" s="613" t="s">
        <v>3537</v>
      </c>
      <c r="D694" s="618" t="s">
        <v>3254</v>
      </c>
      <c r="E694" s="614">
        <v>1410000</v>
      </c>
      <c r="F694" s="615">
        <f t="shared" si="34"/>
        <v>150832810.28777328</v>
      </c>
      <c r="G694" s="614">
        <f t="shared" si="33"/>
        <v>1410000</v>
      </c>
      <c r="H694" s="615">
        <f t="shared" si="35"/>
        <v>150832810.28777328</v>
      </c>
      <c r="I694" s="616" t="s">
        <v>108</v>
      </c>
      <c r="J694" s="616" t="s">
        <v>3184</v>
      </c>
    </row>
    <row r="695" spans="1:10" ht="36">
      <c r="A695" s="617"/>
      <c r="B695" s="620" t="s">
        <v>3194</v>
      </c>
      <c r="C695" s="613" t="s">
        <v>3537</v>
      </c>
      <c r="D695" s="618" t="s">
        <v>3255</v>
      </c>
      <c r="E695" s="614">
        <v>1209000</v>
      </c>
      <c r="F695" s="615">
        <f t="shared" si="34"/>
        <v>152041810.28777328</v>
      </c>
      <c r="G695" s="614">
        <f t="shared" si="33"/>
        <v>1209000</v>
      </c>
      <c r="H695" s="615">
        <f t="shared" si="35"/>
        <v>152041810.28777328</v>
      </c>
      <c r="I695" s="616" t="s">
        <v>108</v>
      </c>
      <c r="J695" s="616" t="s">
        <v>3184</v>
      </c>
    </row>
    <row r="696" spans="1:10" ht="36">
      <c r="A696" s="617"/>
      <c r="B696" s="620" t="s">
        <v>3194</v>
      </c>
      <c r="C696" s="613" t="s">
        <v>3537</v>
      </c>
      <c r="D696" s="618" t="s">
        <v>3239</v>
      </c>
      <c r="E696" s="614">
        <v>64463.880000000005</v>
      </c>
      <c r="F696" s="615">
        <f t="shared" si="34"/>
        <v>152106274.16777328</v>
      </c>
      <c r="G696" s="614">
        <f t="shared" si="33"/>
        <v>64463.880000000005</v>
      </c>
      <c r="H696" s="615">
        <f t="shared" si="35"/>
        <v>152106274.16777328</v>
      </c>
      <c r="I696" s="616" t="s">
        <v>108</v>
      </c>
      <c r="J696" s="616" t="s">
        <v>3184</v>
      </c>
    </row>
    <row r="697" spans="1:10" ht="36">
      <c r="A697" s="617"/>
      <c r="B697" s="620" t="s">
        <v>3194</v>
      </c>
      <c r="C697" s="613" t="s">
        <v>3537</v>
      </c>
      <c r="D697" s="618" t="s">
        <v>3256</v>
      </c>
      <c r="E697" s="614">
        <v>30000</v>
      </c>
      <c r="F697" s="615">
        <f t="shared" si="34"/>
        <v>152136274.16777328</v>
      </c>
      <c r="G697" s="614">
        <f t="shared" si="33"/>
        <v>30000</v>
      </c>
      <c r="H697" s="615">
        <f t="shared" si="35"/>
        <v>152136274.16777328</v>
      </c>
      <c r="I697" s="616" t="s">
        <v>108</v>
      </c>
      <c r="J697" s="616" t="s">
        <v>3184</v>
      </c>
    </row>
    <row r="698" spans="1:10" ht="36">
      <c r="A698" s="617"/>
      <c r="B698" s="620" t="s">
        <v>3194</v>
      </c>
      <c r="C698" s="613" t="s">
        <v>3537</v>
      </c>
      <c r="D698" s="618" t="s">
        <v>3257</v>
      </c>
      <c r="E698" s="614">
        <v>39000</v>
      </c>
      <c r="F698" s="615">
        <f t="shared" si="34"/>
        <v>152175274.16777328</v>
      </c>
      <c r="G698" s="614">
        <f t="shared" si="33"/>
        <v>39000</v>
      </c>
      <c r="H698" s="615">
        <f t="shared" si="35"/>
        <v>152175274.16777328</v>
      </c>
      <c r="I698" s="616" t="s">
        <v>108</v>
      </c>
      <c r="J698" s="616" t="s">
        <v>3184</v>
      </c>
    </row>
    <row r="699" spans="1:10" ht="36">
      <c r="A699" s="617"/>
      <c r="B699" s="620" t="s">
        <v>3194</v>
      </c>
      <c r="C699" s="613" t="s">
        <v>3537</v>
      </c>
      <c r="D699" s="618" t="s">
        <v>3241</v>
      </c>
      <c r="E699" s="614">
        <v>9650.92</v>
      </c>
      <c r="F699" s="615">
        <f t="shared" si="34"/>
        <v>152184925.08777326</v>
      </c>
      <c r="G699" s="614">
        <f t="shared" si="33"/>
        <v>9650.92</v>
      </c>
      <c r="H699" s="615">
        <f t="shared" si="35"/>
        <v>152184925.08777326</v>
      </c>
      <c r="I699" s="616" t="s">
        <v>108</v>
      </c>
      <c r="J699" s="616" t="s">
        <v>3184</v>
      </c>
    </row>
    <row r="700" spans="1:10" ht="36">
      <c r="A700" s="617"/>
      <c r="B700" s="620" t="s">
        <v>3194</v>
      </c>
      <c r="C700" s="613" t="s">
        <v>3537</v>
      </c>
      <c r="D700" s="618" t="s">
        <v>3258</v>
      </c>
      <c r="E700" s="614">
        <v>14000.000000000002</v>
      </c>
      <c r="F700" s="615">
        <f t="shared" si="34"/>
        <v>152198925.08777326</v>
      </c>
      <c r="G700" s="614">
        <f t="shared" si="33"/>
        <v>14000.000000000002</v>
      </c>
      <c r="H700" s="615">
        <f t="shared" si="35"/>
        <v>152198925.08777326</v>
      </c>
      <c r="I700" s="616" t="s">
        <v>108</v>
      </c>
      <c r="J700" s="616" t="s">
        <v>3184</v>
      </c>
    </row>
    <row r="701" spans="1:10" ht="36">
      <c r="A701" s="617"/>
      <c r="B701" s="620" t="s">
        <v>3194</v>
      </c>
      <c r="C701" s="613" t="s">
        <v>3537</v>
      </c>
      <c r="D701" s="618" t="s">
        <v>3260</v>
      </c>
      <c r="E701" s="614">
        <v>65000</v>
      </c>
      <c r="F701" s="615">
        <f t="shared" si="34"/>
        <v>152263925.08777326</v>
      </c>
      <c r="G701" s="614">
        <f t="shared" si="33"/>
        <v>65000</v>
      </c>
      <c r="H701" s="615">
        <f t="shared" si="35"/>
        <v>152263925.08777326</v>
      </c>
      <c r="I701" s="616" t="s">
        <v>108</v>
      </c>
      <c r="J701" s="616" t="s">
        <v>3184</v>
      </c>
    </row>
    <row r="702" spans="1:10" ht="36">
      <c r="A702" s="617"/>
      <c r="B702" s="620" t="s">
        <v>3194</v>
      </c>
      <c r="C702" s="613" t="s">
        <v>3537</v>
      </c>
      <c r="D702" s="618" t="s">
        <v>3539</v>
      </c>
      <c r="E702" s="614">
        <v>16000</v>
      </c>
      <c r="F702" s="615">
        <f t="shared" si="34"/>
        <v>152279925.08777326</v>
      </c>
      <c r="G702" s="614">
        <f t="shared" si="33"/>
        <v>16000</v>
      </c>
      <c r="H702" s="615">
        <f t="shared" si="35"/>
        <v>152279925.08777326</v>
      </c>
      <c r="I702" s="616" t="s">
        <v>108</v>
      </c>
      <c r="J702" s="616" t="s">
        <v>3184</v>
      </c>
    </row>
    <row r="703" spans="1:10" ht="36">
      <c r="A703" s="617"/>
      <c r="B703" s="620" t="s">
        <v>3194</v>
      </c>
      <c r="C703" s="613" t="s">
        <v>3537</v>
      </c>
      <c r="D703" s="618" t="s">
        <v>3261</v>
      </c>
      <c r="E703" s="614">
        <v>1007000</v>
      </c>
      <c r="F703" s="615">
        <f t="shared" si="34"/>
        <v>153286925.08777326</v>
      </c>
      <c r="G703" s="614">
        <f t="shared" si="33"/>
        <v>1007000</v>
      </c>
      <c r="H703" s="615">
        <f t="shared" si="35"/>
        <v>153286925.08777326</v>
      </c>
      <c r="I703" s="616" t="s">
        <v>108</v>
      </c>
      <c r="J703" s="616" t="s">
        <v>3184</v>
      </c>
    </row>
    <row r="704" spans="1:10" ht="36">
      <c r="A704" s="617"/>
      <c r="B704" s="620" t="s">
        <v>3194</v>
      </c>
      <c r="C704" s="613" t="s">
        <v>3537</v>
      </c>
      <c r="D704" s="618" t="s">
        <v>3470</v>
      </c>
      <c r="E704" s="614">
        <v>100000</v>
      </c>
      <c r="F704" s="615">
        <f t="shared" si="34"/>
        <v>153386925.08777326</v>
      </c>
      <c r="G704" s="614">
        <f t="shared" si="33"/>
        <v>100000</v>
      </c>
      <c r="H704" s="615">
        <f t="shared" si="35"/>
        <v>153386925.08777326</v>
      </c>
      <c r="I704" s="616" t="s">
        <v>108</v>
      </c>
      <c r="J704" s="616" t="s">
        <v>3184</v>
      </c>
    </row>
    <row r="705" spans="1:10" ht="36">
      <c r="A705" s="617"/>
      <c r="B705" s="620" t="s">
        <v>3194</v>
      </c>
      <c r="C705" s="613" t="s">
        <v>3537</v>
      </c>
      <c r="D705" s="618" t="s">
        <v>3540</v>
      </c>
      <c r="E705" s="614">
        <v>110000</v>
      </c>
      <c r="F705" s="615">
        <f t="shared" si="34"/>
        <v>153496925.08777326</v>
      </c>
      <c r="G705" s="614">
        <f t="shared" si="33"/>
        <v>110000</v>
      </c>
      <c r="H705" s="615">
        <f t="shared" si="35"/>
        <v>153496925.08777326</v>
      </c>
      <c r="I705" s="616" t="s">
        <v>108</v>
      </c>
      <c r="J705" s="616" t="s">
        <v>3184</v>
      </c>
    </row>
    <row r="706" spans="1:10" ht="36">
      <c r="A706" s="617"/>
      <c r="B706" s="620" t="s">
        <v>3194</v>
      </c>
      <c r="C706" s="613" t="s">
        <v>3537</v>
      </c>
      <c r="D706" s="618" t="s">
        <v>3263</v>
      </c>
      <c r="E706" s="614">
        <v>12476.880000000001</v>
      </c>
      <c r="F706" s="615">
        <f t="shared" si="34"/>
        <v>153509401.96777326</v>
      </c>
      <c r="G706" s="614">
        <f t="shared" si="33"/>
        <v>12476.880000000001</v>
      </c>
      <c r="H706" s="615">
        <f t="shared" si="35"/>
        <v>153509401.96777326</v>
      </c>
      <c r="I706" s="616" t="s">
        <v>108</v>
      </c>
      <c r="J706" s="616" t="s">
        <v>3184</v>
      </c>
    </row>
    <row r="707" spans="1:10" ht="36">
      <c r="A707" s="617"/>
      <c r="B707" s="620" t="s">
        <v>3194</v>
      </c>
      <c r="C707" s="613" t="s">
        <v>3537</v>
      </c>
      <c r="D707" s="618" t="s">
        <v>3267</v>
      </c>
      <c r="E707" s="614">
        <v>402000</v>
      </c>
      <c r="F707" s="615">
        <f t="shared" si="34"/>
        <v>153911401.96777326</v>
      </c>
      <c r="G707" s="614">
        <f t="shared" si="33"/>
        <v>402000</v>
      </c>
      <c r="H707" s="615">
        <f t="shared" si="35"/>
        <v>153911401.96777326</v>
      </c>
      <c r="I707" s="616" t="s">
        <v>108</v>
      </c>
      <c r="J707" s="616" t="s">
        <v>3184</v>
      </c>
    </row>
    <row r="708" spans="1:10" ht="36">
      <c r="A708" s="617"/>
      <c r="B708" s="620" t="s">
        <v>3194</v>
      </c>
      <c r="C708" s="613" t="s">
        <v>3537</v>
      </c>
      <c r="D708" s="618" t="s">
        <v>3289</v>
      </c>
      <c r="E708" s="614">
        <v>69000</v>
      </c>
      <c r="F708" s="615">
        <f t="shared" si="34"/>
        <v>153980401.96777326</v>
      </c>
      <c r="G708" s="614">
        <f t="shared" si="33"/>
        <v>69000</v>
      </c>
      <c r="H708" s="615">
        <f t="shared" si="35"/>
        <v>153980401.96777326</v>
      </c>
      <c r="I708" s="616" t="s">
        <v>108</v>
      </c>
      <c r="J708" s="616" t="s">
        <v>3184</v>
      </c>
    </row>
    <row r="709" spans="1:10" ht="36">
      <c r="A709" s="617"/>
      <c r="B709" s="620" t="s">
        <v>3194</v>
      </c>
      <c r="C709" s="613" t="s">
        <v>3537</v>
      </c>
      <c r="D709" s="618" t="s">
        <v>3242</v>
      </c>
      <c r="E709" s="614">
        <v>125000</v>
      </c>
      <c r="F709" s="615">
        <f t="shared" si="34"/>
        <v>154105401.96777326</v>
      </c>
      <c r="G709" s="614">
        <f t="shared" si="33"/>
        <v>125000</v>
      </c>
      <c r="H709" s="615">
        <f t="shared" si="35"/>
        <v>154105401.96777326</v>
      </c>
      <c r="I709" s="616" t="s">
        <v>108</v>
      </c>
      <c r="J709" s="616" t="s">
        <v>3184</v>
      </c>
    </row>
    <row r="710" spans="1:10" ht="36">
      <c r="A710" s="617"/>
      <c r="B710" s="620" t="s">
        <v>3194</v>
      </c>
      <c r="C710" s="613" t="s">
        <v>3537</v>
      </c>
      <c r="D710" s="618" t="s">
        <v>3243</v>
      </c>
      <c r="E710" s="614">
        <v>2000</v>
      </c>
      <c r="F710" s="615">
        <f t="shared" si="34"/>
        <v>154107401.96777326</v>
      </c>
      <c r="G710" s="614">
        <f t="shared" si="33"/>
        <v>2000</v>
      </c>
      <c r="H710" s="615">
        <f t="shared" si="35"/>
        <v>154107401.96777326</v>
      </c>
      <c r="I710" s="616" t="s">
        <v>108</v>
      </c>
      <c r="J710" s="616" t="s">
        <v>3184</v>
      </c>
    </row>
    <row r="711" spans="1:10" ht="36">
      <c r="A711" s="617"/>
      <c r="B711" s="620" t="s">
        <v>3194</v>
      </c>
      <c r="C711" s="613" t="s">
        <v>3537</v>
      </c>
      <c r="D711" s="618" t="s">
        <v>3269</v>
      </c>
      <c r="E711" s="614">
        <v>664999.99999999988</v>
      </c>
      <c r="F711" s="615">
        <f t="shared" si="34"/>
        <v>154772401.96777326</v>
      </c>
      <c r="G711" s="614">
        <f t="shared" si="33"/>
        <v>664999.99999999988</v>
      </c>
      <c r="H711" s="615">
        <f t="shared" si="35"/>
        <v>154772401.96777326</v>
      </c>
      <c r="I711" s="616" t="s">
        <v>108</v>
      </c>
      <c r="J711" s="616" t="s">
        <v>3184</v>
      </c>
    </row>
    <row r="712" spans="1:10" ht="36">
      <c r="A712" s="617"/>
      <c r="B712" s="620" t="s">
        <v>3194</v>
      </c>
      <c r="C712" s="613" t="s">
        <v>3537</v>
      </c>
      <c r="D712" s="618" t="s">
        <v>3290</v>
      </c>
      <c r="E712" s="614">
        <v>967000</v>
      </c>
      <c r="F712" s="615">
        <f t="shared" si="34"/>
        <v>155739401.96777326</v>
      </c>
      <c r="G712" s="614">
        <f t="shared" si="33"/>
        <v>967000</v>
      </c>
      <c r="H712" s="615">
        <f t="shared" si="35"/>
        <v>155739401.96777326</v>
      </c>
      <c r="I712" s="616" t="s">
        <v>108</v>
      </c>
      <c r="J712" s="616" t="s">
        <v>3184</v>
      </c>
    </row>
    <row r="713" spans="1:10" ht="36">
      <c r="A713" s="617"/>
      <c r="B713" s="620" t="s">
        <v>3194</v>
      </c>
      <c r="C713" s="613" t="s">
        <v>3537</v>
      </c>
      <c r="D713" s="618" t="s">
        <v>3472</v>
      </c>
      <c r="E713" s="614">
        <v>36000</v>
      </c>
      <c r="F713" s="615">
        <f t="shared" si="34"/>
        <v>155775401.96777326</v>
      </c>
      <c r="G713" s="614">
        <f t="shared" si="33"/>
        <v>36000</v>
      </c>
      <c r="H713" s="615">
        <f t="shared" si="35"/>
        <v>155775401.96777326</v>
      </c>
      <c r="I713" s="616" t="s">
        <v>108</v>
      </c>
      <c r="J713" s="616" t="s">
        <v>3184</v>
      </c>
    </row>
    <row r="714" spans="1:10" ht="36">
      <c r="A714" s="617"/>
      <c r="B714" s="620" t="s">
        <v>3194</v>
      </c>
      <c r="C714" s="613" t="s">
        <v>3537</v>
      </c>
      <c r="D714" s="618" t="s">
        <v>3291</v>
      </c>
      <c r="E714" s="614">
        <v>145000</v>
      </c>
      <c r="F714" s="615">
        <f t="shared" si="34"/>
        <v>155920401.96777326</v>
      </c>
      <c r="G714" s="614">
        <f t="shared" ref="G714:G777" si="36">E714</f>
        <v>145000</v>
      </c>
      <c r="H714" s="615">
        <f t="shared" si="35"/>
        <v>155920401.96777326</v>
      </c>
      <c r="I714" s="616" t="s">
        <v>108</v>
      </c>
      <c r="J714" s="616" t="s">
        <v>3184</v>
      </c>
    </row>
    <row r="715" spans="1:10" ht="36">
      <c r="A715" s="617"/>
      <c r="B715" s="620" t="s">
        <v>3194</v>
      </c>
      <c r="C715" s="613" t="s">
        <v>3537</v>
      </c>
      <c r="D715" s="618" t="s">
        <v>3244</v>
      </c>
      <c r="E715" s="614">
        <v>645000</v>
      </c>
      <c r="F715" s="615">
        <f t="shared" ref="F715:F778" si="37">E715+F714</f>
        <v>156565401.96777326</v>
      </c>
      <c r="G715" s="614">
        <f t="shared" si="36"/>
        <v>645000</v>
      </c>
      <c r="H715" s="615">
        <f t="shared" ref="H715:H778" si="38">H714+G715</f>
        <v>156565401.96777326</v>
      </c>
      <c r="I715" s="616" t="s">
        <v>108</v>
      </c>
      <c r="J715" s="616" t="s">
        <v>3184</v>
      </c>
    </row>
    <row r="716" spans="1:10" ht="36">
      <c r="A716" s="617"/>
      <c r="B716" s="620" t="s">
        <v>3194</v>
      </c>
      <c r="C716" s="613" t="s">
        <v>3537</v>
      </c>
      <c r="D716" s="618" t="s">
        <v>3294</v>
      </c>
      <c r="E716" s="614">
        <v>2079.48</v>
      </c>
      <c r="F716" s="615">
        <f t="shared" si="37"/>
        <v>156567481.44777325</v>
      </c>
      <c r="G716" s="614">
        <f t="shared" si="36"/>
        <v>2079.48</v>
      </c>
      <c r="H716" s="615">
        <f t="shared" si="38"/>
        <v>156567481.44777325</v>
      </c>
      <c r="I716" s="616" t="s">
        <v>108</v>
      </c>
      <c r="J716" s="616" t="s">
        <v>3184</v>
      </c>
    </row>
    <row r="717" spans="1:10" ht="36">
      <c r="A717" s="617"/>
      <c r="B717" s="620" t="s">
        <v>3194</v>
      </c>
      <c r="C717" s="613" t="s">
        <v>3537</v>
      </c>
      <c r="D717" s="618" t="s">
        <v>3246</v>
      </c>
      <c r="E717" s="614">
        <v>411000</v>
      </c>
      <c r="F717" s="615">
        <f t="shared" si="37"/>
        <v>156978481.44777325</v>
      </c>
      <c r="G717" s="614">
        <f t="shared" si="36"/>
        <v>411000</v>
      </c>
      <c r="H717" s="615">
        <f t="shared" si="38"/>
        <v>156978481.44777325</v>
      </c>
      <c r="I717" s="616" t="s">
        <v>108</v>
      </c>
      <c r="J717" s="616" t="s">
        <v>3184</v>
      </c>
    </row>
    <row r="718" spans="1:10" ht="36">
      <c r="A718" s="617"/>
      <c r="B718" s="620" t="s">
        <v>3194</v>
      </c>
      <c r="C718" s="613" t="s">
        <v>3537</v>
      </c>
      <c r="D718" s="618" t="s">
        <v>3541</v>
      </c>
      <c r="E718" s="614">
        <v>2100000</v>
      </c>
      <c r="F718" s="615">
        <f t="shared" si="37"/>
        <v>159078481.44777325</v>
      </c>
      <c r="G718" s="614">
        <f t="shared" si="36"/>
        <v>2100000</v>
      </c>
      <c r="H718" s="615">
        <f t="shared" si="38"/>
        <v>159078481.44777325</v>
      </c>
      <c r="I718" s="616" t="s">
        <v>108</v>
      </c>
      <c r="J718" s="616" t="s">
        <v>3184</v>
      </c>
    </row>
    <row r="719" spans="1:10" ht="36">
      <c r="A719" s="617"/>
      <c r="B719" s="620" t="s">
        <v>3194</v>
      </c>
      <c r="C719" s="613" t="s">
        <v>3537</v>
      </c>
      <c r="D719" s="618" t="s">
        <v>3206</v>
      </c>
      <c r="E719" s="614">
        <v>211362</v>
      </c>
      <c r="F719" s="615">
        <f t="shared" si="37"/>
        <v>159289843.44777325</v>
      </c>
      <c r="G719" s="614">
        <f t="shared" si="36"/>
        <v>211362</v>
      </c>
      <c r="H719" s="615">
        <f t="shared" si="38"/>
        <v>159289843.44777325</v>
      </c>
      <c r="I719" s="616" t="s">
        <v>108</v>
      </c>
      <c r="J719" s="616" t="s">
        <v>3184</v>
      </c>
    </row>
    <row r="720" spans="1:10" ht="36">
      <c r="A720" s="617"/>
      <c r="B720" s="620" t="s">
        <v>3194</v>
      </c>
      <c r="C720" s="613" t="s">
        <v>3537</v>
      </c>
      <c r="D720" s="618" t="s">
        <v>3214</v>
      </c>
      <c r="E720" s="614">
        <v>161000</v>
      </c>
      <c r="F720" s="615">
        <f t="shared" si="37"/>
        <v>159450843.44777325</v>
      </c>
      <c r="G720" s="614">
        <f t="shared" si="36"/>
        <v>161000</v>
      </c>
      <c r="H720" s="615">
        <f t="shared" si="38"/>
        <v>159450843.44777325</v>
      </c>
      <c r="I720" s="616" t="s">
        <v>108</v>
      </c>
      <c r="J720" s="616" t="s">
        <v>3184</v>
      </c>
    </row>
    <row r="721" spans="1:10" ht="36">
      <c r="A721" s="617"/>
      <c r="B721" s="620" t="s">
        <v>3194</v>
      </c>
      <c r="C721" s="613" t="s">
        <v>3537</v>
      </c>
      <c r="D721" s="618" t="s">
        <v>3221</v>
      </c>
      <c r="E721" s="614">
        <v>437362</v>
      </c>
      <c r="F721" s="615">
        <f t="shared" si="37"/>
        <v>159888205.44777325</v>
      </c>
      <c r="G721" s="614">
        <f t="shared" si="36"/>
        <v>437362</v>
      </c>
      <c r="H721" s="615">
        <f t="shared" si="38"/>
        <v>159888205.44777325</v>
      </c>
      <c r="I721" s="616" t="s">
        <v>108</v>
      </c>
      <c r="J721" s="616" t="s">
        <v>3184</v>
      </c>
    </row>
    <row r="722" spans="1:10" ht="36">
      <c r="A722" s="617"/>
      <c r="B722" s="620" t="s">
        <v>3194</v>
      </c>
      <c r="C722" s="613" t="s">
        <v>3537</v>
      </c>
      <c r="D722" s="618" t="s">
        <v>3248</v>
      </c>
      <c r="E722" s="614">
        <v>2180000</v>
      </c>
      <c r="F722" s="615">
        <f t="shared" si="37"/>
        <v>162068205.44777325</v>
      </c>
      <c r="G722" s="614">
        <f t="shared" si="36"/>
        <v>2180000</v>
      </c>
      <c r="H722" s="615">
        <f t="shared" si="38"/>
        <v>162068205.44777325</v>
      </c>
      <c r="I722" s="616" t="s">
        <v>108</v>
      </c>
      <c r="J722" s="616" t="s">
        <v>3184</v>
      </c>
    </row>
    <row r="723" spans="1:10" ht="36">
      <c r="A723" s="617"/>
      <c r="B723" s="620" t="s">
        <v>3194</v>
      </c>
      <c r="C723" s="613" t="s">
        <v>3537</v>
      </c>
      <c r="D723" s="618" t="s">
        <v>3274</v>
      </c>
      <c r="E723" s="614">
        <v>77000</v>
      </c>
      <c r="F723" s="615">
        <f t="shared" si="37"/>
        <v>162145205.44777325</v>
      </c>
      <c r="G723" s="614">
        <f t="shared" si="36"/>
        <v>77000</v>
      </c>
      <c r="H723" s="615">
        <f t="shared" si="38"/>
        <v>162145205.44777325</v>
      </c>
      <c r="I723" s="616" t="s">
        <v>108</v>
      </c>
      <c r="J723" s="616" t="s">
        <v>3184</v>
      </c>
    </row>
    <row r="724" spans="1:10" ht="36">
      <c r="A724" s="617"/>
      <c r="B724" s="620" t="s">
        <v>3194</v>
      </c>
      <c r="C724" s="613" t="s">
        <v>3537</v>
      </c>
      <c r="D724" s="618" t="s">
        <v>3275</v>
      </c>
      <c r="E724" s="614">
        <v>156000</v>
      </c>
      <c r="F724" s="615">
        <f t="shared" si="37"/>
        <v>162301205.44777325</v>
      </c>
      <c r="G724" s="614">
        <f t="shared" si="36"/>
        <v>156000</v>
      </c>
      <c r="H724" s="615">
        <f t="shared" si="38"/>
        <v>162301205.44777325</v>
      </c>
      <c r="I724" s="616" t="s">
        <v>108</v>
      </c>
      <c r="J724" s="616" t="s">
        <v>3184</v>
      </c>
    </row>
    <row r="725" spans="1:10" ht="36">
      <c r="A725" s="617"/>
      <c r="B725" s="620" t="s">
        <v>3194</v>
      </c>
      <c r="C725" s="613" t="s">
        <v>3537</v>
      </c>
      <c r="D725" s="618" t="s">
        <v>3276</v>
      </c>
      <c r="E725" s="614">
        <v>32205.280000000002</v>
      </c>
      <c r="F725" s="615">
        <f t="shared" si="37"/>
        <v>162333410.72777325</v>
      </c>
      <c r="G725" s="614">
        <f t="shared" si="36"/>
        <v>32205.280000000002</v>
      </c>
      <c r="H725" s="615">
        <f t="shared" si="38"/>
        <v>162333410.72777325</v>
      </c>
      <c r="I725" s="616" t="s">
        <v>108</v>
      </c>
      <c r="J725" s="616" t="s">
        <v>3184</v>
      </c>
    </row>
    <row r="726" spans="1:10" ht="36">
      <c r="A726" s="617"/>
      <c r="B726" s="620" t="s">
        <v>3194</v>
      </c>
      <c r="C726" s="613" t="s">
        <v>3537</v>
      </c>
      <c r="D726" s="618" t="s">
        <v>3457</v>
      </c>
      <c r="E726" s="614">
        <v>11250.52</v>
      </c>
      <c r="F726" s="615">
        <f t="shared" si="37"/>
        <v>162344661.24777326</v>
      </c>
      <c r="G726" s="614">
        <f t="shared" si="36"/>
        <v>11250.52</v>
      </c>
      <c r="H726" s="615">
        <f t="shared" si="38"/>
        <v>162344661.24777326</v>
      </c>
      <c r="I726" s="616" t="s">
        <v>108</v>
      </c>
      <c r="J726" s="616" t="s">
        <v>3184</v>
      </c>
    </row>
    <row r="727" spans="1:10" ht="36">
      <c r="A727" s="617"/>
      <c r="B727" s="620" t="s">
        <v>3194</v>
      </c>
      <c r="C727" s="613" t="s">
        <v>3537</v>
      </c>
      <c r="D727" s="618" t="s">
        <v>3296</v>
      </c>
      <c r="E727" s="614">
        <v>4023000</v>
      </c>
      <c r="F727" s="615">
        <f t="shared" si="37"/>
        <v>166367661.24777326</v>
      </c>
      <c r="G727" s="614">
        <f t="shared" si="36"/>
        <v>4023000</v>
      </c>
      <c r="H727" s="615">
        <f t="shared" si="38"/>
        <v>166367661.24777326</v>
      </c>
      <c r="I727" s="616" t="s">
        <v>108</v>
      </c>
      <c r="J727" s="616" t="s">
        <v>3184</v>
      </c>
    </row>
    <row r="728" spans="1:10" ht="36">
      <c r="A728" s="617"/>
      <c r="B728" s="620" t="s">
        <v>3194</v>
      </c>
      <c r="C728" s="613" t="s">
        <v>3537</v>
      </c>
      <c r="D728" s="618" t="s">
        <v>3278</v>
      </c>
      <c r="E728" s="614">
        <v>128927.76000000001</v>
      </c>
      <c r="F728" s="615">
        <f t="shared" si="37"/>
        <v>166496589.00777325</v>
      </c>
      <c r="G728" s="614">
        <f t="shared" si="36"/>
        <v>128927.76000000001</v>
      </c>
      <c r="H728" s="615">
        <f t="shared" si="38"/>
        <v>166496589.00777325</v>
      </c>
      <c r="I728" s="616" t="s">
        <v>108</v>
      </c>
      <c r="J728" s="616" t="s">
        <v>3184</v>
      </c>
    </row>
    <row r="729" spans="1:10" ht="36">
      <c r="A729" s="617"/>
      <c r="B729" s="620" t="s">
        <v>3194</v>
      </c>
      <c r="C729" s="613" t="s">
        <v>3537</v>
      </c>
      <c r="D729" s="618" t="s">
        <v>3279</v>
      </c>
      <c r="E729" s="614">
        <v>2000</v>
      </c>
      <c r="F729" s="615">
        <f t="shared" si="37"/>
        <v>166498589.00777325</v>
      </c>
      <c r="G729" s="614">
        <f t="shared" si="36"/>
        <v>2000</v>
      </c>
      <c r="H729" s="615">
        <f t="shared" si="38"/>
        <v>166498589.00777325</v>
      </c>
      <c r="I729" s="616" t="s">
        <v>108</v>
      </c>
      <c r="J729" s="616" t="s">
        <v>3184</v>
      </c>
    </row>
    <row r="730" spans="1:10" ht="36">
      <c r="A730" s="617"/>
      <c r="B730" s="620" t="s">
        <v>3194</v>
      </c>
      <c r="C730" s="613" t="s">
        <v>3537</v>
      </c>
      <c r="D730" s="618" t="s">
        <v>3281</v>
      </c>
      <c r="E730" s="614">
        <v>959.76</v>
      </c>
      <c r="F730" s="615">
        <f t="shared" si="37"/>
        <v>166499548.76777324</v>
      </c>
      <c r="G730" s="614">
        <f t="shared" si="36"/>
        <v>959.76</v>
      </c>
      <c r="H730" s="615">
        <f t="shared" si="38"/>
        <v>166499548.76777324</v>
      </c>
      <c r="I730" s="616" t="s">
        <v>108</v>
      </c>
      <c r="J730" s="616" t="s">
        <v>3184</v>
      </c>
    </row>
    <row r="731" spans="1:10" ht="36">
      <c r="A731" s="617"/>
      <c r="B731" s="620" t="s">
        <v>3194</v>
      </c>
      <c r="C731" s="613" t="s">
        <v>3537</v>
      </c>
      <c r="D731" s="618" t="s">
        <v>3542</v>
      </c>
      <c r="E731" s="614">
        <v>100000</v>
      </c>
      <c r="F731" s="615">
        <f t="shared" si="37"/>
        <v>166599548.76777324</v>
      </c>
      <c r="G731" s="614">
        <f t="shared" si="36"/>
        <v>100000</v>
      </c>
      <c r="H731" s="615">
        <f t="shared" si="38"/>
        <v>166599548.76777324</v>
      </c>
      <c r="I731" s="616" t="s">
        <v>108</v>
      </c>
      <c r="J731" s="616" t="s">
        <v>3184</v>
      </c>
    </row>
    <row r="732" spans="1:10" ht="36">
      <c r="A732" s="617"/>
      <c r="B732" s="620" t="s">
        <v>3194</v>
      </c>
      <c r="C732" s="613" t="s">
        <v>3537</v>
      </c>
      <c r="D732" s="618" t="s">
        <v>3375</v>
      </c>
      <c r="E732" s="614">
        <v>188000</v>
      </c>
      <c r="F732" s="615">
        <f t="shared" si="37"/>
        <v>166787548.76777324</v>
      </c>
      <c r="G732" s="614">
        <f t="shared" si="36"/>
        <v>188000</v>
      </c>
      <c r="H732" s="615">
        <f t="shared" si="38"/>
        <v>166787548.76777324</v>
      </c>
      <c r="I732" s="616" t="s">
        <v>108</v>
      </c>
      <c r="J732" s="616" t="s">
        <v>3184</v>
      </c>
    </row>
    <row r="733" spans="1:10" ht="36">
      <c r="A733" s="617"/>
      <c r="B733" s="620" t="s">
        <v>3194</v>
      </c>
      <c r="C733" s="613" t="s">
        <v>3537</v>
      </c>
      <c r="D733" s="618" t="s">
        <v>3535</v>
      </c>
      <c r="E733" s="614">
        <v>373000</v>
      </c>
      <c r="F733" s="615">
        <f t="shared" si="37"/>
        <v>167160548.76777324</v>
      </c>
      <c r="G733" s="614">
        <f t="shared" si="36"/>
        <v>373000</v>
      </c>
      <c r="H733" s="615">
        <f t="shared" si="38"/>
        <v>167160548.76777324</v>
      </c>
      <c r="I733" s="616" t="s">
        <v>108</v>
      </c>
      <c r="J733" s="616" t="s">
        <v>3184</v>
      </c>
    </row>
    <row r="734" spans="1:10" ht="36">
      <c r="A734" s="617"/>
      <c r="B734" s="620" t="s">
        <v>3194</v>
      </c>
      <c r="C734" s="613" t="s">
        <v>3543</v>
      </c>
      <c r="D734" s="618" t="s">
        <v>3284</v>
      </c>
      <c r="E734" s="614">
        <v>266.60000000000002</v>
      </c>
      <c r="F734" s="615">
        <f t="shared" si="37"/>
        <v>167160815.36777323</v>
      </c>
      <c r="G734" s="614">
        <f t="shared" si="36"/>
        <v>266.60000000000002</v>
      </c>
      <c r="H734" s="615">
        <f t="shared" si="38"/>
        <v>167160815.36777323</v>
      </c>
      <c r="I734" s="616" t="s">
        <v>108</v>
      </c>
      <c r="J734" s="616" t="s">
        <v>3184</v>
      </c>
    </row>
    <row r="735" spans="1:10" ht="36">
      <c r="A735" s="617"/>
      <c r="B735" s="620" t="s">
        <v>3194</v>
      </c>
      <c r="C735" s="613" t="s">
        <v>3543</v>
      </c>
      <c r="D735" s="618" t="s">
        <v>3251</v>
      </c>
      <c r="E735" s="614">
        <v>169557.6</v>
      </c>
      <c r="F735" s="615">
        <f t="shared" si="37"/>
        <v>167330372.96777323</v>
      </c>
      <c r="G735" s="614">
        <f t="shared" si="36"/>
        <v>169557.6</v>
      </c>
      <c r="H735" s="615">
        <f t="shared" si="38"/>
        <v>167330372.96777323</v>
      </c>
      <c r="I735" s="616" t="s">
        <v>108</v>
      </c>
      <c r="J735" s="616" t="s">
        <v>3184</v>
      </c>
    </row>
    <row r="736" spans="1:10" ht="36">
      <c r="A736" s="617"/>
      <c r="B736" s="620" t="s">
        <v>3194</v>
      </c>
      <c r="C736" s="613" t="s">
        <v>3543</v>
      </c>
      <c r="D736" s="618" t="s">
        <v>3239</v>
      </c>
      <c r="E736" s="614">
        <v>156280.92000000001</v>
      </c>
      <c r="F736" s="615">
        <f t="shared" si="37"/>
        <v>167486653.88777322</v>
      </c>
      <c r="G736" s="614">
        <f t="shared" si="36"/>
        <v>156280.92000000001</v>
      </c>
      <c r="H736" s="615">
        <f t="shared" si="38"/>
        <v>167486653.88777322</v>
      </c>
      <c r="I736" s="616" t="s">
        <v>108</v>
      </c>
      <c r="J736" s="616" t="s">
        <v>3184</v>
      </c>
    </row>
    <row r="737" spans="1:10" ht="36">
      <c r="A737" s="617"/>
      <c r="B737" s="620" t="s">
        <v>3194</v>
      </c>
      <c r="C737" s="613" t="s">
        <v>3543</v>
      </c>
      <c r="D737" s="618" t="s">
        <v>3240</v>
      </c>
      <c r="E737" s="614">
        <v>959.76</v>
      </c>
      <c r="F737" s="615">
        <f t="shared" si="37"/>
        <v>167487613.64777321</v>
      </c>
      <c r="G737" s="614">
        <f t="shared" si="36"/>
        <v>959.76</v>
      </c>
      <c r="H737" s="615">
        <f t="shared" si="38"/>
        <v>167487613.64777321</v>
      </c>
      <c r="I737" s="616" t="s">
        <v>108</v>
      </c>
      <c r="J737" s="616" t="s">
        <v>3184</v>
      </c>
    </row>
    <row r="738" spans="1:10" ht="36">
      <c r="A738" s="617"/>
      <c r="B738" s="620" t="s">
        <v>3194</v>
      </c>
      <c r="C738" s="613" t="s">
        <v>3543</v>
      </c>
      <c r="D738" s="618" t="s">
        <v>3256</v>
      </c>
      <c r="E738" s="614">
        <v>3000</v>
      </c>
      <c r="F738" s="615">
        <f t="shared" si="37"/>
        <v>167490613.64777321</v>
      </c>
      <c r="G738" s="614">
        <f t="shared" si="36"/>
        <v>3000</v>
      </c>
      <c r="H738" s="615">
        <f t="shared" si="38"/>
        <v>167490613.64777321</v>
      </c>
      <c r="I738" s="616" t="s">
        <v>108</v>
      </c>
      <c r="J738" s="616" t="s">
        <v>3184</v>
      </c>
    </row>
    <row r="739" spans="1:10" ht="36">
      <c r="A739" s="617"/>
      <c r="B739" s="620" t="s">
        <v>3194</v>
      </c>
      <c r="C739" s="613" t="s">
        <v>3543</v>
      </c>
      <c r="D739" s="618" t="s">
        <v>3241</v>
      </c>
      <c r="E739" s="614">
        <v>23460.800000000003</v>
      </c>
      <c r="F739" s="615">
        <f t="shared" si="37"/>
        <v>167514074.44777322</v>
      </c>
      <c r="G739" s="614">
        <f t="shared" si="36"/>
        <v>23460.800000000003</v>
      </c>
      <c r="H739" s="615">
        <f t="shared" si="38"/>
        <v>167514074.44777322</v>
      </c>
      <c r="I739" s="616" t="s">
        <v>108</v>
      </c>
      <c r="J739" s="616" t="s">
        <v>3184</v>
      </c>
    </row>
    <row r="740" spans="1:10" ht="36">
      <c r="A740" s="617"/>
      <c r="B740" s="620" t="s">
        <v>3194</v>
      </c>
      <c r="C740" s="613" t="s">
        <v>3543</v>
      </c>
      <c r="D740" s="618" t="s">
        <v>3287</v>
      </c>
      <c r="E740" s="614">
        <v>39083.56</v>
      </c>
      <c r="F740" s="615">
        <f t="shared" si="37"/>
        <v>167553158.00777322</v>
      </c>
      <c r="G740" s="614">
        <f t="shared" si="36"/>
        <v>39083.56</v>
      </c>
      <c r="H740" s="615">
        <f t="shared" si="38"/>
        <v>167553158.00777322</v>
      </c>
      <c r="I740" s="616" t="s">
        <v>108</v>
      </c>
      <c r="J740" s="616" t="s">
        <v>3184</v>
      </c>
    </row>
    <row r="741" spans="1:10" ht="36">
      <c r="A741" s="617"/>
      <c r="B741" s="620" t="s">
        <v>3194</v>
      </c>
      <c r="C741" s="613" t="s">
        <v>3543</v>
      </c>
      <c r="D741" s="618" t="s">
        <v>3260</v>
      </c>
      <c r="E741" s="614">
        <v>157000</v>
      </c>
      <c r="F741" s="615">
        <f t="shared" si="37"/>
        <v>167710158.00777322</v>
      </c>
      <c r="G741" s="614">
        <f t="shared" si="36"/>
        <v>157000</v>
      </c>
      <c r="H741" s="615">
        <f t="shared" si="38"/>
        <v>167710158.00777322</v>
      </c>
      <c r="I741" s="616" t="s">
        <v>108</v>
      </c>
      <c r="J741" s="616" t="s">
        <v>3184</v>
      </c>
    </row>
    <row r="742" spans="1:10" ht="36">
      <c r="A742" s="617"/>
      <c r="B742" s="620" t="s">
        <v>3194</v>
      </c>
      <c r="C742" s="613" t="s">
        <v>3543</v>
      </c>
      <c r="D742" s="618" t="s">
        <v>3263</v>
      </c>
      <c r="E742" s="614">
        <v>12476.880000000001</v>
      </c>
      <c r="F742" s="615">
        <f t="shared" si="37"/>
        <v>167722634.88777322</v>
      </c>
      <c r="G742" s="614">
        <f t="shared" si="36"/>
        <v>12476.880000000001</v>
      </c>
      <c r="H742" s="615">
        <f t="shared" si="38"/>
        <v>167722634.88777322</v>
      </c>
      <c r="I742" s="616" t="s">
        <v>108</v>
      </c>
      <c r="J742" s="616" t="s">
        <v>3184</v>
      </c>
    </row>
    <row r="743" spans="1:10" ht="36">
      <c r="A743" s="617"/>
      <c r="B743" s="620" t="s">
        <v>3194</v>
      </c>
      <c r="C743" s="613" t="s">
        <v>3543</v>
      </c>
      <c r="D743" s="618" t="s">
        <v>3264</v>
      </c>
      <c r="E743" s="614">
        <v>39083.56</v>
      </c>
      <c r="F743" s="615">
        <f t="shared" si="37"/>
        <v>167761718.44777322</v>
      </c>
      <c r="G743" s="614">
        <f t="shared" si="36"/>
        <v>39083.56</v>
      </c>
      <c r="H743" s="615">
        <f t="shared" si="38"/>
        <v>167761718.44777322</v>
      </c>
      <c r="I743" s="616" t="s">
        <v>108</v>
      </c>
      <c r="J743" s="616" t="s">
        <v>3184</v>
      </c>
    </row>
    <row r="744" spans="1:10" ht="36">
      <c r="A744" s="617"/>
      <c r="B744" s="620" t="s">
        <v>3194</v>
      </c>
      <c r="C744" s="613" t="s">
        <v>3543</v>
      </c>
      <c r="D744" s="618" t="s">
        <v>3265</v>
      </c>
      <c r="E744" s="614">
        <v>114000</v>
      </c>
      <c r="F744" s="615">
        <f t="shared" si="37"/>
        <v>167875718.44777322</v>
      </c>
      <c r="G744" s="614">
        <f t="shared" si="36"/>
        <v>114000</v>
      </c>
      <c r="H744" s="615">
        <f t="shared" si="38"/>
        <v>167875718.44777322</v>
      </c>
      <c r="I744" s="616" t="s">
        <v>108</v>
      </c>
      <c r="J744" s="616" t="s">
        <v>3184</v>
      </c>
    </row>
    <row r="745" spans="1:10" ht="36">
      <c r="A745" s="617"/>
      <c r="B745" s="620" t="s">
        <v>3194</v>
      </c>
      <c r="C745" s="613" t="s">
        <v>3543</v>
      </c>
      <c r="D745" s="618" t="s">
        <v>3266</v>
      </c>
      <c r="E745" s="614">
        <v>2000</v>
      </c>
      <c r="F745" s="615">
        <f t="shared" si="37"/>
        <v>167877718.44777322</v>
      </c>
      <c r="G745" s="614">
        <f t="shared" si="36"/>
        <v>2000</v>
      </c>
      <c r="H745" s="615">
        <f t="shared" si="38"/>
        <v>167877718.44777322</v>
      </c>
      <c r="I745" s="616" t="s">
        <v>108</v>
      </c>
      <c r="J745" s="616" t="s">
        <v>3184</v>
      </c>
    </row>
    <row r="746" spans="1:10" ht="36">
      <c r="A746" s="617"/>
      <c r="B746" s="620" t="s">
        <v>3194</v>
      </c>
      <c r="C746" s="613" t="s">
        <v>3543</v>
      </c>
      <c r="D746" s="618" t="s">
        <v>3267</v>
      </c>
      <c r="E746" s="614">
        <v>26073.480000000003</v>
      </c>
      <c r="F746" s="615">
        <f t="shared" si="37"/>
        <v>167903791.92777321</v>
      </c>
      <c r="G746" s="614">
        <f t="shared" si="36"/>
        <v>26073.480000000003</v>
      </c>
      <c r="H746" s="615">
        <f t="shared" si="38"/>
        <v>167903791.92777321</v>
      </c>
      <c r="I746" s="616" t="s">
        <v>108</v>
      </c>
      <c r="J746" s="616" t="s">
        <v>3184</v>
      </c>
    </row>
    <row r="747" spans="1:10" ht="36">
      <c r="A747" s="617"/>
      <c r="B747" s="620" t="s">
        <v>3194</v>
      </c>
      <c r="C747" s="613" t="s">
        <v>3543</v>
      </c>
      <c r="D747" s="618" t="s">
        <v>3242</v>
      </c>
      <c r="E747" s="614">
        <v>2506.04</v>
      </c>
      <c r="F747" s="615">
        <f t="shared" si="37"/>
        <v>167906297.9677732</v>
      </c>
      <c r="G747" s="614">
        <f t="shared" si="36"/>
        <v>2506.04</v>
      </c>
      <c r="H747" s="615">
        <f t="shared" si="38"/>
        <v>167906297.9677732</v>
      </c>
      <c r="I747" s="616" t="s">
        <v>108</v>
      </c>
      <c r="J747" s="616" t="s">
        <v>3184</v>
      </c>
    </row>
    <row r="748" spans="1:10" ht="36">
      <c r="A748" s="617"/>
      <c r="B748" s="620" t="s">
        <v>3194</v>
      </c>
      <c r="C748" s="613" t="s">
        <v>3543</v>
      </c>
      <c r="D748" s="618" t="s">
        <v>3269</v>
      </c>
      <c r="E748" s="614">
        <v>133000</v>
      </c>
      <c r="F748" s="615">
        <f t="shared" si="37"/>
        <v>168039297.9677732</v>
      </c>
      <c r="G748" s="614">
        <f t="shared" si="36"/>
        <v>133000</v>
      </c>
      <c r="H748" s="615">
        <f t="shared" si="38"/>
        <v>168039297.9677732</v>
      </c>
      <c r="I748" s="616" t="s">
        <v>108</v>
      </c>
      <c r="J748" s="616" t="s">
        <v>3184</v>
      </c>
    </row>
    <row r="749" spans="1:10" ht="36">
      <c r="A749" s="617"/>
      <c r="B749" s="620" t="s">
        <v>3194</v>
      </c>
      <c r="C749" s="613" t="s">
        <v>3543</v>
      </c>
      <c r="D749" s="618" t="s">
        <v>3244</v>
      </c>
      <c r="E749" s="614">
        <v>1420428</v>
      </c>
      <c r="F749" s="615">
        <f t="shared" si="37"/>
        <v>169459725.9677732</v>
      </c>
      <c r="G749" s="614">
        <f t="shared" si="36"/>
        <v>1420428</v>
      </c>
      <c r="H749" s="615">
        <f t="shared" si="38"/>
        <v>169459725.9677732</v>
      </c>
      <c r="I749" s="616" t="s">
        <v>108</v>
      </c>
      <c r="J749" s="616" t="s">
        <v>3184</v>
      </c>
    </row>
    <row r="750" spans="1:10" ht="36">
      <c r="A750" s="617"/>
      <c r="B750" s="620" t="s">
        <v>3194</v>
      </c>
      <c r="C750" s="613" t="s">
        <v>3543</v>
      </c>
      <c r="D750" s="618" t="s">
        <v>3294</v>
      </c>
      <c r="E750" s="614">
        <v>2079.48</v>
      </c>
      <c r="F750" s="615">
        <f t="shared" si="37"/>
        <v>169461805.44777319</v>
      </c>
      <c r="G750" s="614">
        <f t="shared" si="36"/>
        <v>2079.48</v>
      </c>
      <c r="H750" s="615">
        <f t="shared" si="38"/>
        <v>169461805.44777319</v>
      </c>
      <c r="I750" s="616" t="s">
        <v>108</v>
      </c>
      <c r="J750" s="616" t="s">
        <v>3184</v>
      </c>
    </row>
    <row r="751" spans="1:10" ht="36">
      <c r="A751" s="617"/>
      <c r="B751" s="620" t="s">
        <v>3194</v>
      </c>
      <c r="C751" s="613" t="s">
        <v>3543</v>
      </c>
      <c r="D751" s="618" t="s">
        <v>3272</v>
      </c>
      <c r="E751" s="614">
        <v>3252.5200000000004</v>
      </c>
      <c r="F751" s="615">
        <f t="shared" si="37"/>
        <v>169465057.9677732</v>
      </c>
      <c r="G751" s="614">
        <f t="shared" si="36"/>
        <v>3252.5200000000004</v>
      </c>
      <c r="H751" s="615">
        <f t="shared" si="38"/>
        <v>169465057.9677732</v>
      </c>
      <c r="I751" s="616" t="s">
        <v>108</v>
      </c>
      <c r="J751" s="616" t="s">
        <v>3184</v>
      </c>
    </row>
    <row r="752" spans="1:10" ht="36">
      <c r="A752" s="617"/>
      <c r="B752" s="620" t="s">
        <v>3194</v>
      </c>
      <c r="C752" s="613" t="s">
        <v>3543</v>
      </c>
      <c r="D752" s="618" t="s">
        <v>3246</v>
      </c>
      <c r="E752" s="614">
        <v>12000</v>
      </c>
      <c r="F752" s="615">
        <f t="shared" si="37"/>
        <v>169477057.9677732</v>
      </c>
      <c r="G752" s="614">
        <f t="shared" si="36"/>
        <v>12000</v>
      </c>
      <c r="H752" s="615">
        <f t="shared" si="38"/>
        <v>169477057.9677732</v>
      </c>
      <c r="I752" s="616" t="s">
        <v>108</v>
      </c>
      <c r="J752" s="616" t="s">
        <v>3184</v>
      </c>
    </row>
    <row r="753" spans="1:10" ht="36">
      <c r="A753" s="617"/>
      <c r="B753" s="620" t="s">
        <v>3194</v>
      </c>
      <c r="C753" s="613" t="s">
        <v>3543</v>
      </c>
      <c r="D753" s="618" t="s">
        <v>3206</v>
      </c>
      <c r="E753" s="614">
        <v>58332.08</v>
      </c>
      <c r="F753" s="615">
        <f t="shared" si="37"/>
        <v>169535390.04777321</v>
      </c>
      <c r="G753" s="614">
        <f t="shared" si="36"/>
        <v>58332.08</v>
      </c>
      <c r="H753" s="615">
        <f t="shared" si="38"/>
        <v>169535390.04777321</v>
      </c>
      <c r="I753" s="616" t="s">
        <v>108</v>
      </c>
      <c r="J753" s="616" t="s">
        <v>3184</v>
      </c>
    </row>
    <row r="754" spans="1:10" ht="36">
      <c r="A754" s="617"/>
      <c r="B754" s="620" t="s">
        <v>3194</v>
      </c>
      <c r="C754" s="613" t="s">
        <v>3543</v>
      </c>
      <c r="D754" s="618" t="s">
        <v>3248</v>
      </c>
      <c r="E754" s="614">
        <v>799.8</v>
      </c>
      <c r="F754" s="615">
        <f t="shared" si="37"/>
        <v>169536189.84777322</v>
      </c>
      <c r="G754" s="614">
        <f t="shared" si="36"/>
        <v>799.8</v>
      </c>
      <c r="H754" s="615">
        <f t="shared" si="38"/>
        <v>169536189.84777322</v>
      </c>
      <c r="I754" s="616" t="s">
        <v>108</v>
      </c>
      <c r="J754" s="616" t="s">
        <v>3184</v>
      </c>
    </row>
    <row r="755" spans="1:10" ht="36">
      <c r="A755" s="617"/>
      <c r="B755" s="620" t="s">
        <v>3194</v>
      </c>
      <c r="C755" s="613" t="s">
        <v>3543</v>
      </c>
      <c r="D755" s="618" t="s">
        <v>3276</v>
      </c>
      <c r="E755" s="614">
        <v>78167.12</v>
      </c>
      <c r="F755" s="615">
        <f t="shared" si="37"/>
        <v>169614356.96777323</v>
      </c>
      <c r="G755" s="614">
        <f t="shared" si="36"/>
        <v>78167.12</v>
      </c>
      <c r="H755" s="615">
        <f t="shared" si="38"/>
        <v>169614356.96777323</v>
      </c>
      <c r="I755" s="616" t="s">
        <v>108</v>
      </c>
      <c r="J755" s="616" t="s">
        <v>3184</v>
      </c>
    </row>
    <row r="756" spans="1:10" ht="36">
      <c r="A756" s="617"/>
      <c r="B756" s="620" t="s">
        <v>3194</v>
      </c>
      <c r="C756" s="613" t="s">
        <v>3543</v>
      </c>
      <c r="D756" s="618" t="s">
        <v>3249</v>
      </c>
      <c r="E756" s="614">
        <v>9757.5600000000013</v>
      </c>
      <c r="F756" s="615">
        <f t="shared" si="37"/>
        <v>169624114.52777323</v>
      </c>
      <c r="G756" s="614">
        <f t="shared" si="36"/>
        <v>9757.5600000000013</v>
      </c>
      <c r="H756" s="615">
        <f t="shared" si="38"/>
        <v>169624114.52777323</v>
      </c>
      <c r="I756" s="616" t="s">
        <v>108</v>
      </c>
      <c r="J756" s="616" t="s">
        <v>3184</v>
      </c>
    </row>
    <row r="757" spans="1:10" ht="36">
      <c r="A757" s="617"/>
      <c r="B757" s="620" t="s">
        <v>3194</v>
      </c>
      <c r="C757" s="613" t="s">
        <v>3543</v>
      </c>
      <c r="D757" s="618" t="s">
        <v>3281</v>
      </c>
      <c r="E757" s="614">
        <v>1439.6399999999999</v>
      </c>
      <c r="F757" s="615">
        <f t="shared" si="37"/>
        <v>169625554.16777322</v>
      </c>
      <c r="G757" s="614">
        <f t="shared" si="36"/>
        <v>1439.6399999999999</v>
      </c>
      <c r="H757" s="615">
        <f t="shared" si="38"/>
        <v>169625554.16777322</v>
      </c>
      <c r="I757" s="616" t="s">
        <v>108</v>
      </c>
      <c r="J757" s="616" t="s">
        <v>3184</v>
      </c>
    </row>
    <row r="758" spans="1:10" ht="36">
      <c r="A758" s="617"/>
      <c r="B758" s="620" t="s">
        <v>3194</v>
      </c>
      <c r="C758" s="613" t="s">
        <v>3543</v>
      </c>
      <c r="D758" s="618" t="s">
        <v>3375</v>
      </c>
      <c r="E758" s="614">
        <v>1013.08</v>
      </c>
      <c r="F758" s="615">
        <f t="shared" si="37"/>
        <v>169626567.24777323</v>
      </c>
      <c r="G758" s="614">
        <f t="shared" si="36"/>
        <v>1013.08</v>
      </c>
      <c r="H758" s="615">
        <f t="shared" si="38"/>
        <v>169626567.24777323</v>
      </c>
      <c r="I758" s="616" t="s">
        <v>108</v>
      </c>
      <c r="J758" s="616" t="s">
        <v>3184</v>
      </c>
    </row>
    <row r="759" spans="1:10" ht="36">
      <c r="A759" s="617"/>
      <c r="B759" s="620" t="s">
        <v>3194</v>
      </c>
      <c r="C759" s="613" t="s">
        <v>3544</v>
      </c>
      <c r="D759" s="618" t="s">
        <v>3284</v>
      </c>
      <c r="E759" s="614">
        <v>5000</v>
      </c>
      <c r="F759" s="615">
        <f t="shared" si="37"/>
        <v>169631567.24777323</v>
      </c>
      <c r="G759" s="614">
        <f t="shared" si="36"/>
        <v>5000</v>
      </c>
      <c r="H759" s="615">
        <f t="shared" si="38"/>
        <v>169631567.24777323</v>
      </c>
      <c r="I759" s="616" t="s">
        <v>108</v>
      </c>
      <c r="J759" s="616" t="s">
        <v>3184</v>
      </c>
    </row>
    <row r="760" spans="1:10" ht="36">
      <c r="A760" s="617"/>
      <c r="B760" s="620" t="s">
        <v>3194</v>
      </c>
      <c r="C760" s="613" t="s">
        <v>3544</v>
      </c>
      <c r="D760" s="618" t="s">
        <v>3251</v>
      </c>
      <c r="E760" s="614">
        <v>331000</v>
      </c>
      <c r="F760" s="615">
        <f t="shared" si="37"/>
        <v>169962567.24777323</v>
      </c>
      <c r="G760" s="614">
        <f t="shared" si="36"/>
        <v>331000</v>
      </c>
      <c r="H760" s="615">
        <f t="shared" si="38"/>
        <v>169962567.24777323</v>
      </c>
      <c r="I760" s="616" t="s">
        <v>108</v>
      </c>
      <c r="J760" s="616" t="s">
        <v>3184</v>
      </c>
    </row>
    <row r="761" spans="1:10" ht="36">
      <c r="A761" s="617"/>
      <c r="B761" s="620" t="s">
        <v>3194</v>
      </c>
      <c r="C761" s="613" t="s">
        <v>3544</v>
      </c>
      <c r="D761" s="618" t="s">
        <v>3252</v>
      </c>
      <c r="E761" s="614">
        <v>78000</v>
      </c>
      <c r="F761" s="615">
        <f t="shared" si="37"/>
        <v>170040567.24777323</v>
      </c>
      <c r="G761" s="614">
        <f t="shared" si="36"/>
        <v>78000</v>
      </c>
      <c r="H761" s="615">
        <f t="shared" si="38"/>
        <v>170040567.24777323</v>
      </c>
      <c r="I761" s="616" t="s">
        <v>108</v>
      </c>
      <c r="J761" s="616" t="s">
        <v>3184</v>
      </c>
    </row>
    <row r="762" spans="1:10" ht="36">
      <c r="A762" s="617"/>
      <c r="B762" s="620" t="s">
        <v>3194</v>
      </c>
      <c r="C762" s="613" t="s">
        <v>3544</v>
      </c>
      <c r="D762" s="618" t="s">
        <v>3285</v>
      </c>
      <c r="E762" s="614">
        <v>1333</v>
      </c>
      <c r="F762" s="615">
        <f t="shared" si="37"/>
        <v>170041900.24777323</v>
      </c>
      <c r="G762" s="614">
        <f t="shared" si="36"/>
        <v>1333</v>
      </c>
      <c r="H762" s="615">
        <f t="shared" si="38"/>
        <v>170041900.24777323</v>
      </c>
      <c r="I762" s="616" t="s">
        <v>108</v>
      </c>
      <c r="J762" s="616" t="s">
        <v>3184</v>
      </c>
    </row>
    <row r="763" spans="1:10" ht="36">
      <c r="A763" s="617"/>
      <c r="B763" s="620" t="s">
        <v>3194</v>
      </c>
      <c r="C763" s="613" t="s">
        <v>3544</v>
      </c>
      <c r="D763" s="618" t="s">
        <v>3253</v>
      </c>
      <c r="E763" s="614">
        <v>488000.00000000006</v>
      </c>
      <c r="F763" s="615">
        <f t="shared" si="37"/>
        <v>170529900.24777323</v>
      </c>
      <c r="G763" s="614">
        <f t="shared" si="36"/>
        <v>488000.00000000006</v>
      </c>
      <c r="H763" s="615">
        <f t="shared" si="38"/>
        <v>170529900.24777323</v>
      </c>
      <c r="I763" s="616" t="s">
        <v>108</v>
      </c>
      <c r="J763" s="616" t="s">
        <v>3184</v>
      </c>
    </row>
    <row r="764" spans="1:10" ht="36">
      <c r="A764" s="617"/>
      <c r="B764" s="620" t="s">
        <v>3194</v>
      </c>
      <c r="C764" s="613" t="s">
        <v>3544</v>
      </c>
      <c r="D764" s="618" t="s">
        <v>3254</v>
      </c>
      <c r="E764" s="614">
        <v>266400</v>
      </c>
      <c r="F764" s="615">
        <f t="shared" si="37"/>
        <v>170796300.24777323</v>
      </c>
      <c r="G764" s="614">
        <f t="shared" si="36"/>
        <v>266400</v>
      </c>
      <c r="H764" s="615">
        <f t="shared" si="38"/>
        <v>170796300.24777323</v>
      </c>
      <c r="I764" s="616" t="s">
        <v>108</v>
      </c>
      <c r="J764" s="616" t="s">
        <v>3184</v>
      </c>
    </row>
    <row r="765" spans="1:10" ht="36">
      <c r="A765" s="617"/>
      <c r="B765" s="620" t="s">
        <v>3194</v>
      </c>
      <c r="C765" s="613" t="s">
        <v>3544</v>
      </c>
      <c r="D765" s="618" t="s">
        <v>3255</v>
      </c>
      <c r="E765" s="614">
        <v>306000</v>
      </c>
      <c r="F765" s="615">
        <f t="shared" si="37"/>
        <v>171102300.24777323</v>
      </c>
      <c r="G765" s="614">
        <f t="shared" si="36"/>
        <v>306000</v>
      </c>
      <c r="H765" s="615">
        <f t="shared" si="38"/>
        <v>171102300.24777323</v>
      </c>
      <c r="I765" s="616" t="s">
        <v>108</v>
      </c>
      <c r="J765" s="616" t="s">
        <v>3184</v>
      </c>
    </row>
    <row r="766" spans="1:10" ht="36">
      <c r="A766" s="617"/>
      <c r="B766" s="620" t="s">
        <v>3194</v>
      </c>
      <c r="C766" s="613" t="s">
        <v>3544</v>
      </c>
      <c r="D766" s="618" t="s">
        <v>3239</v>
      </c>
      <c r="E766" s="614">
        <v>16315.92</v>
      </c>
      <c r="F766" s="615">
        <f t="shared" si="37"/>
        <v>171118616.16777322</v>
      </c>
      <c r="G766" s="614">
        <f t="shared" si="36"/>
        <v>16315.92</v>
      </c>
      <c r="H766" s="615">
        <f t="shared" si="38"/>
        <v>171118616.16777322</v>
      </c>
      <c r="I766" s="616" t="s">
        <v>108</v>
      </c>
      <c r="J766" s="616" t="s">
        <v>3184</v>
      </c>
    </row>
    <row r="767" spans="1:10" ht="36">
      <c r="A767" s="617"/>
      <c r="B767" s="620" t="s">
        <v>3194</v>
      </c>
      <c r="C767" s="613" t="s">
        <v>3544</v>
      </c>
      <c r="D767" s="618" t="s">
        <v>3240</v>
      </c>
      <c r="E767" s="614">
        <v>21754.560000000001</v>
      </c>
      <c r="F767" s="615">
        <f t="shared" si="37"/>
        <v>171140370.72777322</v>
      </c>
      <c r="G767" s="614">
        <f t="shared" si="36"/>
        <v>21754.560000000001</v>
      </c>
      <c r="H767" s="615">
        <f t="shared" si="38"/>
        <v>171140370.72777322</v>
      </c>
      <c r="I767" s="616" t="s">
        <v>108</v>
      </c>
      <c r="J767" s="616" t="s">
        <v>3184</v>
      </c>
    </row>
    <row r="768" spans="1:10" ht="36">
      <c r="A768" s="617"/>
      <c r="B768" s="620" t="s">
        <v>3194</v>
      </c>
      <c r="C768" s="613" t="s">
        <v>3544</v>
      </c>
      <c r="D768" s="618" t="s">
        <v>3257</v>
      </c>
      <c r="E768" s="614">
        <v>39000</v>
      </c>
      <c r="F768" s="615">
        <f t="shared" si="37"/>
        <v>171179370.72777322</v>
      </c>
      <c r="G768" s="614">
        <f t="shared" si="36"/>
        <v>39000</v>
      </c>
      <c r="H768" s="615">
        <f t="shared" si="38"/>
        <v>171179370.72777322</v>
      </c>
      <c r="I768" s="616" t="s">
        <v>108</v>
      </c>
      <c r="J768" s="616" t="s">
        <v>3184</v>
      </c>
    </row>
    <row r="769" spans="1:10" ht="36">
      <c r="A769" s="617"/>
      <c r="B769" s="620" t="s">
        <v>3194</v>
      </c>
      <c r="C769" s="613" t="s">
        <v>3544</v>
      </c>
      <c r="D769" s="618" t="s">
        <v>3241</v>
      </c>
      <c r="E769" s="614">
        <v>2452.7200000000003</v>
      </c>
      <c r="F769" s="615">
        <f t="shared" si="37"/>
        <v>171181823.44777322</v>
      </c>
      <c r="G769" s="614">
        <f t="shared" si="36"/>
        <v>2452.7200000000003</v>
      </c>
      <c r="H769" s="615">
        <f t="shared" si="38"/>
        <v>171181823.44777322</v>
      </c>
      <c r="I769" s="616" t="s">
        <v>108</v>
      </c>
      <c r="J769" s="616" t="s">
        <v>3184</v>
      </c>
    </row>
    <row r="770" spans="1:10" ht="36">
      <c r="A770" s="617"/>
      <c r="B770" s="620" t="s">
        <v>3194</v>
      </c>
      <c r="C770" s="613" t="s">
        <v>3544</v>
      </c>
      <c r="D770" s="618" t="s">
        <v>3259</v>
      </c>
      <c r="E770" s="614">
        <v>32000</v>
      </c>
      <c r="F770" s="615">
        <f t="shared" si="37"/>
        <v>171213823.44777322</v>
      </c>
      <c r="G770" s="614">
        <f t="shared" si="36"/>
        <v>32000</v>
      </c>
      <c r="H770" s="615">
        <f t="shared" si="38"/>
        <v>171213823.44777322</v>
      </c>
      <c r="I770" s="616" t="s">
        <v>108</v>
      </c>
      <c r="J770" s="616" t="s">
        <v>3184</v>
      </c>
    </row>
    <row r="771" spans="1:10" ht="36">
      <c r="A771" s="617"/>
      <c r="B771" s="620" t="s">
        <v>3194</v>
      </c>
      <c r="C771" s="613" t="s">
        <v>3544</v>
      </c>
      <c r="D771" s="618" t="s">
        <v>3287</v>
      </c>
      <c r="E771" s="614">
        <v>1652.92</v>
      </c>
      <c r="F771" s="615">
        <f t="shared" si="37"/>
        <v>171215476.36777321</v>
      </c>
      <c r="G771" s="614">
        <f t="shared" si="36"/>
        <v>1652.92</v>
      </c>
      <c r="H771" s="615">
        <f t="shared" si="38"/>
        <v>171215476.36777321</v>
      </c>
      <c r="I771" s="616" t="s">
        <v>108</v>
      </c>
      <c r="J771" s="616" t="s">
        <v>3184</v>
      </c>
    </row>
    <row r="772" spans="1:10" ht="36">
      <c r="A772" s="617"/>
      <c r="B772" s="620" t="s">
        <v>3194</v>
      </c>
      <c r="C772" s="613" t="s">
        <v>3544</v>
      </c>
      <c r="D772" s="618" t="s">
        <v>3260</v>
      </c>
      <c r="E772" s="614">
        <v>906.44</v>
      </c>
      <c r="F772" s="615">
        <f t="shared" si="37"/>
        <v>171216382.8077732</v>
      </c>
      <c r="G772" s="614">
        <f t="shared" si="36"/>
        <v>906.44</v>
      </c>
      <c r="H772" s="615">
        <f t="shared" si="38"/>
        <v>171216382.8077732</v>
      </c>
      <c r="I772" s="616" t="s">
        <v>108</v>
      </c>
      <c r="J772" s="616" t="s">
        <v>3184</v>
      </c>
    </row>
    <row r="773" spans="1:10" ht="36">
      <c r="A773" s="617"/>
      <c r="B773" s="620" t="s">
        <v>3194</v>
      </c>
      <c r="C773" s="613" t="s">
        <v>3544</v>
      </c>
      <c r="D773" s="618" t="s">
        <v>3261</v>
      </c>
      <c r="E773" s="614">
        <v>255000</v>
      </c>
      <c r="F773" s="615">
        <f t="shared" si="37"/>
        <v>171471382.8077732</v>
      </c>
      <c r="G773" s="614">
        <f t="shared" si="36"/>
        <v>255000</v>
      </c>
      <c r="H773" s="615">
        <f t="shared" si="38"/>
        <v>171471382.8077732</v>
      </c>
      <c r="I773" s="616" t="s">
        <v>108</v>
      </c>
      <c r="J773" s="616" t="s">
        <v>3184</v>
      </c>
    </row>
    <row r="774" spans="1:10" ht="36">
      <c r="A774" s="617"/>
      <c r="B774" s="620" t="s">
        <v>3194</v>
      </c>
      <c r="C774" s="613" t="s">
        <v>3544</v>
      </c>
      <c r="D774" s="618" t="s">
        <v>3264</v>
      </c>
      <c r="E774" s="614">
        <v>4052.32</v>
      </c>
      <c r="F774" s="615">
        <f t="shared" si="37"/>
        <v>171475435.1277732</v>
      </c>
      <c r="G774" s="614">
        <f t="shared" si="36"/>
        <v>4052.32</v>
      </c>
      <c r="H774" s="615">
        <f t="shared" si="38"/>
        <v>171475435.1277732</v>
      </c>
      <c r="I774" s="616" t="s">
        <v>108</v>
      </c>
      <c r="J774" s="616" t="s">
        <v>3184</v>
      </c>
    </row>
    <row r="775" spans="1:10" ht="36">
      <c r="A775" s="617"/>
      <c r="B775" s="620" t="s">
        <v>3194</v>
      </c>
      <c r="C775" s="613" t="s">
        <v>3544</v>
      </c>
      <c r="D775" s="618" t="s">
        <v>3265</v>
      </c>
      <c r="E775" s="614">
        <v>7464.8</v>
      </c>
      <c r="F775" s="615">
        <f t="shared" si="37"/>
        <v>171482899.92777321</v>
      </c>
      <c r="G775" s="614">
        <f t="shared" si="36"/>
        <v>7464.8</v>
      </c>
      <c r="H775" s="615">
        <f t="shared" si="38"/>
        <v>171482899.92777321</v>
      </c>
      <c r="I775" s="616" t="s">
        <v>108</v>
      </c>
      <c r="J775" s="616" t="s">
        <v>3184</v>
      </c>
    </row>
    <row r="776" spans="1:10" ht="36">
      <c r="A776" s="617"/>
      <c r="B776" s="620" t="s">
        <v>3194</v>
      </c>
      <c r="C776" s="613" t="s">
        <v>3544</v>
      </c>
      <c r="D776" s="618" t="s">
        <v>3266</v>
      </c>
      <c r="E776" s="614">
        <v>12000</v>
      </c>
      <c r="F776" s="615">
        <f t="shared" si="37"/>
        <v>171494899.92777321</v>
      </c>
      <c r="G776" s="614">
        <f t="shared" si="36"/>
        <v>12000</v>
      </c>
      <c r="H776" s="615">
        <f t="shared" si="38"/>
        <v>171494899.92777321</v>
      </c>
      <c r="I776" s="616" t="s">
        <v>108</v>
      </c>
      <c r="J776" s="616" t="s">
        <v>3184</v>
      </c>
    </row>
    <row r="777" spans="1:10" ht="36">
      <c r="A777" s="617"/>
      <c r="B777" s="620" t="s">
        <v>3194</v>
      </c>
      <c r="C777" s="613" t="s">
        <v>3544</v>
      </c>
      <c r="D777" s="618" t="s">
        <v>3267</v>
      </c>
      <c r="E777" s="614">
        <v>51000</v>
      </c>
      <c r="F777" s="615">
        <f t="shared" si="37"/>
        <v>171545899.92777321</v>
      </c>
      <c r="G777" s="614">
        <f t="shared" si="36"/>
        <v>51000</v>
      </c>
      <c r="H777" s="615">
        <f t="shared" si="38"/>
        <v>171545899.92777321</v>
      </c>
      <c r="I777" s="616" t="s">
        <v>108</v>
      </c>
      <c r="J777" s="616" t="s">
        <v>3184</v>
      </c>
    </row>
    <row r="778" spans="1:10" ht="36">
      <c r="A778" s="617"/>
      <c r="B778" s="620" t="s">
        <v>3194</v>
      </c>
      <c r="C778" s="613" t="s">
        <v>3544</v>
      </c>
      <c r="D778" s="618" t="s">
        <v>3289</v>
      </c>
      <c r="E778" s="614">
        <v>6131.7999999999993</v>
      </c>
      <c r="F778" s="615">
        <f t="shared" si="37"/>
        <v>171552031.72777322</v>
      </c>
      <c r="G778" s="614">
        <f t="shared" ref="G778:G841" si="39">E778</f>
        <v>6131.7999999999993</v>
      </c>
      <c r="H778" s="615">
        <f t="shared" si="38"/>
        <v>171552031.72777322</v>
      </c>
      <c r="I778" s="616" t="s">
        <v>108</v>
      </c>
      <c r="J778" s="616" t="s">
        <v>3184</v>
      </c>
    </row>
    <row r="779" spans="1:10" ht="36">
      <c r="A779" s="617"/>
      <c r="B779" s="620" t="s">
        <v>3194</v>
      </c>
      <c r="C779" s="613" t="s">
        <v>3544</v>
      </c>
      <c r="D779" s="618" t="s">
        <v>3242</v>
      </c>
      <c r="E779" s="614">
        <v>6665</v>
      </c>
      <c r="F779" s="615">
        <f t="shared" ref="F779:F842" si="40">E779+F778</f>
        <v>171558696.72777322</v>
      </c>
      <c r="G779" s="614">
        <f t="shared" si="39"/>
        <v>6665</v>
      </c>
      <c r="H779" s="615">
        <f t="shared" ref="H779:H842" si="41">H778+G779</f>
        <v>171558696.72777322</v>
      </c>
      <c r="I779" s="616" t="s">
        <v>108</v>
      </c>
      <c r="J779" s="616" t="s">
        <v>3184</v>
      </c>
    </row>
    <row r="780" spans="1:10" ht="36">
      <c r="A780" s="617"/>
      <c r="B780" s="620" t="s">
        <v>3194</v>
      </c>
      <c r="C780" s="613" t="s">
        <v>3544</v>
      </c>
      <c r="D780" s="618" t="s">
        <v>3243</v>
      </c>
      <c r="E780" s="614">
        <v>13000</v>
      </c>
      <c r="F780" s="615">
        <f t="shared" si="40"/>
        <v>171571696.72777322</v>
      </c>
      <c r="G780" s="614">
        <f t="shared" si="39"/>
        <v>13000</v>
      </c>
      <c r="H780" s="615">
        <f t="shared" si="41"/>
        <v>171571696.72777322</v>
      </c>
      <c r="I780" s="616" t="s">
        <v>108</v>
      </c>
      <c r="J780" s="616" t="s">
        <v>3184</v>
      </c>
    </row>
    <row r="781" spans="1:10" ht="36">
      <c r="A781" s="617"/>
      <c r="B781" s="620" t="s">
        <v>3194</v>
      </c>
      <c r="C781" s="613" t="s">
        <v>3544</v>
      </c>
      <c r="D781" s="618" t="s">
        <v>3269</v>
      </c>
      <c r="E781" s="614">
        <v>399000</v>
      </c>
      <c r="F781" s="615">
        <f t="shared" si="40"/>
        <v>171970696.72777322</v>
      </c>
      <c r="G781" s="614">
        <f t="shared" si="39"/>
        <v>399000</v>
      </c>
      <c r="H781" s="615">
        <f t="shared" si="41"/>
        <v>171970696.72777322</v>
      </c>
      <c r="I781" s="616" t="s">
        <v>108</v>
      </c>
      <c r="J781" s="616" t="s">
        <v>3184</v>
      </c>
    </row>
    <row r="782" spans="1:10" ht="36">
      <c r="A782" s="617"/>
      <c r="B782" s="620" t="s">
        <v>3194</v>
      </c>
      <c r="C782" s="613" t="s">
        <v>3544</v>
      </c>
      <c r="D782" s="618" t="s">
        <v>3290</v>
      </c>
      <c r="E782" s="614">
        <v>61000</v>
      </c>
      <c r="F782" s="615">
        <f t="shared" si="40"/>
        <v>172031696.72777322</v>
      </c>
      <c r="G782" s="614">
        <f t="shared" si="39"/>
        <v>61000</v>
      </c>
      <c r="H782" s="615">
        <f t="shared" si="41"/>
        <v>172031696.72777322</v>
      </c>
      <c r="I782" s="616" t="s">
        <v>108</v>
      </c>
      <c r="J782" s="616" t="s">
        <v>3184</v>
      </c>
    </row>
    <row r="783" spans="1:10" ht="36">
      <c r="A783" s="617"/>
      <c r="B783" s="620" t="s">
        <v>3194</v>
      </c>
      <c r="C783" s="613" t="s">
        <v>3544</v>
      </c>
      <c r="D783" s="618" t="s">
        <v>3373</v>
      </c>
      <c r="E783" s="614">
        <v>8317.92</v>
      </c>
      <c r="F783" s="615">
        <f t="shared" si="40"/>
        <v>172040014.64777321</v>
      </c>
      <c r="G783" s="614">
        <f t="shared" si="39"/>
        <v>8317.92</v>
      </c>
      <c r="H783" s="615">
        <f t="shared" si="41"/>
        <v>172040014.64777321</v>
      </c>
      <c r="I783" s="616" t="s">
        <v>108</v>
      </c>
      <c r="J783" s="616" t="s">
        <v>3184</v>
      </c>
    </row>
    <row r="784" spans="1:10" ht="36">
      <c r="A784" s="617"/>
      <c r="B784" s="620" t="s">
        <v>3194</v>
      </c>
      <c r="C784" s="613" t="s">
        <v>3544</v>
      </c>
      <c r="D784" s="618" t="s">
        <v>3291</v>
      </c>
      <c r="E784" s="614">
        <v>37000</v>
      </c>
      <c r="F784" s="615">
        <f t="shared" si="40"/>
        <v>172077014.64777321</v>
      </c>
      <c r="G784" s="614">
        <f t="shared" si="39"/>
        <v>37000</v>
      </c>
      <c r="H784" s="615">
        <f t="shared" si="41"/>
        <v>172077014.64777321</v>
      </c>
      <c r="I784" s="616" t="s">
        <v>108</v>
      </c>
      <c r="J784" s="616" t="s">
        <v>3184</v>
      </c>
    </row>
    <row r="785" spans="1:10" ht="36">
      <c r="A785" s="617"/>
      <c r="B785" s="620" t="s">
        <v>3194</v>
      </c>
      <c r="C785" s="613" t="s">
        <v>3544</v>
      </c>
      <c r="D785" s="618" t="s">
        <v>3244</v>
      </c>
      <c r="E785" s="614">
        <v>163000</v>
      </c>
      <c r="F785" s="615">
        <f t="shared" si="40"/>
        <v>172240014.64777321</v>
      </c>
      <c r="G785" s="614">
        <f t="shared" si="39"/>
        <v>163000</v>
      </c>
      <c r="H785" s="615">
        <f t="shared" si="41"/>
        <v>172240014.64777321</v>
      </c>
      <c r="I785" s="616" t="s">
        <v>108</v>
      </c>
      <c r="J785" s="616" t="s">
        <v>3184</v>
      </c>
    </row>
    <row r="786" spans="1:10" ht="36">
      <c r="A786" s="617"/>
      <c r="B786" s="620" t="s">
        <v>3194</v>
      </c>
      <c r="C786" s="613" t="s">
        <v>3544</v>
      </c>
      <c r="D786" s="618" t="s">
        <v>3463</v>
      </c>
      <c r="E786" s="614">
        <v>27000</v>
      </c>
      <c r="F786" s="615">
        <f t="shared" si="40"/>
        <v>172267014.64777321</v>
      </c>
      <c r="G786" s="614">
        <f t="shared" si="39"/>
        <v>27000</v>
      </c>
      <c r="H786" s="615">
        <f t="shared" si="41"/>
        <v>172267014.64777321</v>
      </c>
      <c r="I786" s="616" t="s">
        <v>108</v>
      </c>
      <c r="J786" s="616" t="s">
        <v>3184</v>
      </c>
    </row>
    <row r="787" spans="1:10" ht="36">
      <c r="A787" s="617"/>
      <c r="B787" s="620" t="s">
        <v>3194</v>
      </c>
      <c r="C787" s="613" t="s">
        <v>3544</v>
      </c>
      <c r="D787" s="618" t="s">
        <v>3294</v>
      </c>
      <c r="E787" s="614">
        <v>2079.48</v>
      </c>
      <c r="F787" s="615">
        <f t="shared" si="40"/>
        <v>172269094.1277732</v>
      </c>
      <c r="G787" s="614">
        <f t="shared" si="39"/>
        <v>2079.48</v>
      </c>
      <c r="H787" s="615">
        <f t="shared" si="41"/>
        <v>172269094.1277732</v>
      </c>
      <c r="I787" s="616" t="s">
        <v>108</v>
      </c>
      <c r="J787" s="616" t="s">
        <v>3184</v>
      </c>
    </row>
    <row r="788" spans="1:10" ht="36">
      <c r="A788" s="617"/>
      <c r="B788" s="620" t="s">
        <v>3194</v>
      </c>
      <c r="C788" s="613" t="s">
        <v>3544</v>
      </c>
      <c r="D788" s="618" t="s">
        <v>3271</v>
      </c>
      <c r="E788" s="614">
        <v>6665</v>
      </c>
      <c r="F788" s="615">
        <f t="shared" si="40"/>
        <v>172275759.1277732</v>
      </c>
      <c r="G788" s="614">
        <f t="shared" si="39"/>
        <v>6665</v>
      </c>
      <c r="H788" s="615">
        <f t="shared" si="41"/>
        <v>172275759.1277732</v>
      </c>
      <c r="I788" s="616" t="s">
        <v>108</v>
      </c>
      <c r="J788" s="616" t="s">
        <v>3184</v>
      </c>
    </row>
    <row r="789" spans="1:10" ht="36">
      <c r="A789" s="617"/>
      <c r="B789" s="620" t="s">
        <v>3194</v>
      </c>
      <c r="C789" s="613" t="s">
        <v>3544</v>
      </c>
      <c r="D789" s="618" t="s">
        <v>3272</v>
      </c>
      <c r="E789" s="614">
        <v>319.92</v>
      </c>
      <c r="F789" s="615">
        <f t="shared" si="40"/>
        <v>172276079.04777318</v>
      </c>
      <c r="G789" s="614">
        <f t="shared" si="39"/>
        <v>319.92</v>
      </c>
      <c r="H789" s="615">
        <f t="shared" si="41"/>
        <v>172276079.04777318</v>
      </c>
      <c r="I789" s="616" t="s">
        <v>108</v>
      </c>
      <c r="J789" s="616" t="s">
        <v>3184</v>
      </c>
    </row>
    <row r="790" spans="1:10" ht="36">
      <c r="A790" s="617"/>
      <c r="B790" s="620" t="s">
        <v>3194</v>
      </c>
      <c r="C790" s="613" t="s">
        <v>3544</v>
      </c>
      <c r="D790" s="618" t="s">
        <v>3246</v>
      </c>
      <c r="E790" s="614">
        <v>51000</v>
      </c>
      <c r="F790" s="615">
        <f t="shared" si="40"/>
        <v>172327079.04777318</v>
      </c>
      <c r="G790" s="614">
        <f t="shared" si="39"/>
        <v>51000</v>
      </c>
      <c r="H790" s="615">
        <f t="shared" si="41"/>
        <v>172327079.04777318</v>
      </c>
      <c r="I790" s="616" t="s">
        <v>108</v>
      </c>
      <c r="J790" s="616" t="s">
        <v>3184</v>
      </c>
    </row>
    <row r="791" spans="1:10" ht="36">
      <c r="A791" s="617"/>
      <c r="B791" s="620" t="s">
        <v>3194</v>
      </c>
      <c r="C791" s="613" t="s">
        <v>3544</v>
      </c>
      <c r="D791" s="618" t="s">
        <v>3214</v>
      </c>
      <c r="E791" s="614">
        <v>163000</v>
      </c>
      <c r="F791" s="615">
        <f t="shared" si="40"/>
        <v>172490079.04777318</v>
      </c>
      <c r="G791" s="614">
        <f t="shared" si="39"/>
        <v>163000</v>
      </c>
      <c r="H791" s="615">
        <f t="shared" si="41"/>
        <v>172490079.04777318</v>
      </c>
      <c r="I791" s="616" t="s">
        <v>108</v>
      </c>
      <c r="J791" s="616" t="s">
        <v>3184</v>
      </c>
    </row>
    <row r="792" spans="1:10" ht="36">
      <c r="A792" s="617"/>
      <c r="B792" s="620" t="s">
        <v>3194</v>
      </c>
      <c r="C792" s="613" t="s">
        <v>3544</v>
      </c>
      <c r="D792" s="618" t="s">
        <v>3221</v>
      </c>
      <c r="E792" s="614">
        <v>48996</v>
      </c>
      <c r="F792" s="615">
        <f t="shared" si="40"/>
        <v>172539075.04777318</v>
      </c>
      <c r="G792" s="614">
        <f t="shared" si="39"/>
        <v>48996</v>
      </c>
      <c r="H792" s="615">
        <f t="shared" si="41"/>
        <v>172539075.04777318</v>
      </c>
      <c r="I792" s="616" t="s">
        <v>108</v>
      </c>
      <c r="J792" s="616" t="s">
        <v>3184</v>
      </c>
    </row>
    <row r="793" spans="1:10" ht="36">
      <c r="A793" s="617"/>
      <c r="B793" s="620" t="s">
        <v>3194</v>
      </c>
      <c r="C793" s="613" t="s">
        <v>3544</v>
      </c>
      <c r="D793" s="618" t="s">
        <v>3248</v>
      </c>
      <c r="E793" s="614">
        <v>250000</v>
      </c>
      <c r="F793" s="615">
        <f t="shared" si="40"/>
        <v>172789075.04777318</v>
      </c>
      <c r="G793" s="614">
        <f t="shared" si="39"/>
        <v>250000</v>
      </c>
      <c r="H793" s="615">
        <f t="shared" si="41"/>
        <v>172789075.04777318</v>
      </c>
      <c r="I793" s="616" t="s">
        <v>108</v>
      </c>
      <c r="J793" s="616" t="s">
        <v>3184</v>
      </c>
    </row>
    <row r="794" spans="1:10" ht="36">
      <c r="A794" s="617"/>
      <c r="B794" s="620" t="s">
        <v>3194</v>
      </c>
      <c r="C794" s="613" t="s">
        <v>3544</v>
      </c>
      <c r="D794" s="618" t="s">
        <v>3276</v>
      </c>
      <c r="E794" s="614">
        <v>8157.96</v>
      </c>
      <c r="F794" s="615">
        <f t="shared" si="40"/>
        <v>172797233.00777319</v>
      </c>
      <c r="G794" s="614">
        <f t="shared" si="39"/>
        <v>8157.96</v>
      </c>
      <c r="H794" s="615">
        <f t="shared" si="41"/>
        <v>172797233.00777319</v>
      </c>
      <c r="I794" s="616" t="s">
        <v>108</v>
      </c>
      <c r="J794" s="616" t="s">
        <v>3184</v>
      </c>
    </row>
    <row r="795" spans="1:10" ht="36">
      <c r="A795" s="617"/>
      <c r="B795" s="620" t="s">
        <v>3194</v>
      </c>
      <c r="C795" s="613" t="s">
        <v>3544</v>
      </c>
      <c r="D795" s="618" t="s">
        <v>3249</v>
      </c>
      <c r="E795" s="614">
        <v>1013.08</v>
      </c>
      <c r="F795" s="615">
        <f t="shared" si="40"/>
        <v>172798246.0877732</v>
      </c>
      <c r="G795" s="614">
        <f t="shared" si="39"/>
        <v>1013.08</v>
      </c>
      <c r="H795" s="615">
        <f t="shared" si="41"/>
        <v>172798246.0877732</v>
      </c>
      <c r="I795" s="616" t="s">
        <v>108</v>
      </c>
      <c r="J795" s="616" t="s">
        <v>3184</v>
      </c>
    </row>
    <row r="796" spans="1:10" ht="36">
      <c r="A796" s="617"/>
      <c r="B796" s="620" t="s">
        <v>3194</v>
      </c>
      <c r="C796" s="613" t="s">
        <v>3544</v>
      </c>
      <c r="D796" s="618" t="s">
        <v>3277</v>
      </c>
      <c r="E796" s="614">
        <v>44000</v>
      </c>
      <c r="F796" s="615">
        <f t="shared" si="40"/>
        <v>172842246.0877732</v>
      </c>
      <c r="G796" s="614">
        <f t="shared" si="39"/>
        <v>44000</v>
      </c>
      <c r="H796" s="615">
        <f t="shared" si="41"/>
        <v>172842246.0877732</v>
      </c>
      <c r="I796" s="616" t="s">
        <v>108</v>
      </c>
      <c r="J796" s="616" t="s">
        <v>3184</v>
      </c>
    </row>
    <row r="797" spans="1:10" ht="36">
      <c r="A797" s="617"/>
      <c r="B797" s="620" t="s">
        <v>3194</v>
      </c>
      <c r="C797" s="613" t="s">
        <v>3544</v>
      </c>
      <c r="D797" s="618" t="s">
        <v>3278</v>
      </c>
      <c r="E797" s="614">
        <v>16315.92</v>
      </c>
      <c r="F797" s="615">
        <f t="shared" si="40"/>
        <v>172858562.00777319</v>
      </c>
      <c r="G797" s="614">
        <f t="shared" si="39"/>
        <v>16315.92</v>
      </c>
      <c r="H797" s="615">
        <f t="shared" si="41"/>
        <v>172858562.00777319</v>
      </c>
      <c r="I797" s="616" t="s">
        <v>108</v>
      </c>
      <c r="J797" s="616" t="s">
        <v>3184</v>
      </c>
    </row>
    <row r="798" spans="1:10" ht="36">
      <c r="A798" s="617"/>
      <c r="B798" s="620" t="s">
        <v>3194</v>
      </c>
      <c r="C798" s="613" t="s">
        <v>3544</v>
      </c>
      <c r="D798" s="618" t="s">
        <v>3279</v>
      </c>
      <c r="E798" s="614">
        <v>4319.92</v>
      </c>
      <c r="F798" s="615">
        <f t="shared" si="40"/>
        <v>172862881.92777318</v>
      </c>
      <c r="G798" s="614">
        <f t="shared" si="39"/>
        <v>4319.92</v>
      </c>
      <c r="H798" s="615">
        <f t="shared" si="41"/>
        <v>172862881.92777318</v>
      </c>
      <c r="I798" s="616" t="s">
        <v>108</v>
      </c>
      <c r="J798" s="616" t="s">
        <v>3184</v>
      </c>
    </row>
    <row r="799" spans="1:10" ht="36">
      <c r="A799" s="617"/>
      <c r="B799" s="620" t="s">
        <v>3194</v>
      </c>
      <c r="C799" s="613" t="s">
        <v>3544</v>
      </c>
      <c r="D799" s="618" t="s">
        <v>3297</v>
      </c>
      <c r="E799" s="614">
        <v>78000.000000000015</v>
      </c>
      <c r="F799" s="615">
        <f t="shared" si="40"/>
        <v>172940881.92777318</v>
      </c>
      <c r="G799" s="614">
        <f t="shared" si="39"/>
        <v>78000.000000000015</v>
      </c>
      <c r="H799" s="615">
        <f t="shared" si="41"/>
        <v>172940881.92777318</v>
      </c>
      <c r="I799" s="616" t="s">
        <v>108</v>
      </c>
      <c r="J799" s="616" t="s">
        <v>3184</v>
      </c>
    </row>
    <row r="800" spans="1:10" ht="36">
      <c r="A800" s="617"/>
      <c r="B800" s="620" t="s">
        <v>3194</v>
      </c>
      <c r="C800" s="613" t="s">
        <v>3544</v>
      </c>
      <c r="D800" s="618" t="s">
        <v>3542</v>
      </c>
      <c r="E800" s="614">
        <v>38000</v>
      </c>
      <c r="F800" s="615">
        <f t="shared" si="40"/>
        <v>172978881.92777318</v>
      </c>
      <c r="G800" s="614">
        <f t="shared" si="39"/>
        <v>38000</v>
      </c>
      <c r="H800" s="615">
        <f t="shared" si="41"/>
        <v>172978881.92777318</v>
      </c>
      <c r="I800" s="616" t="s">
        <v>108</v>
      </c>
      <c r="J800" s="616" t="s">
        <v>3184</v>
      </c>
    </row>
    <row r="801" spans="1:10" ht="36">
      <c r="A801" s="617"/>
      <c r="B801" s="620" t="s">
        <v>3194</v>
      </c>
      <c r="C801" s="613" t="s">
        <v>3544</v>
      </c>
      <c r="D801" s="618" t="s">
        <v>3375</v>
      </c>
      <c r="E801" s="614">
        <v>5012.08</v>
      </c>
      <c r="F801" s="615">
        <f t="shared" si="40"/>
        <v>172983894.00777319</v>
      </c>
      <c r="G801" s="614">
        <f t="shared" si="39"/>
        <v>5012.08</v>
      </c>
      <c r="H801" s="615">
        <f t="shared" si="41"/>
        <v>172983894.00777319</v>
      </c>
      <c r="I801" s="616" t="s">
        <v>108</v>
      </c>
      <c r="J801" s="616" t="s">
        <v>3184</v>
      </c>
    </row>
    <row r="802" spans="1:10" ht="36">
      <c r="A802" s="617"/>
      <c r="B802" s="620" t="s">
        <v>3194</v>
      </c>
      <c r="C802" s="613" t="s">
        <v>3544</v>
      </c>
      <c r="D802" s="618" t="s">
        <v>3282</v>
      </c>
      <c r="E802" s="614">
        <v>2026.16</v>
      </c>
      <c r="F802" s="615">
        <f t="shared" si="40"/>
        <v>172985920.16777319</v>
      </c>
      <c r="G802" s="614">
        <f t="shared" si="39"/>
        <v>2026.16</v>
      </c>
      <c r="H802" s="615">
        <f t="shared" si="41"/>
        <v>172985920.16777319</v>
      </c>
      <c r="I802" s="616" t="s">
        <v>108</v>
      </c>
      <c r="J802" s="616" t="s">
        <v>3184</v>
      </c>
    </row>
    <row r="803" spans="1:10" ht="36">
      <c r="A803" s="617"/>
      <c r="B803" s="620" t="s">
        <v>3194</v>
      </c>
      <c r="C803" s="613" t="s">
        <v>3544</v>
      </c>
      <c r="D803" s="618" t="s">
        <v>3535</v>
      </c>
      <c r="E803" s="614">
        <v>213.28</v>
      </c>
      <c r="F803" s="615">
        <f t="shared" si="40"/>
        <v>172986133.44777319</v>
      </c>
      <c r="G803" s="614">
        <f t="shared" si="39"/>
        <v>213.28</v>
      </c>
      <c r="H803" s="615">
        <f t="shared" si="41"/>
        <v>172986133.44777319</v>
      </c>
      <c r="I803" s="616" t="s">
        <v>108</v>
      </c>
      <c r="J803" s="616" t="s">
        <v>3184</v>
      </c>
    </row>
    <row r="804" spans="1:10" ht="36">
      <c r="A804" s="617"/>
      <c r="B804" s="620" t="s">
        <v>3194</v>
      </c>
      <c r="C804" s="613" t="s">
        <v>3545</v>
      </c>
      <c r="D804" s="618" t="s">
        <v>3546</v>
      </c>
      <c r="E804" s="614">
        <v>3145.88</v>
      </c>
      <c r="F804" s="615">
        <f t="shared" si="40"/>
        <v>172989279.32777318</v>
      </c>
      <c r="G804" s="614">
        <f t="shared" si="39"/>
        <v>3145.88</v>
      </c>
      <c r="H804" s="615">
        <f t="shared" si="41"/>
        <v>172989279.32777318</v>
      </c>
      <c r="I804" s="616" t="s">
        <v>108</v>
      </c>
      <c r="J804" s="616" t="s">
        <v>3184</v>
      </c>
    </row>
    <row r="805" spans="1:10" ht="36">
      <c r="A805" s="617"/>
      <c r="B805" s="620" t="s">
        <v>3194</v>
      </c>
      <c r="C805" s="613" t="s">
        <v>3545</v>
      </c>
      <c r="D805" s="618" t="s">
        <v>3323</v>
      </c>
      <c r="E805" s="614">
        <v>133000</v>
      </c>
      <c r="F805" s="615">
        <f t="shared" si="40"/>
        <v>173122279.32777318</v>
      </c>
      <c r="G805" s="614">
        <f t="shared" si="39"/>
        <v>133000</v>
      </c>
      <c r="H805" s="615">
        <f t="shared" si="41"/>
        <v>173122279.32777318</v>
      </c>
      <c r="I805" s="616" t="s">
        <v>108</v>
      </c>
      <c r="J805" s="616" t="s">
        <v>3184</v>
      </c>
    </row>
    <row r="806" spans="1:10" ht="36">
      <c r="A806" s="617"/>
      <c r="B806" s="620" t="s">
        <v>3194</v>
      </c>
      <c r="C806" s="613" t="s">
        <v>3545</v>
      </c>
      <c r="D806" s="618" t="s">
        <v>3338</v>
      </c>
      <c r="E806" s="614">
        <v>53.32</v>
      </c>
      <c r="F806" s="615">
        <f t="shared" si="40"/>
        <v>173122332.64777318</v>
      </c>
      <c r="G806" s="614">
        <f t="shared" si="39"/>
        <v>53.32</v>
      </c>
      <c r="H806" s="615">
        <f t="shared" si="41"/>
        <v>173122332.64777318</v>
      </c>
      <c r="I806" s="616" t="s">
        <v>108</v>
      </c>
      <c r="J806" s="616" t="s">
        <v>3184</v>
      </c>
    </row>
    <row r="807" spans="1:10" ht="36">
      <c r="A807" s="617"/>
      <c r="B807" s="620" t="s">
        <v>3194</v>
      </c>
      <c r="C807" s="613" t="s">
        <v>3545</v>
      </c>
      <c r="D807" s="618" t="s">
        <v>3248</v>
      </c>
      <c r="E807" s="614">
        <v>5000</v>
      </c>
      <c r="F807" s="615">
        <f t="shared" si="40"/>
        <v>173127332.64777318</v>
      </c>
      <c r="G807" s="614">
        <f t="shared" si="39"/>
        <v>5000</v>
      </c>
      <c r="H807" s="615">
        <f t="shared" si="41"/>
        <v>173127332.64777318</v>
      </c>
      <c r="I807" s="616" t="s">
        <v>108</v>
      </c>
      <c r="J807" s="616" t="s">
        <v>3184</v>
      </c>
    </row>
    <row r="808" spans="1:10" ht="36">
      <c r="A808" s="617"/>
      <c r="B808" s="620" t="s">
        <v>3194</v>
      </c>
      <c r="C808" s="613" t="s">
        <v>3545</v>
      </c>
      <c r="D808" s="618" t="s">
        <v>3359</v>
      </c>
      <c r="E808" s="614">
        <v>2612.6800000000003</v>
      </c>
      <c r="F808" s="615">
        <f t="shared" si="40"/>
        <v>173129945.32777318</v>
      </c>
      <c r="G808" s="614">
        <f t="shared" si="39"/>
        <v>2612.6800000000003</v>
      </c>
      <c r="H808" s="615">
        <f t="shared" si="41"/>
        <v>173129945.32777318</v>
      </c>
      <c r="I808" s="616" t="s">
        <v>108</v>
      </c>
      <c r="J808" s="616" t="s">
        <v>3184</v>
      </c>
    </row>
    <row r="809" spans="1:10" ht="36">
      <c r="A809" s="617"/>
      <c r="B809" s="620" t="s">
        <v>3194</v>
      </c>
      <c r="C809" s="613" t="s">
        <v>3545</v>
      </c>
      <c r="D809" s="618" t="s">
        <v>3547</v>
      </c>
      <c r="E809" s="614">
        <v>117000</v>
      </c>
      <c r="F809" s="615">
        <f t="shared" si="40"/>
        <v>173246945.32777318</v>
      </c>
      <c r="G809" s="614">
        <f t="shared" si="39"/>
        <v>117000</v>
      </c>
      <c r="H809" s="615">
        <f t="shared" si="41"/>
        <v>173246945.32777318</v>
      </c>
      <c r="I809" s="616" t="s">
        <v>108</v>
      </c>
      <c r="J809" s="616" t="s">
        <v>3184</v>
      </c>
    </row>
    <row r="810" spans="1:10" ht="36">
      <c r="A810" s="617"/>
      <c r="B810" s="620" t="s">
        <v>3194</v>
      </c>
      <c r="C810" s="613" t="s">
        <v>3545</v>
      </c>
      <c r="D810" s="618" t="s">
        <v>3548</v>
      </c>
      <c r="E810" s="614">
        <v>5012.08</v>
      </c>
      <c r="F810" s="615">
        <f t="shared" si="40"/>
        <v>173251957.4077732</v>
      </c>
      <c r="G810" s="614">
        <f t="shared" si="39"/>
        <v>5012.08</v>
      </c>
      <c r="H810" s="615">
        <f t="shared" si="41"/>
        <v>173251957.4077732</v>
      </c>
      <c r="I810" s="616" t="s">
        <v>108</v>
      </c>
      <c r="J810" s="616" t="s">
        <v>3184</v>
      </c>
    </row>
    <row r="811" spans="1:10" ht="36">
      <c r="A811" s="617"/>
      <c r="B811" s="620" t="s">
        <v>3194</v>
      </c>
      <c r="C811" s="613" t="s">
        <v>3545</v>
      </c>
      <c r="D811" s="618" t="s">
        <v>3530</v>
      </c>
      <c r="E811" s="614">
        <v>49000</v>
      </c>
      <c r="F811" s="615">
        <f t="shared" si="40"/>
        <v>173300957.4077732</v>
      </c>
      <c r="G811" s="614">
        <f t="shared" si="39"/>
        <v>49000</v>
      </c>
      <c r="H811" s="615">
        <f t="shared" si="41"/>
        <v>173300957.4077732</v>
      </c>
      <c r="I811" s="616" t="s">
        <v>108</v>
      </c>
      <c r="J811" s="616" t="s">
        <v>3184</v>
      </c>
    </row>
    <row r="812" spans="1:10" ht="36">
      <c r="A812" s="617"/>
      <c r="B812" s="620" t="s">
        <v>3194</v>
      </c>
      <c r="C812" s="613" t="s">
        <v>3545</v>
      </c>
      <c r="D812" s="618" t="s">
        <v>3549</v>
      </c>
      <c r="E812" s="614">
        <v>5811.88</v>
      </c>
      <c r="F812" s="615">
        <f t="shared" si="40"/>
        <v>173306769.28777319</v>
      </c>
      <c r="G812" s="614">
        <f t="shared" si="39"/>
        <v>5811.88</v>
      </c>
      <c r="H812" s="615">
        <f t="shared" si="41"/>
        <v>173306769.28777319</v>
      </c>
      <c r="I812" s="616" t="s">
        <v>108</v>
      </c>
      <c r="J812" s="616" t="s">
        <v>3184</v>
      </c>
    </row>
    <row r="813" spans="1:10" ht="36">
      <c r="A813" s="617"/>
      <c r="B813" s="620" t="s">
        <v>3194</v>
      </c>
      <c r="C813" s="613" t="s">
        <v>3550</v>
      </c>
      <c r="D813" s="618" t="s">
        <v>3551</v>
      </c>
      <c r="E813" s="614">
        <v>63000</v>
      </c>
      <c r="F813" s="615">
        <f t="shared" si="40"/>
        <v>173369769.28777319</v>
      </c>
      <c r="G813" s="614">
        <f t="shared" si="39"/>
        <v>63000</v>
      </c>
      <c r="H813" s="615">
        <f t="shared" si="41"/>
        <v>173369769.28777319</v>
      </c>
      <c r="I813" s="616" t="s">
        <v>108</v>
      </c>
      <c r="J813" s="616" t="s">
        <v>3184</v>
      </c>
    </row>
    <row r="814" spans="1:10" ht="36">
      <c r="A814" s="617"/>
      <c r="B814" s="620" t="s">
        <v>3194</v>
      </c>
      <c r="C814" s="613" t="s">
        <v>3550</v>
      </c>
      <c r="D814" s="618" t="s">
        <v>3552</v>
      </c>
      <c r="E814" s="614">
        <v>2000</v>
      </c>
      <c r="F814" s="615">
        <f t="shared" si="40"/>
        <v>173371769.28777319</v>
      </c>
      <c r="G814" s="614">
        <f t="shared" si="39"/>
        <v>2000</v>
      </c>
      <c r="H814" s="615">
        <f t="shared" si="41"/>
        <v>173371769.28777319</v>
      </c>
      <c r="I814" s="616" t="s">
        <v>108</v>
      </c>
      <c r="J814" s="616" t="s">
        <v>3184</v>
      </c>
    </row>
    <row r="815" spans="1:10" ht="36">
      <c r="A815" s="617"/>
      <c r="B815" s="620" t="s">
        <v>3194</v>
      </c>
      <c r="C815" s="613" t="s">
        <v>3550</v>
      </c>
      <c r="D815" s="618" t="s">
        <v>3553</v>
      </c>
      <c r="E815" s="614">
        <v>2000</v>
      </c>
      <c r="F815" s="615">
        <f t="shared" si="40"/>
        <v>173373769.28777319</v>
      </c>
      <c r="G815" s="614">
        <f t="shared" si="39"/>
        <v>2000</v>
      </c>
      <c r="H815" s="615">
        <f t="shared" si="41"/>
        <v>173373769.28777319</v>
      </c>
      <c r="I815" s="616" t="s">
        <v>108</v>
      </c>
      <c r="J815" s="616" t="s">
        <v>3184</v>
      </c>
    </row>
    <row r="816" spans="1:10" ht="36">
      <c r="A816" s="617"/>
      <c r="B816" s="620" t="s">
        <v>3194</v>
      </c>
      <c r="C816" s="613" t="s">
        <v>3550</v>
      </c>
      <c r="D816" s="618" t="s">
        <v>3554</v>
      </c>
      <c r="E816" s="614">
        <v>2000</v>
      </c>
      <c r="F816" s="615">
        <f t="shared" si="40"/>
        <v>173375769.28777319</v>
      </c>
      <c r="G816" s="614">
        <f t="shared" si="39"/>
        <v>2000</v>
      </c>
      <c r="H816" s="615">
        <f t="shared" si="41"/>
        <v>173375769.28777319</v>
      </c>
      <c r="I816" s="616" t="s">
        <v>108</v>
      </c>
      <c r="J816" s="616" t="s">
        <v>3184</v>
      </c>
    </row>
    <row r="817" spans="1:10" ht="36">
      <c r="A817" s="617"/>
      <c r="B817" s="620" t="s">
        <v>3194</v>
      </c>
      <c r="C817" s="613" t="s">
        <v>3550</v>
      </c>
      <c r="D817" s="618" t="s">
        <v>3555</v>
      </c>
      <c r="E817" s="614">
        <v>2000</v>
      </c>
      <c r="F817" s="615">
        <f t="shared" si="40"/>
        <v>173377769.28777319</v>
      </c>
      <c r="G817" s="614">
        <f t="shared" si="39"/>
        <v>2000</v>
      </c>
      <c r="H817" s="615">
        <f t="shared" si="41"/>
        <v>173377769.28777319</v>
      </c>
      <c r="I817" s="616" t="s">
        <v>108</v>
      </c>
      <c r="J817" s="616" t="s">
        <v>3184</v>
      </c>
    </row>
    <row r="818" spans="1:10" ht="36">
      <c r="A818" s="617"/>
      <c r="B818" s="620" t="s">
        <v>3194</v>
      </c>
      <c r="C818" s="613" t="s">
        <v>3550</v>
      </c>
      <c r="D818" s="618" t="s">
        <v>3556</v>
      </c>
      <c r="E818" s="614">
        <v>2000</v>
      </c>
      <c r="F818" s="615">
        <f t="shared" si="40"/>
        <v>173379769.28777319</v>
      </c>
      <c r="G818" s="614">
        <f t="shared" si="39"/>
        <v>2000</v>
      </c>
      <c r="H818" s="615">
        <f t="shared" si="41"/>
        <v>173379769.28777319</v>
      </c>
      <c r="I818" s="616" t="s">
        <v>108</v>
      </c>
      <c r="J818" s="616" t="s">
        <v>3184</v>
      </c>
    </row>
    <row r="819" spans="1:10" ht="36">
      <c r="A819" s="617"/>
      <c r="B819" s="620" t="s">
        <v>3194</v>
      </c>
      <c r="C819" s="613" t="s">
        <v>3550</v>
      </c>
      <c r="D819" s="618" t="s">
        <v>3307</v>
      </c>
      <c r="E819" s="614">
        <v>25000</v>
      </c>
      <c r="F819" s="615">
        <f t="shared" si="40"/>
        <v>173404769.28777319</v>
      </c>
      <c r="G819" s="614">
        <f t="shared" si="39"/>
        <v>25000</v>
      </c>
      <c r="H819" s="615">
        <f t="shared" si="41"/>
        <v>173404769.28777319</v>
      </c>
      <c r="I819" s="616" t="s">
        <v>108</v>
      </c>
      <c r="J819" s="616" t="s">
        <v>3184</v>
      </c>
    </row>
    <row r="820" spans="1:10" ht="36">
      <c r="A820" s="617"/>
      <c r="B820" s="620" t="s">
        <v>3194</v>
      </c>
      <c r="C820" s="613" t="s">
        <v>3550</v>
      </c>
      <c r="D820" s="618" t="s">
        <v>3308</v>
      </c>
      <c r="E820" s="614">
        <v>18300</v>
      </c>
      <c r="F820" s="615">
        <f t="shared" si="40"/>
        <v>173423069.28777319</v>
      </c>
      <c r="G820" s="614">
        <f t="shared" si="39"/>
        <v>18300</v>
      </c>
      <c r="H820" s="615">
        <f t="shared" si="41"/>
        <v>173423069.28777319</v>
      </c>
      <c r="I820" s="616" t="s">
        <v>108</v>
      </c>
      <c r="J820" s="616" t="s">
        <v>3184</v>
      </c>
    </row>
    <row r="821" spans="1:10" ht="36">
      <c r="A821" s="617"/>
      <c r="B821" s="620" t="s">
        <v>3194</v>
      </c>
      <c r="C821" s="613" t="s">
        <v>3550</v>
      </c>
      <c r="D821" s="618" t="s">
        <v>3309</v>
      </c>
      <c r="E821" s="614">
        <v>7000</v>
      </c>
      <c r="F821" s="615">
        <f t="shared" si="40"/>
        <v>173430069.28777319</v>
      </c>
      <c r="G821" s="614">
        <f t="shared" si="39"/>
        <v>7000</v>
      </c>
      <c r="H821" s="615">
        <f t="shared" si="41"/>
        <v>173430069.28777319</v>
      </c>
      <c r="I821" s="616" t="s">
        <v>108</v>
      </c>
      <c r="J821" s="616" t="s">
        <v>3184</v>
      </c>
    </row>
    <row r="822" spans="1:10" ht="36">
      <c r="A822" s="617"/>
      <c r="B822" s="620" t="s">
        <v>3194</v>
      </c>
      <c r="C822" s="613" t="s">
        <v>3550</v>
      </c>
      <c r="D822" s="618" t="s">
        <v>3310</v>
      </c>
      <c r="E822" s="614">
        <v>12000</v>
      </c>
      <c r="F822" s="615">
        <f t="shared" si="40"/>
        <v>173442069.28777319</v>
      </c>
      <c r="G822" s="614">
        <f t="shared" si="39"/>
        <v>12000</v>
      </c>
      <c r="H822" s="615">
        <f t="shared" si="41"/>
        <v>173442069.28777319</v>
      </c>
      <c r="I822" s="616" t="s">
        <v>108</v>
      </c>
      <c r="J822" s="616" t="s">
        <v>3184</v>
      </c>
    </row>
    <row r="823" spans="1:10" ht="36">
      <c r="A823" s="617"/>
      <c r="B823" s="620" t="s">
        <v>3194</v>
      </c>
      <c r="C823" s="613" t="s">
        <v>3550</v>
      </c>
      <c r="D823" s="618" t="s">
        <v>3311</v>
      </c>
      <c r="E823" s="614">
        <v>39000</v>
      </c>
      <c r="F823" s="615">
        <f t="shared" si="40"/>
        <v>173481069.28777319</v>
      </c>
      <c r="G823" s="614">
        <f t="shared" si="39"/>
        <v>39000</v>
      </c>
      <c r="H823" s="615">
        <f t="shared" si="41"/>
        <v>173481069.28777319</v>
      </c>
      <c r="I823" s="616" t="s">
        <v>108</v>
      </c>
      <c r="J823" s="616" t="s">
        <v>3184</v>
      </c>
    </row>
    <row r="824" spans="1:10" ht="36">
      <c r="A824" s="617"/>
      <c r="B824" s="620" t="s">
        <v>3194</v>
      </c>
      <c r="C824" s="613" t="s">
        <v>3550</v>
      </c>
      <c r="D824" s="618" t="s">
        <v>3389</v>
      </c>
      <c r="E824" s="614">
        <v>25000</v>
      </c>
      <c r="F824" s="615">
        <f t="shared" si="40"/>
        <v>173506069.28777319</v>
      </c>
      <c r="G824" s="614">
        <f t="shared" si="39"/>
        <v>25000</v>
      </c>
      <c r="H824" s="615">
        <f t="shared" si="41"/>
        <v>173506069.28777319</v>
      </c>
      <c r="I824" s="616" t="s">
        <v>108</v>
      </c>
      <c r="J824" s="616" t="s">
        <v>3184</v>
      </c>
    </row>
    <row r="825" spans="1:10" ht="36">
      <c r="A825" s="617"/>
      <c r="B825" s="620" t="s">
        <v>3194</v>
      </c>
      <c r="C825" s="613" t="s">
        <v>3550</v>
      </c>
      <c r="D825" s="618" t="s">
        <v>3499</v>
      </c>
      <c r="E825" s="614">
        <v>625000</v>
      </c>
      <c r="F825" s="615">
        <f t="shared" si="40"/>
        <v>174131069.28777319</v>
      </c>
      <c r="G825" s="614">
        <f t="shared" si="39"/>
        <v>625000</v>
      </c>
      <c r="H825" s="615">
        <f t="shared" si="41"/>
        <v>174131069.28777319</v>
      </c>
      <c r="I825" s="616" t="s">
        <v>108</v>
      </c>
      <c r="J825" s="616" t="s">
        <v>3184</v>
      </c>
    </row>
    <row r="826" spans="1:10" ht="36">
      <c r="A826" s="617"/>
      <c r="B826" s="620" t="s">
        <v>3194</v>
      </c>
      <c r="C826" s="613" t="s">
        <v>3550</v>
      </c>
      <c r="D826" s="618" t="s">
        <v>3316</v>
      </c>
      <c r="E826" s="614">
        <v>16000</v>
      </c>
      <c r="F826" s="615">
        <f t="shared" si="40"/>
        <v>174147069.28777319</v>
      </c>
      <c r="G826" s="614">
        <f t="shared" si="39"/>
        <v>16000</v>
      </c>
      <c r="H826" s="615">
        <f t="shared" si="41"/>
        <v>174147069.28777319</v>
      </c>
      <c r="I826" s="616" t="s">
        <v>108</v>
      </c>
      <c r="J826" s="616" t="s">
        <v>3184</v>
      </c>
    </row>
    <row r="827" spans="1:10" ht="36">
      <c r="A827" s="617"/>
      <c r="B827" s="620" t="s">
        <v>3194</v>
      </c>
      <c r="C827" s="613" t="s">
        <v>3550</v>
      </c>
      <c r="D827" s="618" t="s">
        <v>3557</v>
      </c>
      <c r="E827" s="614">
        <v>3145.88</v>
      </c>
      <c r="F827" s="615">
        <f t="shared" si="40"/>
        <v>174150215.16777319</v>
      </c>
      <c r="G827" s="614">
        <f t="shared" si="39"/>
        <v>3145.88</v>
      </c>
      <c r="H827" s="615">
        <f t="shared" si="41"/>
        <v>174150215.16777319</v>
      </c>
      <c r="I827" s="616" t="s">
        <v>108</v>
      </c>
      <c r="J827" s="616" t="s">
        <v>3184</v>
      </c>
    </row>
    <row r="828" spans="1:10" ht="36">
      <c r="A828" s="617"/>
      <c r="B828" s="620" t="s">
        <v>3194</v>
      </c>
      <c r="C828" s="613" t="s">
        <v>3550</v>
      </c>
      <c r="D828" s="618" t="s">
        <v>3558</v>
      </c>
      <c r="E828" s="614">
        <v>6078.4800000000005</v>
      </c>
      <c r="F828" s="615">
        <f t="shared" si="40"/>
        <v>174156293.64777318</v>
      </c>
      <c r="G828" s="614">
        <f t="shared" si="39"/>
        <v>6078.4800000000005</v>
      </c>
      <c r="H828" s="615">
        <f t="shared" si="41"/>
        <v>174156293.64777318</v>
      </c>
      <c r="I828" s="616" t="s">
        <v>108</v>
      </c>
      <c r="J828" s="616" t="s">
        <v>3184</v>
      </c>
    </row>
    <row r="829" spans="1:10" ht="36">
      <c r="A829" s="617"/>
      <c r="B829" s="620" t="s">
        <v>3194</v>
      </c>
      <c r="C829" s="613" t="s">
        <v>3550</v>
      </c>
      <c r="D829" s="618" t="s">
        <v>3323</v>
      </c>
      <c r="E829" s="614">
        <v>133000</v>
      </c>
      <c r="F829" s="615">
        <f t="shared" si="40"/>
        <v>174289293.64777318</v>
      </c>
      <c r="G829" s="614">
        <f t="shared" si="39"/>
        <v>133000</v>
      </c>
      <c r="H829" s="615">
        <f t="shared" si="41"/>
        <v>174289293.64777318</v>
      </c>
      <c r="I829" s="616" t="s">
        <v>108</v>
      </c>
      <c r="J829" s="616" t="s">
        <v>3184</v>
      </c>
    </row>
    <row r="830" spans="1:10" ht="36">
      <c r="A830" s="617"/>
      <c r="B830" s="620" t="s">
        <v>3194</v>
      </c>
      <c r="C830" s="613" t="s">
        <v>3550</v>
      </c>
      <c r="D830" s="618" t="s">
        <v>3559</v>
      </c>
      <c r="E830" s="614">
        <v>6000</v>
      </c>
      <c r="F830" s="615">
        <f t="shared" si="40"/>
        <v>174295293.64777318</v>
      </c>
      <c r="G830" s="614">
        <f t="shared" si="39"/>
        <v>6000</v>
      </c>
      <c r="H830" s="615">
        <f t="shared" si="41"/>
        <v>174295293.64777318</v>
      </c>
      <c r="I830" s="616" t="s">
        <v>108</v>
      </c>
      <c r="J830" s="616" t="s">
        <v>3184</v>
      </c>
    </row>
    <row r="831" spans="1:10" ht="36">
      <c r="A831" s="617"/>
      <c r="B831" s="620" t="s">
        <v>3194</v>
      </c>
      <c r="C831" s="613" t="s">
        <v>3550</v>
      </c>
      <c r="D831" s="618" t="s">
        <v>3329</v>
      </c>
      <c r="E831" s="614">
        <v>8000</v>
      </c>
      <c r="F831" s="615">
        <f t="shared" si="40"/>
        <v>174303293.64777318</v>
      </c>
      <c r="G831" s="614">
        <f t="shared" si="39"/>
        <v>8000</v>
      </c>
      <c r="H831" s="615">
        <f t="shared" si="41"/>
        <v>174303293.64777318</v>
      </c>
      <c r="I831" s="616" t="s">
        <v>108</v>
      </c>
      <c r="J831" s="616" t="s">
        <v>3184</v>
      </c>
    </row>
    <row r="832" spans="1:10" ht="36">
      <c r="A832" s="617"/>
      <c r="B832" s="620" t="s">
        <v>3194</v>
      </c>
      <c r="C832" s="613" t="s">
        <v>3550</v>
      </c>
      <c r="D832" s="618" t="s">
        <v>3330</v>
      </c>
      <c r="E832" s="614">
        <v>1667</v>
      </c>
      <c r="F832" s="615">
        <f t="shared" si="40"/>
        <v>174304960.64777318</v>
      </c>
      <c r="G832" s="614">
        <f t="shared" si="39"/>
        <v>1667</v>
      </c>
      <c r="H832" s="615">
        <f t="shared" si="41"/>
        <v>174304960.64777318</v>
      </c>
      <c r="I832" s="616" t="s">
        <v>108</v>
      </c>
      <c r="J832" s="616" t="s">
        <v>3184</v>
      </c>
    </row>
    <row r="833" spans="1:10" ht="36">
      <c r="A833" s="617"/>
      <c r="B833" s="620" t="s">
        <v>3194</v>
      </c>
      <c r="C833" s="613" t="s">
        <v>3550</v>
      </c>
      <c r="D833" s="618" t="s">
        <v>3331</v>
      </c>
      <c r="E833" s="614">
        <v>26000</v>
      </c>
      <c r="F833" s="615">
        <f t="shared" si="40"/>
        <v>174330960.64777318</v>
      </c>
      <c r="G833" s="614">
        <f t="shared" si="39"/>
        <v>26000</v>
      </c>
      <c r="H833" s="615">
        <f t="shared" si="41"/>
        <v>174330960.64777318</v>
      </c>
      <c r="I833" s="616" t="s">
        <v>108</v>
      </c>
      <c r="J833" s="616" t="s">
        <v>3184</v>
      </c>
    </row>
    <row r="834" spans="1:10" ht="36">
      <c r="A834" s="617"/>
      <c r="B834" s="620" t="s">
        <v>3194</v>
      </c>
      <c r="C834" s="613" t="s">
        <v>3550</v>
      </c>
      <c r="D834" s="618" t="s">
        <v>3333</v>
      </c>
      <c r="E834" s="614">
        <v>1000</v>
      </c>
      <c r="F834" s="615">
        <f t="shared" si="40"/>
        <v>174331960.64777318</v>
      </c>
      <c r="G834" s="614">
        <f t="shared" si="39"/>
        <v>1000</v>
      </c>
      <c r="H834" s="615">
        <f t="shared" si="41"/>
        <v>174331960.64777318</v>
      </c>
      <c r="I834" s="616" t="s">
        <v>108</v>
      </c>
      <c r="J834" s="616" t="s">
        <v>3184</v>
      </c>
    </row>
    <row r="835" spans="1:10" ht="36">
      <c r="A835" s="617"/>
      <c r="B835" s="620" t="s">
        <v>3194</v>
      </c>
      <c r="C835" s="613" t="s">
        <v>3550</v>
      </c>
      <c r="D835" s="618" t="s">
        <v>3409</v>
      </c>
      <c r="E835" s="614">
        <v>639.84</v>
      </c>
      <c r="F835" s="615">
        <f t="shared" si="40"/>
        <v>174332600.48777318</v>
      </c>
      <c r="G835" s="614">
        <f t="shared" si="39"/>
        <v>639.84</v>
      </c>
      <c r="H835" s="615">
        <f t="shared" si="41"/>
        <v>174332600.48777318</v>
      </c>
      <c r="I835" s="616" t="s">
        <v>108</v>
      </c>
      <c r="J835" s="616" t="s">
        <v>3184</v>
      </c>
    </row>
    <row r="836" spans="1:10" ht="36">
      <c r="A836" s="617"/>
      <c r="B836" s="620" t="s">
        <v>3194</v>
      </c>
      <c r="C836" s="613" t="s">
        <v>3550</v>
      </c>
      <c r="D836" s="618" t="s">
        <v>3560</v>
      </c>
      <c r="E836" s="614">
        <v>1226.3600000000001</v>
      </c>
      <c r="F836" s="615">
        <f t="shared" si="40"/>
        <v>174333826.84777319</v>
      </c>
      <c r="G836" s="614">
        <f t="shared" si="39"/>
        <v>1226.3600000000001</v>
      </c>
      <c r="H836" s="615">
        <f t="shared" si="41"/>
        <v>174333826.84777319</v>
      </c>
      <c r="I836" s="616" t="s">
        <v>108</v>
      </c>
      <c r="J836" s="616" t="s">
        <v>3184</v>
      </c>
    </row>
    <row r="837" spans="1:10" ht="36">
      <c r="A837" s="617"/>
      <c r="B837" s="620" t="s">
        <v>3194</v>
      </c>
      <c r="C837" s="613" t="s">
        <v>3550</v>
      </c>
      <c r="D837" s="618" t="s">
        <v>3561</v>
      </c>
      <c r="E837" s="614">
        <v>1226.3600000000001</v>
      </c>
      <c r="F837" s="615">
        <f t="shared" si="40"/>
        <v>174335053.20777321</v>
      </c>
      <c r="G837" s="614">
        <f t="shared" si="39"/>
        <v>1226.3600000000001</v>
      </c>
      <c r="H837" s="615">
        <f t="shared" si="41"/>
        <v>174335053.20777321</v>
      </c>
      <c r="I837" s="616" t="s">
        <v>108</v>
      </c>
      <c r="J837" s="616" t="s">
        <v>3184</v>
      </c>
    </row>
    <row r="838" spans="1:10" ht="36">
      <c r="A838" s="617"/>
      <c r="B838" s="620" t="s">
        <v>3194</v>
      </c>
      <c r="C838" s="613" t="s">
        <v>3550</v>
      </c>
      <c r="D838" s="618" t="s">
        <v>3562</v>
      </c>
      <c r="E838" s="614">
        <v>1226.3600000000001</v>
      </c>
      <c r="F838" s="615">
        <f t="shared" si="40"/>
        <v>174336279.56777322</v>
      </c>
      <c r="G838" s="614">
        <f t="shared" si="39"/>
        <v>1226.3600000000001</v>
      </c>
      <c r="H838" s="615">
        <f t="shared" si="41"/>
        <v>174336279.56777322</v>
      </c>
      <c r="I838" s="616" t="s">
        <v>108</v>
      </c>
      <c r="J838" s="616" t="s">
        <v>3184</v>
      </c>
    </row>
    <row r="839" spans="1:10" ht="36">
      <c r="A839" s="617"/>
      <c r="B839" s="620" t="s">
        <v>3194</v>
      </c>
      <c r="C839" s="613" t="s">
        <v>3550</v>
      </c>
      <c r="D839" s="618" t="s">
        <v>3563</v>
      </c>
      <c r="E839" s="614">
        <v>1226.3600000000001</v>
      </c>
      <c r="F839" s="615">
        <f t="shared" si="40"/>
        <v>174337505.92777324</v>
      </c>
      <c r="G839" s="614">
        <f t="shared" si="39"/>
        <v>1226.3600000000001</v>
      </c>
      <c r="H839" s="615">
        <f t="shared" si="41"/>
        <v>174337505.92777324</v>
      </c>
      <c r="I839" s="616" t="s">
        <v>108</v>
      </c>
      <c r="J839" s="616" t="s">
        <v>3184</v>
      </c>
    </row>
    <row r="840" spans="1:10" ht="36">
      <c r="A840" s="617"/>
      <c r="B840" s="620" t="s">
        <v>3194</v>
      </c>
      <c r="C840" s="613" t="s">
        <v>3550</v>
      </c>
      <c r="D840" s="618" t="s">
        <v>3338</v>
      </c>
      <c r="E840" s="614">
        <v>53.32</v>
      </c>
      <c r="F840" s="615">
        <f t="shared" si="40"/>
        <v>174337559.24777323</v>
      </c>
      <c r="G840" s="614">
        <f t="shared" si="39"/>
        <v>53.32</v>
      </c>
      <c r="H840" s="615">
        <f t="shared" si="41"/>
        <v>174337559.24777323</v>
      </c>
      <c r="I840" s="616" t="s">
        <v>108</v>
      </c>
      <c r="J840" s="616" t="s">
        <v>3184</v>
      </c>
    </row>
    <row r="841" spans="1:10" ht="36">
      <c r="A841" s="617"/>
      <c r="B841" s="620" t="s">
        <v>3194</v>
      </c>
      <c r="C841" s="613" t="s">
        <v>3550</v>
      </c>
      <c r="D841" s="618" t="s">
        <v>3248</v>
      </c>
      <c r="E841" s="614">
        <v>5000</v>
      </c>
      <c r="F841" s="615">
        <f t="shared" si="40"/>
        <v>174342559.24777323</v>
      </c>
      <c r="G841" s="614">
        <f t="shared" si="39"/>
        <v>5000</v>
      </c>
      <c r="H841" s="615">
        <f t="shared" si="41"/>
        <v>174342559.24777323</v>
      </c>
      <c r="I841" s="616" t="s">
        <v>108</v>
      </c>
      <c r="J841" s="616" t="s">
        <v>3184</v>
      </c>
    </row>
    <row r="842" spans="1:10" ht="36">
      <c r="A842" s="617"/>
      <c r="B842" s="620" t="s">
        <v>3194</v>
      </c>
      <c r="C842" s="613" t="s">
        <v>3550</v>
      </c>
      <c r="D842" s="618" t="s">
        <v>3357</v>
      </c>
      <c r="E842" s="614">
        <v>63000</v>
      </c>
      <c r="F842" s="615">
        <f t="shared" si="40"/>
        <v>174405559.24777323</v>
      </c>
      <c r="G842" s="614">
        <f t="shared" ref="G842:G905" si="42">E842</f>
        <v>63000</v>
      </c>
      <c r="H842" s="615">
        <f t="shared" si="41"/>
        <v>174405559.24777323</v>
      </c>
      <c r="I842" s="616" t="s">
        <v>108</v>
      </c>
      <c r="J842" s="616" t="s">
        <v>3184</v>
      </c>
    </row>
    <row r="843" spans="1:10" ht="36">
      <c r="A843" s="617"/>
      <c r="B843" s="620" t="s">
        <v>3194</v>
      </c>
      <c r="C843" s="613" t="s">
        <v>3550</v>
      </c>
      <c r="D843" s="618" t="s">
        <v>3564</v>
      </c>
      <c r="E843" s="614">
        <v>5811.88</v>
      </c>
      <c r="F843" s="615">
        <f t="shared" ref="F843:F906" si="43">E843+F842</f>
        <v>174411371.12777323</v>
      </c>
      <c r="G843" s="614">
        <f t="shared" si="42"/>
        <v>5811.88</v>
      </c>
      <c r="H843" s="615">
        <f t="shared" ref="H843:H906" si="44">H842+G843</f>
        <v>174411371.12777323</v>
      </c>
      <c r="I843" s="616" t="s">
        <v>108</v>
      </c>
      <c r="J843" s="616" t="s">
        <v>3184</v>
      </c>
    </row>
    <row r="844" spans="1:10" ht="36">
      <c r="A844" s="617"/>
      <c r="B844" s="620" t="s">
        <v>3194</v>
      </c>
      <c r="C844" s="613" t="s">
        <v>3550</v>
      </c>
      <c r="D844" s="618" t="s">
        <v>3565</v>
      </c>
      <c r="E844" s="614">
        <v>2000</v>
      </c>
      <c r="F844" s="615">
        <f t="shared" si="43"/>
        <v>174413371.12777323</v>
      </c>
      <c r="G844" s="614">
        <f t="shared" si="42"/>
        <v>2000</v>
      </c>
      <c r="H844" s="615">
        <f t="shared" si="44"/>
        <v>174413371.12777323</v>
      </c>
      <c r="I844" s="616" t="s">
        <v>108</v>
      </c>
      <c r="J844" s="616" t="s">
        <v>3184</v>
      </c>
    </row>
    <row r="845" spans="1:10" ht="36">
      <c r="A845" s="617"/>
      <c r="B845" s="620" t="s">
        <v>3194</v>
      </c>
      <c r="C845" s="613" t="s">
        <v>3550</v>
      </c>
      <c r="D845" s="618" t="s">
        <v>3566</v>
      </c>
      <c r="E845" s="614">
        <v>2000</v>
      </c>
      <c r="F845" s="615">
        <f t="shared" si="43"/>
        <v>174415371.12777323</v>
      </c>
      <c r="G845" s="614">
        <f t="shared" si="42"/>
        <v>2000</v>
      </c>
      <c r="H845" s="615">
        <f t="shared" si="44"/>
        <v>174415371.12777323</v>
      </c>
      <c r="I845" s="616" t="s">
        <v>108</v>
      </c>
      <c r="J845" s="616" t="s">
        <v>3184</v>
      </c>
    </row>
    <row r="846" spans="1:10" ht="36">
      <c r="A846" s="617"/>
      <c r="B846" s="620" t="s">
        <v>3194</v>
      </c>
      <c r="C846" s="613" t="s">
        <v>3550</v>
      </c>
      <c r="D846" s="618" t="s">
        <v>3365</v>
      </c>
      <c r="E846" s="614">
        <v>125000</v>
      </c>
      <c r="F846" s="615">
        <f t="shared" si="43"/>
        <v>174540371.12777323</v>
      </c>
      <c r="G846" s="614">
        <f t="shared" si="42"/>
        <v>125000</v>
      </c>
      <c r="H846" s="615">
        <f t="shared" si="44"/>
        <v>174540371.12777323</v>
      </c>
      <c r="I846" s="616" t="s">
        <v>108</v>
      </c>
      <c r="J846" s="616" t="s">
        <v>3184</v>
      </c>
    </row>
    <row r="847" spans="1:10" ht="36">
      <c r="A847" s="617"/>
      <c r="B847" s="620" t="s">
        <v>3194</v>
      </c>
      <c r="C847" s="613" t="s">
        <v>3550</v>
      </c>
      <c r="D847" s="618" t="s">
        <v>3567</v>
      </c>
      <c r="E847" s="614">
        <v>16000</v>
      </c>
      <c r="F847" s="615">
        <f t="shared" si="43"/>
        <v>174556371.12777323</v>
      </c>
      <c r="G847" s="614">
        <f t="shared" si="42"/>
        <v>16000</v>
      </c>
      <c r="H847" s="615">
        <f t="shared" si="44"/>
        <v>174556371.12777323</v>
      </c>
      <c r="I847" s="616" t="s">
        <v>108</v>
      </c>
      <c r="J847" s="616" t="s">
        <v>3184</v>
      </c>
    </row>
    <row r="848" spans="1:10" ht="36">
      <c r="A848" s="617"/>
      <c r="B848" s="620" t="s">
        <v>3194</v>
      </c>
      <c r="C848" s="613" t="s">
        <v>3550</v>
      </c>
      <c r="D848" s="618" t="s">
        <v>3381</v>
      </c>
      <c r="E848" s="614">
        <v>3000</v>
      </c>
      <c r="F848" s="615">
        <f t="shared" si="43"/>
        <v>174559371.12777323</v>
      </c>
      <c r="G848" s="614">
        <f t="shared" si="42"/>
        <v>3000</v>
      </c>
      <c r="H848" s="615">
        <f t="shared" si="44"/>
        <v>174559371.12777323</v>
      </c>
      <c r="I848" s="616" t="s">
        <v>108</v>
      </c>
      <c r="J848" s="616" t="s">
        <v>3184</v>
      </c>
    </row>
    <row r="849" spans="1:10" ht="36">
      <c r="A849" s="617"/>
      <c r="B849" s="620" t="s">
        <v>3194</v>
      </c>
      <c r="C849" s="613" t="s">
        <v>3550</v>
      </c>
      <c r="D849" s="618" t="s">
        <v>3568</v>
      </c>
      <c r="E849" s="614">
        <v>13000</v>
      </c>
      <c r="F849" s="615">
        <f t="shared" si="43"/>
        <v>174572371.12777323</v>
      </c>
      <c r="G849" s="614">
        <f t="shared" si="42"/>
        <v>13000</v>
      </c>
      <c r="H849" s="615">
        <f t="shared" si="44"/>
        <v>174572371.12777323</v>
      </c>
      <c r="I849" s="616" t="s">
        <v>108</v>
      </c>
      <c r="J849" s="616" t="s">
        <v>3184</v>
      </c>
    </row>
    <row r="850" spans="1:10" ht="36">
      <c r="A850" s="617"/>
      <c r="B850" s="620" t="s">
        <v>3194</v>
      </c>
      <c r="C850" s="613" t="s">
        <v>3550</v>
      </c>
      <c r="D850" s="618" t="s">
        <v>3371</v>
      </c>
      <c r="E850" s="614">
        <v>49000</v>
      </c>
      <c r="F850" s="615">
        <f t="shared" si="43"/>
        <v>174621371.12777323</v>
      </c>
      <c r="G850" s="614">
        <f t="shared" si="42"/>
        <v>49000</v>
      </c>
      <c r="H850" s="615">
        <f t="shared" si="44"/>
        <v>174621371.12777323</v>
      </c>
      <c r="I850" s="616" t="s">
        <v>108</v>
      </c>
      <c r="J850" s="616" t="s">
        <v>3184</v>
      </c>
    </row>
    <row r="851" spans="1:10" ht="36">
      <c r="A851" s="617"/>
      <c r="B851" s="620" t="s">
        <v>3194</v>
      </c>
      <c r="C851" s="613" t="s">
        <v>3550</v>
      </c>
      <c r="D851" s="618" t="s">
        <v>3382</v>
      </c>
      <c r="E851" s="614">
        <v>2000</v>
      </c>
      <c r="F851" s="615">
        <f t="shared" si="43"/>
        <v>174623371.12777323</v>
      </c>
      <c r="G851" s="614">
        <f t="shared" si="42"/>
        <v>2000</v>
      </c>
      <c r="H851" s="615">
        <f t="shared" si="44"/>
        <v>174623371.12777323</v>
      </c>
      <c r="I851" s="616" t="s">
        <v>108</v>
      </c>
      <c r="J851" s="616" t="s">
        <v>3184</v>
      </c>
    </row>
    <row r="852" spans="1:10" ht="36">
      <c r="A852" s="617"/>
      <c r="B852" s="620" t="s">
        <v>3194</v>
      </c>
      <c r="C852" s="613" t="s">
        <v>3569</v>
      </c>
      <c r="D852" s="618" t="s">
        <v>3468</v>
      </c>
      <c r="E852" s="614">
        <v>1706.24</v>
      </c>
      <c r="F852" s="615">
        <f t="shared" si="43"/>
        <v>174625077.36777323</v>
      </c>
      <c r="G852" s="614">
        <f t="shared" si="42"/>
        <v>1706.24</v>
      </c>
      <c r="H852" s="615">
        <f t="shared" si="44"/>
        <v>174625077.36777323</v>
      </c>
      <c r="I852" s="616" t="s">
        <v>108</v>
      </c>
      <c r="J852" s="616" t="s">
        <v>3184</v>
      </c>
    </row>
    <row r="853" spans="1:10" ht="36">
      <c r="A853" s="617"/>
      <c r="B853" s="620" t="s">
        <v>3194</v>
      </c>
      <c r="C853" s="613" t="s">
        <v>3569</v>
      </c>
      <c r="D853" s="618" t="s">
        <v>3204</v>
      </c>
      <c r="E853" s="614">
        <v>586.52</v>
      </c>
      <c r="F853" s="615">
        <f t="shared" si="43"/>
        <v>174625663.88777325</v>
      </c>
      <c r="G853" s="614">
        <f t="shared" si="42"/>
        <v>586.52</v>
      </c>
      <c r="H853" s="615">
        <f t="shared" si="44"/>
        <v>174625663.88777325</v>
      </c>
      <c r="I853" s="616" t="s">
        <v>108</v>
      </c>
      <c r="J853" s="616" t="s">
        <v>3184</v>
      </c>
    </row>
    <row r="854" spans="1:10" ht="36">
      <c r="A854" s="617"/>
      <c r="B854" s="620" t="s">
        <v>3194</v>
      </c>
      <c r="C854" s="613" t="s">
        <v>3569</v>
      </c>
      <c r="D854" s="618" t="s">
        <v>3205</v>
      </c>
      <c r="E854" s="614">
        <v>17009.080000000002</v>
      </c>
      <c r="F854" s="615">
        <f t="shared" si="43"/>
        <v>174642672.96777326</v>
      </c>
      <c r="G854" s="614">
        <f t="shared" si="42"/>
        <v>17009.080000000002</v>
      </c>
      <c r="H854" s="615">
        <f t="shared" si="44"/>
        <v>174642672.96777326</v>
      </c>
      <c r="I854" s="616" t="s">
        <v>108</v>
      </c>
      <c r="J854" s="616" t="s">
        <v>3184</v>
      </c>
    </row>
    <row r="855" spans="1:10" ht="36">
      <c r="A855" s="617"/>
      <c r="B855" s="620" t="s">
        <v>3194</v>
      </c>
      <c r="C855" s="613" t="s">
        <v>3569</v>
      </c>
      <c r="D855" s="618" t="s">
        <v>3206</v>
      </c>
      <c r="E855" s="614">
        <v>9970.84</v>
      </c>
      <c r="F855" s="615">
        <f t="shared" si="43"/>
        <v>174652643.80777326</v>
      </c>
      <c r="G855" s="614">
        <f t="shared" si="42"/>
        <v>9970.84</v>
      </c>
      <c r="H855" s="615">
        <f t="shared" si="44"/>
        <v>174652643.80777326</v>
      </c>
      <c r="I855" s="616" t="s">
        <v>108</v>
      </c>
      <c r="J855" s="616" t="s">
        <v>3184</v>
      </c>
    </row>
    <row r="856" spans="1:10" ht="36">
      <c r="A856" s="617"/>
      <c r="B856" s="620" t="s">
        <v>3194</v>
      </c>
      <c r="C856" s="613" t="s">
        <v>3569</v>
      </c>
      <c r="D856" s="618" t="s">
        <v>3207</v>
      </c>
      <c r="E856" s="614">
        <v>6398.4</v>
      </c>
      <c r="F856" s="615">
        <f t="shared" si="43"/>
        <v>174659042.20777327</v>
      </c>
      <c r="G856" s="614">
        <f t="shared" si="42"/>
        <v>6398.4</v>
      </c>
      <c r="H856" s="615">
        <f t="shared" si="44"/>
        <v>174659042.20777327</v>
      </c>
      <c r="I856" s="616" t="s">
        <v>108</v>
      </c>
      <c r="J856" s="616" t="s">
        <v>3184</v>
      </c>
    </row>
    <row r="857" spans="1:10" ht="36">
      <c r="A857" s="617"/>
      <c r="B857" s="620" t="s">
        <v>3194</v>
      </c>
      <c r="C857" s="613" t="s">
        <v>3569</v>
      </c>
      <c r="D857" s="618" t="s">
        <v>3208</v>
      </c>
      <c r="E857" s="614">
        <v>77740.560000000012</v>
      </c>
      <c r="F857" s="615">
        <f t="shared" si="43"/>
        <v>174736782.76777327</v>
      </c>
      <c r="G857" s="614">
        <f t="shared" si="42"/>
        <v>77740.560000000012</v>
      </c>
      <c r="H857" s="615">
        <f t="shared" si="44"/>
        <v>174736782.76777327</v>
      </c>
      <c r="I857" s="616" t="s">
        <v>108</v>
      </c>
      <c r="J857" s="616" t="s">
        <v>3184</v>
      </c>
    </row>
    <row r="858" spans="1:10" ht="36">
      <c r="A858" s="617"/>
      <c r="B858" s="620" t="s">
        <v>3194</v>
      </c>
      <c r="C858" s="613" t="s">
        <v>3569</v>
      </c>
      <c r="D858" s="618" t="s">
        <v>3420</v>
      </c>
      <c r="E858" s="614">
        <v>2132.8000000000002</v>
      </c>
      <c r="F858" s="615">
        <f t="shared" si="43"/>
        <v>174738915.56777328</v>
      </c>
      <c r="G858" s="614">
        <f t="shared" si="42"/>
        <v>2132.8000000000002</v>
      </c>
      <c r="H858" s="615">
        <f t="shared" si="44"/>
        <v>174738915.56777328</v>
      </c>
      <c r="I858" s="616" t="s">
        <v>108</v>
      </c>
      <c r="J858" s="616" t="s">
        <v>3184</v>
      </c>
    </row>
    <row r="859" spans="1:10" ht="36">
      <c r="A859" s="617"/>
      <c r="B859" s="620" t="s">
        <v>3194</v>
      </c>
      <c r="C859" s="613" t="s">
        <v>3569</v>
      </c>
      <c r="D859" s="618" t="s">
        <v>3570</v>
      </c>
      <c r="E859" s="614">
        <v>1652.92</v>
      </c>
      <c r="F859" s="615">
        <f t="shared" si="43"/>
        <v>174740568.48777327</v>
      </c>
      <c r="G859" s="614">
        <f t="shared" si="42"/>
        <v>1652.92</v>
      </c>
      <c r="H859" s="615">
        <f t="shared" si="44"/>
        <v>174740568.48777327</v>
      </c>
      <c r="I859" s="616" t="s">
        <v>108</v>
      </c>
      <c r="J859" s="616" t="s">
        <v>3184</v>
      </c>
    </row>
    <row r="860" spans="1:10" ht="36">
      <c r="A860" s="617"/>
      <c r="B860" s="620" t="s">
        <v>3194</v>
      </c>
      <c r="C860" s="613" t="s">
        <v>3569</v>
      </c>
      <c r="D860" s="618" t="s">
        <v>3209</v>
      </c>
      <c r="E860" s="614">
        <v>22820.959999999999</v>
      </c>
      <c r="F860" s="615">
        <f t="shared" si="43"/>
        <v>174763389.44777328</v>
      </c>
      <c r="G860" s="614">
        <f t="shared" si="42"/>
        <v>22820.959999999999</v>
      </c>
      <c r="H860" s="615">
        <f t="shared" si="44"/>
        <v>174763389.44777328</v>
      </c>
      <c r="I860" s="616" t="s">
        <v>108</v>
      </c>
      <c r="J860" s="616" t="s">
        <v>3184</v>
      </c>
    </row>
    <row r="861" spans="1:10" ht="36">
      <c r="A861" s="617"/>
      <c r="B861" s="620" t="s">
        <v>3194</v>
      </c>
      <c r="C861" s="613" t="s">
        <v>3569</v>
      </c>
      <c r="D861" s="618" t="s">
        <v>3571</v>
      </c>
      <c r="E861" s="614">
        <v>220744.80000000005</v>
      </c>
      <c r="F861" s="615">
        <f t="shared" si="43"/>
        <v>174984134.24777329</v>
      </c>
      <c r="G861" s="614">
        <f t="shared" si="42"/>
        <v>220744.80000000005</v>
      </c>
      <c r="H861" s="615">
        <f t="shared" si="44"/>
        <v>174984134.24777329</v>
      </c>
      <c r="I861" s="616" t="s">
        <v>108</v>
      </c>
      <c r="J861" s="616" t="s">
        <v>3184</v>
      </c>
    </row>
    <row r="862" spans="1:10" ht="36">
      <c r="A862" s="617"/>
      <c r="B862" s="620" t="s">
        <v>3194</v>
      </c>
      <c r="C862" s="613" t="s">
        <v>3569</v>
      </c>
      <c r="D862" s="618" t="s">
        <v>3211</v>
      </c>
      <c r="E862" s="614">
        <v>30552.36</v>
      </c>
      <c r="F862" s="615">
        <f t="shared" si="43"/>
        <v>175014686.6077733</v>
      </c>
      <c r="G862" s="614">
        <f t="shared" si="42"/>
        <v>30552.36</v>
      </c>
      <c r="H862" s="615">
        <f t="shared" si="44"/>
        <v>175014686.6077733</v>
      </c>
      <c r="I862" s="616" t="s">
        <v>108</v>
      </c>
      <c r="J862" s="616" t="s">
        <v>3184</v>
      </c>
    </row>
    <row r="863" spans="1:10" ht="36">
      <c r="A863" s="617"/>
      <c r="B863" s="620" t="s">
        <v>3194</v>
      </c>
      <c r="C863" s="613" t="s">
        <v>3569</v>
      </c>
      <c r="D863" s="618" t="s">
        <v>3421</v>
      </c>
      <c r="E863" s="614">
        <v>19781.72</v>
      </c>
      <c r="F863" s="615">
        <f t="shared" si="43"/>
        <v>175034468.3277733</v>
      </c>
      <c r="G863" s="614">
        <f t="shared" si="42"/>
        <v>19781.72</v>
      </c>
      <c r="H863" s="615">
        <f t="shared" si="44"/>
        <v>175034468.3277733</v>
      </c>
      <c r="I863" s="616" t="s">
        <v>108</v>
      </c>
      <c r="J863" s="616" t="s">
        <v>3184</v>
      </c>
    </row>
    <row r="864" spans="1:10" ht="36">
      <c r="A864" s="617"/>
      <c r="B864" s="620" t="s">
        <v>3194</v>
      </c>
      <c r="C864" s="613" t="s">
        <v>3569</v>
      </c>
      <c r="D864" s="618" t="s">
        <v>3213</v>
      </c>
      <c r="E864" s="614">
        <v>1279.68</v>
      </c>
      <c r="F864" s="615">
        <f t="shared" si="43"/>
        <v>175035748.00777331</v>
      </c>
      <c r="G864" s="614">
        <f t="shared" si="42"/>
        <v>1279.68</v>
      </c>
      <c r="H864" s="615">
        <f t="shared" si="44"/>
        <v>175035748.00777331</v>
      </c>
      <c r="I864" s="616" t="s">
        <v>108</v>
      </c>
      <c r="J864" s="616" t="s">
        <v>3184</v>
      </c>
    </row>
    <row r="865" spans="1:10" ht="36">
      <c r="A865" s="617"/>
      <c r="B865" s="620" t="s">
        <v>3194</v>
      </c>
      <c r="C865" s="613" t="s">
        <v>3569</v>
      </c>
      <c r="D865" s="618" t="s">
        <v>3424</v>
      </c>
      <c r="E865" s="614">
        <v>1173.04</v>
      </c>
      <c r="F865" s="615">
        <f t="shared" si="43"/>
        <v>175036921.0477733</v>
      </c>
      <c r="G865" s="614">
        <f t="shared" si="42"/>
        <v>1173.04</v>
      </c>
      <c r="H865" s="615">
        <f t="shared" si="44"/>
        <v>175036921.0477733</v>
      </c>
      <c r="I865" s="616" t="s">
        <v>108</v>
      </c>
      <c r="J865" s="616" t="s">
        <v>3184</v>
      </c>
    </row>
    <row r="866" spans="1:10" ht="36">
      <c r="A866" s="617"/>
      <c r="B866" s="620" t="s">
        <v>3194</v>
      </c>
      <c r="C866" s="613" t="s">
        <v>3569</v>
      </c>
      <c r="D866" s="618" t="s">
        <v>3426</v>
      </c>
      <c r="E866" s="614">
        <v>106.64</v>
      </c>
      <c r="F866" s="615">
        <f t="shared" si="43"/>
        <v>175037027.68777329</v>
      </c>
      <c r="G866" s="614">
        <f t="shared" si="42"/>
        <v>106.64</v>
      </c>
      <c r="H866" s="615">
        <f t="shared" si="44"/>
        <v>175037027.68777329</v>
      </c>
      <c r="I866" s="616" t="s">
        <v>108</v>
      </c>
      <c r="J866" s="616" t="s">
        <v>3184</v>
      </c>
    </row>
    <row r="867" spans="1:10" ht="36">
      <c r="A867" s="617"/>
      <c r="B867" s="620" t="s">
        <v>3194</v>
      </c>
      <c r="C867" s="613" t="s">
        <v>3569</v>
      </c>
      <c r="D867" s="618" t="s">
        <v>3572</v>
      </c>
      <c r="E867" s="614">
        <v>5545.28</v>
      </c>
      <c r="F867" s="615">
        <f t="shared" si="43"/>
        <v>175042572.96777329</v>
      </c>
      <c r="G867" s="614">
        <f t="shared" si="42"/>
        <v>5545.28</v>
      </c>
      <c r="H867" s="615">
        <f t="shared" si="44"/>
        <v>175042572.96777329</v>
      </c>
      <c r="I867" s="616" t="s">
        <v>108</v>
      </c>
      <c r="J867" s="616" t="s">
        <v>3184</v>
      </c>
    </row>
    <row r="868" spans="1:10" ht="36">
      <c r="A868" s="617"/>
      <c r="B868" s="620" t="s">
        <v>3194</v>
      </c>
      <c r="C868" s="613" t="s">
        <v>3569</v>
      </c>
      <c r="D868" s="618" t="s">
        <v>3573</v>
      </c>
      <c r="E868" s="614">
        <v>11037.240000000002</v>
      </c>
      <c r="F868" s="615">
        <f t="shared" si="43"/>
        <v>175053610.2077733</v>
      </c>
      <c r="G868" s="614">
        <f t="shared" si="42"/>
        <v>11037.240000000002</v>
      </c>
      <c r="H868" s="615">
        <f t="shared" si="44"/>
        <v>175053610.2077733</v>
      </c>
      <c r="I868" s="616" t="s">
        <v>108</v>
      </c>
      <c r="J868" s="616" t="s">
        <v>3184</v>
      </c>
    </row>
    <row r="869" spans="1:10" ht="36">
      <c r="A869" s="617"/>
      <c r="B869" s="620" t="s">
        <v>3194</v>
      </c>
      <c r="C869" s="613" t="s">
        <v>3569</v>
      </c>
      <c r="D869" s="618" t="s">
        <v>3574</v>
      </c>
      <c r="E869" s="614">
        <v>853.12</v>
      </c>
      <c r="F869" s="615">
        <f t="shared" si="43"/>
        <v>175054463.3277733</v>
      </c>
      <c r="G869" s="614">
        <f t="shared" si="42"/>
        <v>853.12</v>
      </c>
      <c r="H869" s="615">
        <f t="shared" si="44"/>
        <v>175054463.3277733</v>
      </c>
      <c r="I869" s="616" t="s">
        <v>108</v>
      </c>
      <c r="J869" s="616" t="s">
        <v>3184</v>
      </c>
    </row>
    <row r="870" spans="1:10" ht="36">
      <c r="A870" s="617"/>
      <c r="B870" s="620" t="s">
        <v>3194</v>
      </c>
      <c r="C870" s="613" t="s">
        <v>3569</v>
      </c>
      <c r="D870" s="618" t="s">
        <v>3214</v>
      </c>
      <c r="E870" s="614">
        <v>21754.560000000001</v>
      </c>
      <c r="F870" s="615">
        <f t="shared" si="43"/>
        <v>175076217.88777331</v>
      </c>
      <c r="G870" s="614">
        <f t="shared" si="42"/>
        <v>21754.560000000001</v>
      </c>
      <c r="H870" s="615">
        <f t="shared" si="44"/>
        <v>175076217.88777331</v>
      </c>
      <c r="I870" s="616" t="s">
        <v>108</v>
      </c>
      <c r="J870" s="616" t="s">
        <v>3184</v>
      </c>
    </row>
    <row r="871" spans="1:10" ht="36">
      <c r="A871" s="617"/>
      <c r="B871" s="620" t="s">
        <v>3194</v>
      </c>
      <c r="C871" s="613" t="s">
        <v>3569</v>
      </c>
      <c r="D871" s="618" t="s">
        <v>3273</v>
      </c>
      <c r="E871" s="614">
        <v>9810.880000000001</v>
      </c>
      <c r="F871" s="615">
        <f t="shared" si="43"/>
        <v>175086028.7677733</v>
      </c>
      <c r="G871" s="614">
        <f t="shared" si="42"/>
        <v>9810.880000000001</v>
      </c>
      <c r="H871" s="615">
        <f t="shared" si="44"/>
        <v>175086028.7677733</v>
      </c>
      <c r="I871" s="616" t="s">
        <v>108</v>
      </c>
      <c r="J871" s="616" t="s">
        <v>3184</v>
      </c>
    </row>
    <row r="872" spans="1:10" ht="36">
      <c r="A872" s="617"/>
      <c r="B872" s="620" t="s">
        <v>3194</v>
      </c>
      <c r="C872" s="613" t="s">
        <v>3569</v>
      </c>
      <c r="D872" s="618" t="s">
        <v>3215</v>
      </c>
      <c r="E872" s="614">
        <v>26340.080000000002</v>
      </c>
      <c r="F872" s="615">
        <f t="shared" si="43"/>
        <v>175112368.84777331</v>
      </c>
      <c r="G872" s="614">
        <f t="shared" si="42"/>
        <v>26340.080000000002</v>
      </c>
      <c r="H872" s="615">
        <f t="shared" si="44"/>
        <v>175112368.84777331</v>
      </c>
      <c r="I872" s="616" t="s">
        <v>108</v>
      </c>
      <c r="J872" s="616" t="s">
        <v>3184</v>
      </c>
    </row>
    <row r="873" spans="1:10" ht="36">
      <c r="A873" s="617"/>
      <c r="B873" s="620" t="s">
        <v>3194</v>
      </c>
      <c r="C873" s="613" t="s">
        <v>3569</v>
      </c>
      <c r="D873" s="618" t="s">
        <v>3216</v>
      </c>
      <c r="E873" s="614">
        <v>31245.52</v>
      </c>
      <c r="F873" s="615">
        <f t="shared" si="43"/>
        <v>175143614.36777332</v>
      </c>
      <c r="G873" s="614">
        <f t="shared" si="42"/>
        <v>31245.52</v>
      </c>
      <c r="H873" s="615">
        <f t="shared" si="44"/>
        <v>175143614.36777332</v>
      </c>
      <c r="I873" s="616" t="s">
        <v>108</v>
      </c>
      <c r="J873" s="616" t="s">
        <v>3184</v>
      </c>
    </row>
    <row r="874" spans="1:10" ht="36">
      <c r="A874" s="617"/>
      <c r="B874" s="620" t="s">
        <v>3194</v>
      </c>
      <c r="C874" s="613" t="s">
        <v>3569</v>
      </c>
      <c r="D874" s="618" t="s">
        <v>3575</v>
      </c>
      <c r="E874" s="614">
        <v>9331</v>
      </c>
      <c r="F874" s="615">
        <f t="shared" si="43"/>
        <v>175152945.36777332</v>
      </c>
      <c r="G874" s="614">
        <f t="shared" si="42"/>
        <v>9331</v>
      </c>
      <c r="H874" s="615">
        <f t="shared" si="44"/>
        <v>175152945.36777332</v>
      </c>
      <c r="I874" s="616" t="s">
        <v>108</v>
      </c>
      <c r="J874" s="616" t="s">
        <v>3184</v>
      </c>
    </row>
    <row r="875" spans="1:10" ht="36">
      <c r="A875" s="617"/>
      <c r="B875" s="620" t="s">
        <v>3194</v>
      </c>
      <c r="C875" s="613" t="s">
        <v>3569</v>
      </c>
      <c r="D875" s="618" t="s">
        <v>3576</v>
      </c>
      <c r="E875" s="614">
        <v>426.55999999999995</v>
      </c>
      <c r="F875" s="615">
        <f t="shared" si="43"/>
        <v>175153371.92777333</v>
      </c>
      <c r="G875" s="614">
        <f t="shared" si="42"/>
        <v>426.55999999999995</v>
      </c>
      <c r="H875" s="615">
        <f t="shared" si="44"/>
        <v>175153371.92777333</v>
      </c>
      <c r="I875" s="616" t="s">
        <v>108</v>
      </c>
      <c r="J875" s="616" t="s">
        <v>3184</v>
      </c>
    </row>
    <row r="876" spans="1:10" ht="36">
      <c r="A876" s="617"/>
      <c r="B876" s="620" t="s">
        <v>3194</v>
      </c>
      <c r="C876" s="613" t="s">
        <v>3569</v>
      </c>
      <c r="D876" s="618" t="s">
        <v>3577</v>
      </c>
      <c r="E876" s="614">
        <v>2879.2800000000007</v>
      </c>
      <c r="F876" s="615">
        <f t="shared" si="43"/>
        <v>175156251.20777333</v>
      </c>
      <c r="G876" s="614">
        <f t="shared" si="42"/>
        <v>2879.2800000000007</v>
      </c>
      <c r="H876" s="615">
        <f t="shared" si="44"/>
        <v>175156251.20777333</v>
      </c>
      <c r="I876" s="616" t="s">
        <v>108</v>
      </c>
      <c r="J876" s="616" t="s">
        <v>3184</v>
      </c>
    </row>
    <row r="877" spans="1:10" ht="36">
      <c r="A877" s="617"/>
      <c r="B877" s="620" t="s">
        <v>3194</v>
      </c>
      <c r="C877" s="613" t="s">
        <v>3569</v>
      </c>
      <c r="D877" s="618" t="s">
        <v>3431</v>
      </c>
      <c r="E877" s="614">
        <v>5545.2800000000007</v>
      </c>
      <c r="F877" s="615">
        <f t="shared" si="43"/>
        <v>175161796.48777333</v>
      </c>
      <c r="G877" s="614">
        <f t="shared" si="42"/>
        <v>5545.2800000000007</v>
      </c>
      <c r="H877" s="615">
        <f t="shared" si="44"/>
        <v>175161796.48777333</v>
      </c>
      <c r="I877" s="616" t="s">
        <v>108</v>
      </c>
      <c r="J877" s="616" t="s">
        <v>3184</v>
      </c>
    </row>
    <row r="878" spans="1:10" ht="36">
      <c r="A878" s="617"/>
      <c r="B878" s="620" t="s">
        <v>3194</v>
      </c>
      <c r="C878" s="613" t="s">
        <v>3569</v>
      </c>
      <c r="D878" s="618" t="s">
        <v>3578</v>
      </c>
      <c r="E878" s="614">
        <v>9544.2799999999988</v>
      </c>
      <c r="F878" s="615">
        <f t="shared" si="43"/>
        <v>175171340.76777333</v>
      </c>
      <c r="G878" s="614">
        <f t="shared" si="42"/>
        <v>9544.2799999999988</v>
      </c>
      <c r="H878" s="615">
        <f t="shared" si="44"/>
        <v>175171340.76777333</v>
      </c>
      <c r="I878" s="616" t="s">
        <v>108</v>
      </c>
      <c r="J878" s="616" t="s">
        <v>3184</v>
      </c>
    </row>
    <row r="879" spans="1:10" ht="36">
      <c r="A879" s="617"/>
      <c r="B879" s="620" t="s">
        <v>3194</v>
      </c>
      <c r="C879" s="613" t="s">
        <v>3569</v>
      </c>
      <c r="D879" s="618" t="s">
        <v>3217</v>
      </c>
      <c r="E879" s="614">
        <v>8317.92</v>
      </c>
      <c r="F879" s="615">
        <f t="shared" si="43"/>
        <v>175179658.68777332</v>
      </c>
      <c r="G879" s="614">
        <f t="shared" si="42"/>
        <v>8317.92</v>
      </c>
      <c r="H879" s="615">
        <f t="shared" si="44"/>
        <v>175179658.68777332</v>
      </c>
      <c r="I879" s="616" t="s">
        <v>108</v>
      </c>
      <c r="J879" s="616" t="s">
        <v>3184</v>
      </c>
    </row>
    <row r="880" spans="1:10" ht="36">
      <c r="A880" s="617"/>
      <c r="B880" s="620" t="s">
        <v>3194</v>
      </c>
      <c r="C880" s="613" t="s">
        <v>3569</v>
      </c>
      <c r="D880" s="618" t="s">
        <v>3218</v>
      </c>
      <c r="E880" s="614">
        <v>1333</v>
      </c>
      <c r="F880" s="615">
        <f t="shared" si="43"/>
        <v>175180991.68777332</v>
      </c>
      <c r="G880" s="614">
        <f t="shared" si="42"/>
        <v>1333</v>
      </c>
      <c r="H880" s="615">
        <f t="shared" si="44"/>
        <v>175180991.68777332</v>
      </c>
      <c r="I880" s="616" t="s">
        <v>108</v>
      </c>
      <c r="J880" s="616" t="s">
        <v>3184</v>
      </c>
    </row>
    <row r="881" spans="1:10" ht="36">
      <c r="A881" s="617"/>
      <c r="B881" s="620" t="s">
        <v>3194</v>
      </c>
      <c r="C881" s="613" t="s">
        <v>3569</v>
      </c>
      <c r="D881" s="618" t="s">
        <v>3579</v>
      </c>
      <c r="E881" s="614">
        <v>7678.08</v>
      </c>
      <c r="F881" s="615">
        <f t="shared" si="43"/>
        <v>175188669.76777333</v>
      </c>
      <c r="G881" s="614">
        <f t="shared" si="42"/>
        <v>7678.08</v>
      </c>
      <c r="H881" s="615">
        <f t="shared" si="44"/>
        <v>175188669.76777333</v>
      </c>
      <c r="I881" s="616" t="s">
        <v>108</v>
      </c>
      <c r="J881" s="616" t="s">
        <v>3184</v>
      </c>
    </row>
    <row r="882" spans="1:10" ht="36">
      <c r="A882" s="617"/>
      <c r="B882" s="620" t="s">
        <v>3194</v>
      </c>
      <c r="C882" s="613" t="s">
        <v>3569</v>
      </c>
      <c r="D882" s="618" t="s">
        <v>3219</v>
      </c>
      <c r="E882" s="614">
        <v>53.32</v>
      </c>
      <c r="F882" s="615">
        <f t="shared" si="43"/>
        <v>175188723.08777332</v>
      </c>
      <c r="G882" s="614">
        <f t="shared" si="42"/>
        <v>53.32</v>
      </c>
      <c r="H882" s="615">
        <f t="shared" si="44"/>
        <v>175188723.08777332</v>
      </c>
      <c r="I882" s="616" t="s">
        <v>108</v>
      </c>
      <c r="J882" s="616" t="s">
        <v>3184</v>
      </c>
    </row>
    <row r="883" spans="1:10" ht="36">
      <c r="A883" s="617"/>
      <c r="B883" s="620" t="s">
        <v>3194</v>
      </c>
      <c r="C883" s="613" t="s">
        <v>3569</v>
      </c>
      <c r="D883" s="618" t="s">
        <v>3580</v>
      </c>
      <c r="E883" s="614">
        <v>5705.2400000000016</v>
      </c>
      <c r="F883" s="615">
        <f t="shared" si="43"/>
        <v>175194428.32777333</v>
      </c>
      <c r="G883" s="614">
        <f t="shared" si="42"/>
        <v>5705.2400000000016</v>
      </c>
      <c r="H883" s="615">
        <f t="shared" si="44"/>
        <v>175194428.32777333</v>
      </c>
      <c r="I883" s="616" t="s">
        <v>108</v>
      </c>
      <c r="J883" s="616" t="s">
        <v>3184</v>
      </c>
    </row>
    <row r="884" spans="1:10" ht="36">
      <c r="A884" s="617"/>
      <c r="B884" s="620" t="s">
        <v>3194</v>
      </c>
      <c r="C884" s="613" t="s">
        <v>3569</v>
      </c>
      <c r="D884" s="618" t="s">
        <v>3432</v>
      </c>
      <c r="E884" s="614">
        <v>319.92</v>
      </c>
      <c r="F884" s="615">
        <f t="shared" si="43"/>
        <v>175194748.24777332</v>
      </c>
      <c r="G884" s="614">
        <f t="shared" si="42"/>
        <v>319.92</v>
      </c>
      <c r="H884" s="615">
        <f t="shared" si="44"/>
        <v>175194748.24777332</v>
      </c>
      <c r="I884" s="616" t="s">
        <v>108</v>
      </c>
      <c r="J884" s="616" t="s">
        <v>3184</v>
      </c>
    </row>
    <row r="885" spans="1:10" ht="36">
      <c r="A885" s="617"/>
      <c r="B885" s="620" t="s">
        <v>3194</v>
      </c>
      <c r="C885" s="613" t="s">
        <v>3569</v>
      </c>
      <c r="D885" s="618" t="s">
        <v>3433</v>
      </c>
      <c r="E885" s="614">
        <v>10450.720000000001</v>
      </c>
      <c r="F885" s="615">
        <f t="shared" si="43"/>
        <v>175205198.96777332</v>
      </c>
      <c r="G885" s="614">
        <f t="shared" si="42"/>
        <v>10450.720000000001</v>
      </c>
      <c r="H885" s="615">
        <f t="shared" si="44"/>
        <v>175205198.96777332</v>
      </c>
      <c r="I885" s="616" t="s">
        <v>108</v>
      </c>
      <c r="J885" s="616" t="s">
        <v>3184</v>
      </c>
    </row>
    <row r="886" spans="1:10" ht="36">
      <c r="A886" s="617"/>
      <c r="B886" s="620" t="s">
        <v>3194</v>
      </c>
      <c r="C886" s="613" t="s">
        <v>3569</v>
      </c>
      <c r="D886" s="618" t="s">
        <v>3581</v>
      </c>
      <c r="E886" s="614">
        <v>53.32</v>
      </c>
      <c r="F886" s="615">
        <f t="shared" si="43"/>
        <v>175205252.28777331</v>
      </c>
      <c r="G886" s="614">
        <f t="shared" si="42"/>
        <v>53.32</v>
      </c>
      <c r="H886" s="615">
        <f t="shared" si="44"/>
        <v>175205252.28777331</v>
      </c>
      <c r="I886" s="616" t="s">
        <v>108</v>
      </c>
      <c r="J886" s="616" t="s">
        <v>3184</v>
      </c>
    </row>
    <row r="887" spans="1:10" ht="36">
      <c r="A887" s="617"/>
      <c r="B887" s="620" t="s">
        <v>3194</v>
      </c>
      <c r="C887" s="613" t="s">
        <v>3569</v>
      </c>
      <c r="D887" s="618" t="s">
        <v>3221</v>
      </c>
      <c r="E887" s="614">
        <v>16315.92</v>
      </c>
      <c r="F887" s="615">
        <f t="shared" si="43"/>
        <v>175221568.2077733</v>
      </c>
      <c r="G887" s="614">
        <f t="shared" si="42"/>
        <v>16315.92</v>
      </c>
      <c r="H887" s="615">
        <f t="shared" si="44"/>
        <v>175221568.2077733</v>
      </c>
      <c r="I887" s="616" t="s">
        <v>108</v>
      </c>
      <c r="J887" s="616" t="s">
        <v>3184</v>
      </c>
    </row>
    <row r="888" spans="1:10" ht="36">
      <c r="A888" s="617"/>
      <c r="B888" s="620" t="s">
        <v>3194</v>
      </c>
      <c r="C888" s="613" t="s">
        <v>3569</v>
      </c>
      <c r="D888" s="618" t="s">
        <v>3434</v>
      </c>
      <c r="E888" s="614">
        <v>1279.68</v>
      </c>
      <c r="F888" s="615">
        <f t="shared" si="43"/>
        <v>175222847.88777331</v>
      </c>
      <c r="G888" s="614">
        <f t="shared" si="42"/>
        <v>1279.68</v>
      </c>
      <c r="H888" s="615">
        <f t="shared" si="44"/>
        <v>175222847.88777331</v>
      </c>
      <c r="I888" s="616" t="s">
        <v>108</v>
      </c>
      <c r="J888" s="616" t="s">
        <v>3184</v>
      </c>
    </row>
    <row r="889" spans="1:10" ht="36">
      <c r="A889" s="617"/>
      <c r="B889" s="620" t="s">
        <v>3194</v>
      </c>
      <c r="C889" s="613" t="s">
        <v>3569</v>
      </c>
      <c r="D889" s="618" t="s">
        <v>3222</v>
      </c>
      <c r="E889" s="614">
        <v>1706.2399999999998</v>
      </c>
      <c r="F889" s="615">
        <f t="shared" si="43"/>
        <v>175224554.12777331</v>
      </c>
      <c r="G889" s="614">
        <f t="shared" si="42"/>
        <v>1706.2399999999998</v>
      </c>
      <c r="H889" s="615">
        <f t="shared" si="44"/>
        <v>175224554.12777331</v>
      </c>
      <c r="I889" s="616" t="s">
        <v>108</v>
      </c>
      <c r="J889" s="616" t="s">
        <v>3184</v>
      </c>
    </row>
    <row r="890" spans="1:10" ht="36">
      <c r="A890" s="617"/>
      <c r="B890" s="620" t="s">
        <v>3194</v>
      </c>
      <c r="C890" s="613" t="s">
        <v>3569</v>
      </c>
      <c r="D890" s="618" t="s">
        <v>3435</v>
      </c>
      <c r="E890" s="614">
        <v>10397.400000000001</v>
      </c>
      <c r="F890" s="615">
        <f t="shared" si="43"/>
        <v>175234951.52777332</v>
      </c>
      <c r="G890" s="614">
        <f t="shared" si="42"/>
        <v>10397.400000000001</v>
      </c>
      <c r="H890" s="615">
        <f t="shared" si="44"/>
        <v>175234951.52777332</v>
      </c>
      <c r="I890" s="616" t="s">
        <v>108</v>
      </c>
      <c r="J890" s="616" t="s">
        <v>3184</v>
      </c>
    </row>
    <row r="891" spans="1:10" ht="36">
      <c r="A891" s="617"/>
      <c r="B891" s="620" t="s">
        <v>3194</v>
      </c>
      <c r="C891" s="613" t="s">
        <v>3569</v>
      </c>
      <c r="D891" s="618" t="s">
        <v>3437</v>
      </c>
      <c r="E891" s="614">
        <v>1119.72</v>
      </c>
      <c r="F891" s="615">
        <f t="shared" si="43"/>
        <v>175236071.24777332</v>
      </c>
      <c r="G891" s="614">
        <f t="shared" si="42"/>
        <v>1119.72</v>
      </c>
      <c r="H891" s="615">
        <f t="shared" si="44"/>
        <v>175236071.24777332</v>
      </c>
      <c r="I891" s="616" t="s">
        <v>108</v>
      </c>
      <c r="J891" s="616" t="s">
        <v>3184</v>
      </c>
    </row>
    <row r="892" spans="1:10" ht="36">
      <c r="A892" s="617"/>
      <c r="B892" s="620" t="s">
        <v>3194</v>
      </c>
      <c r="C892" s="613" t="s">
        <v>3569</v>
      </c>
      <c r="D892" s="618" t="s">
        <v>3223</v>
      </c>
      <c r="E892" s="614">
        <v>2132.8000000000002</v>
      </c>
      <c r="F892" s="615">
        <f t="shared" si="43"/>
        <v>175238204.04777333</v>
      </c>
      <c r="G892" s="614">
        <f t="shared" si="42"/>
        <v>2132.8000000000002</v>
      </c>
      <c r="H892" s="615">
        <f t="shared" si="44"/>
        <v>175238204.04777333</v>
      </c>
      <c r="I892" s="616" t="s">
        <v>108</v>
      </c>
      <c r="J892" s="616" t="s">
        <v>3184</v>
      </c>
    </row>
    <row r="893" spans="1:10" ht="36">
      <c r="A893" s="617"/>
      <c r="B893" s="620" t="s">
        <v>3194</v>
      </c>
      <c r="C893" s="613" t="s">
        <v>3569</v>
      </c>
      <c r="D893" s="618" t="s">
        <v>3438</v>
      </c>
      <c r="E893" s="614">
        <v>266.60000000000002</v>
      </c>
      <c r="F893" s="615">
        <f t="shared" si="43"/>
        <v>175238470.64777333</v>
      </c>
      <c r="G893" s="614">
        <f t="shared" si="42"/>
        <v>266.60000000000002</v>
      </c>
      <c r="H893" s="615">
        <f t="shared" si="44"/>
        <v>175238470.64777333</v>
      </c>
      <c r="I893" s="616" t="s">
        <v>108</v>
      </c>
      <c r="J893" s="616" t="s">
        <v>3184</v>
      </c>
    </row>
    <row r="894" spans="1:10" ht="36">
      <c r="A894" s="617"/>
      <c r="B894" s="620" t="s">
        <v>3194</v>
      </c>
      <c r="C894" s="613" t="s">
        <v>3569</v>
      </c>
      <c r="D894" s="618" t="s">
        <v>3225</v>
      </c>
      <c r="E894" s="614">
        <v>1652.92</v>
      </c>
      <c r="F894" s="615">
        <f t="shared" si="43"/>
        <v>175240123.56777331</v>
      </c>
      <c r="G894" s="614">
        <f t="shared" si="42"/>
        <v>1652.92</v>
      </c>
      <c r="H894" s="615">
        <f t="shared" si="44"/>
        <v>175240123.56777331</v>
      </c>
      <c r="I894" s="616" t="s">
        <v>108</v>
      </c>
      <c r="J894" s="616" t="s">
        <v>3184</v>
      </c>
    </row>
    <row r="895" spans="1:10" ht="36">
      <c r="A895" s="617"/>
      <c r="B895" s="620" t="s">
        <v>3194</v>
      </c>
      <c r="C895" s="613" t="s">
        <v>3569</v>
      </c>
      <c r="D895" s="618" t="s">
        <v>3226</v>
      </c>
      <c r="E895" s="614">
        <v>1759.5600000000002</v>
      </c>
      <c r="F895" s="615">
        <f t="shared" si="43"/>
        <v>175241883.12777331</v>
      </c>
      <c r="G895" s="614">
        <f t="shared" si="42"/>
        <v>1759.5600000000002</v>
      </c>
      <c r="H895" s="615">
        <f t="shared" si="44"/>
        <v>175241883.12777331</v>
      </c>
      <c r="I895" s="616" t="s">
        <v>108</v>
      </c>
      <c r="J895" s="616" t="s">
        <v>3184</v>
      </c>
    </row>
    <row r="896" spans="1:10" ht="36">
      <c r="A896" s="617"/>
      <c r="B896" s="620" t="s">
        <v>3194</v>
      </c>
      <c r="C896" s="613" t="s">
        <v>3569</v>
      </c>
      <c r="D896" s="618" t="s">
        <v>3440</v>
      </c>
      <c r="E896" s="614">
        <v>4585.5200000000004</v>
      </c>
      <c r="F896" s="615">
        <f t="shared" si="43"/>
        <v>175246468.64777333</v>
      </c>
      <c r="G896" s="614">
        <f t="shared" si="42"/>
        <v>4585.5200000000004</v>
      </c>
      <c r="H896" s="615">
        <f t="shared" si="44"/>
        <v>175246468.64777333</v>
      </c>
      <c r="I896" s="616" t="s">
        <v>108</v>
      </c>
      <c r="J896" s="616" t="s">
        <v>3184</v>
      </c>
    </row>
    <row r="897" spans="1:10" ht="36">
      <c r="A897" s="617"/>
      <c r="B897" s="620" t="s">
        <v>3194</v>
      </c>
      <c r="C897" s="613" t="s">
        <v>3569</v>
      </c>
      <c r="D897" s="618" t="s">
        <v>3441</v>
      </c>
      <c r="E897" s="614">
        <v>853.12</v>
      </c>
      <c r="F897" s="615">
        <f t="shared" si="43"/>
        <v>175247321.76777333</v>
      </c>
      <c r="G897" s="614">
        <f t="shared" si="42"/>
        <v>853.12</v>
      </c>
      <c r="H897" s="615">
        <f t="shared" si="44"/>
        <v>175247321.76777333</v>
      </c>
      <c r="I897" s="616" t="s">
        <v>108</v>
      </c>
      <c r="J897" s="616" t="s">
        <v>3184</v>
      </c>
    </row>
    <row r="898" spans="1:10" ht="36">
      <c r="A898" s="617"/>
      <c r="B898" s="620" t="s">
        <v>3194</v>
      </c>
      <c r="C898" s="613" t="s">
        <v>3569</v>
      </c>
      <c r="D898" s="618" t="s">
        <v>3582</v>
      </c>
      <c r="E898" s="614">
        <v>266.60000000000002</v>
      </c>
      <c r="F898" s="615">
        <f t="shared" si="43"/>
        <v>175247588.36777332</v>
      </c>
      <c r="G898" s="614">
        <f t="shared" si="42"/>
        <v>266.60000000000002</v>
      </c>
      <c r="H898" s="615">
        <f t="shared" si="44"/>
        <v>175247588.36777332</v>
      </c>
      <c r="I898" s="616" t="s">
        <v>108</v>
      </c>
      <c r="J898" s="616" t="s">
        <v>3184</v>
      </c>
    </row>
    <row r="899" spans="1:10" ht="36">
      <c r="A899" s="617"/>
      <c r="B899" s="620" t="s">
        <v>3194</v>
      </c>
      <c r="C899" s="613" t="s">
        <v>3569</v>
      </c>
      <c r="D899" s="618" t="s">
        <v>3443</v>
      </c>
      <c r="E899" s="614">
        <v>2772.6400000000003</v>
      </c>
      <c r="F899" s="615">
        <f t="shared" si="43"/>
        <v>175250361.00777331</v>
      </c>
      <c r="G899" s="614">
        <f t="shared" si="42"/>
        <v>2772.6400000000003</v>
      </c>
      <c r="H899" s="615">
        <f t="shared" si="44"/>
        <v>175250361.00777331</v>
      </c>
      <c r="I899" s="616" t="s">
        <v>108</v>
      </c>
      <c r="J899" s="616" t="s">
        <v>3184</v>
      </c>
    </row>
    <row r="900" spans="1:10" ht="36">
      <c r="A900" s="617"/>
      <c r="B900" s="620" t="s">
        <v>3194</v>
      </c>
      <c r="C900" s="613" t="s">
        <v>3569</v>
      </c>
      <c r="D900" s="618" t="s">
        <v>3444</v>
      </c>
      <c r="E900" s="614">
        <v>31352.160000000003</v>
      </c>
      <c r="F900" s="615">
        <f t="shared" si="43"/>
        <v>175281713.16777331</v>
      </c>
      <c r="G900" s="614">
        <f t="shared" si="42"/>
        <v>31352.160000000003</v>
      </c>
      <c r="H900" s="615">
        <f t="shared" si="44"/>
        <v>175281713.16777331</v>
      </c>
      <c r="I900" s="616" t="s">
        <v>108</v>
      </c>
      <c r="J900" s="616" t="s">
        <v>3184</v>
      </c>
    </row>
    <row r="901" spans="1:10" ht="36">
      <c r="A901" s="617"/>
      <c r="B901" s="620" t="s">
        <v>3194</v>
      </c>
      <c r="C901" s="613" t="s">
        <v>3569</v>
      </c>
      <c r="D901" s="618" t="s">
        <v>3227</v>
      </c>
      <c r="E901" s="614">
        <v>15302.84</v>
      </c>
      <c r="F901" s="615">
        <f t="shared" si="43"/>
        <v>175297016.00777331</v>
      </c>
      <c r="G901" s="614">
        <f t="shared" si="42"/>
        <v>15302.84</v>
      </c>
      <c r="H901" s="615">
        <f t="shared" si="44"/>
        <v>175297016.00777331</v>
      </c>
      <c r="I901" s="616" t="s">
        <v>108</v>
      </c>
      <c r="J901" s="616" t="s">
        <v>3184</v>
      </c>
    </row>
    <row r="902" spans="1:10" ht="36">
      <c r="A902" s="617"/>
      <c r="B902" s="620" t="s">
        <v>3194</v>
      </c>
      <c r="C902" s="613" t="s">
        <v>3569</v>
      </c>
      <c r="D902" s="618" t="s">
        <v>3229</v>
      </c>
      <c r="E902" s="614">
        <v>4265.6000000000004</v>
      </c>
      <c r="F902" s="615">
        <f t="shared" si="43"/>
        <v>175301281.6077733</v>
      </c>
      <c r="G902" s="614">
        <f t="shared" si="42"/>
        <v>4265.6000000000004</v>
      </c>
      <c r="H902" s="615">
        <f t="shared" si="44"/>
        <v>175301281.6077733</v>
      </c>
      <c r="I902" s="616" t="s">
        <v>108</v>
      </c>
      <c r="J902" s="616" t="s">
        <v>3184</v>
      </c>
    </row>
    <row r="903" spans="1:10" ht="36">
      <c r="A903" s="617"/>
      <c r="B903" s="620" t="s">
        <v>3194</v>
      </c>
      <c r="C903" s="613" t="s">
        <v>3569</v>
      </c>
      <c r="D903" s="618" t="s">
        <v>3445</v>
      </c>
      <c r="E903" s="614">
        <v>29699.24</v>
      </c>
      <c r="F903" s="615">
        <f t="shared" si="43"/>
        <v>175330980.84777331</v>
      </c>
      <c r="G903" s="614">
        <f t="shared" si="42"/>
        <v>29699.24</v>
      </c>
      <c r="H903" s="615">
        <f t="shared" si="44"/>
        <v>175330980.84777331</v>
      </c>
      <c r="I903" s="616" t="s">
        <v>108</v>
      </c>
      <c r="J903" s="616" t="s">
        <v>3184</v>
      </c>
    </row>
    <row r="904" spans="1:10" ht="36">
      <c r="A904" s="617"/>
      <c r="B904" s="620" t="s">
        <v>3194</v>
      </c>
      <c r="C904" s="613" t="s">
        <v>3569</v>
      </c>
      <c r="D904" s="618" t="s">
        <v>3231</v>
      </c>
      <c r="E904" s="614">
        <v>479.88000000000011</v>
      </c>
      <c r="F904" s="615">
        <f t="shared" si="43"/>
        <v>175331460.72777331</v>
      </c>
      <c r="G904" s="614">
        <f t="shared" si="42"/>
        <v>479.88000000000011</v>
      </c>
      <c r="H904" s="615">
        <f t="shared" si="44"/>
        <v>175331460.72777331</v>
      </c>
      <c r="I904" s="616" t="s">
        <v>108</v>
      </c>
      <c r="J904" s="616" t="s">
        <v>3184</v>
      </c>
    </row>
    <row r="905" spans="1:10" ht="36">
      <c r="A905" s="617"/>
      <c r="B905" s="620" t="s">
        <v>3194</v>
      </c>
      <c r="C905" s="613" t="s">
        <v>3569</v>
      </c>
      <c r="D905" s="618" t="s">
        <v>3447</v>
      </c>
      <c r="E905" s="614">
        <v>4158.96</v>
      </c>
      <c r="F905" s="615">
        <f t="shared" si="43"/>
        <v>175335619.68777332</v>
      </c>
      <c r="G905" s="614">
        <f t="shared" si="42"/>
        <v>4158.96</v>
      </c>
      <c r="H905" s="615">
        <f t="shared" si="44"/>
        <v>175335619.68777332</v>
      </c>
      <c r="I905" s="616" t="s">
        <v>108</v>
      </c>
      <c r="J905" s="616" t="s">
        <v>3184</v>
      </c>
    </row>
    <row r="906" spans="1:10" ht="36">
      <c r="A906" s="617"/>
      <c r="B906" s="620" t="s">
        <v>3194</v>
      </c>
      <c r="C906" s="613" t="s">
        <v>3569</v>
      </c>
      <c r="D906" s="618" t="s">
        <v>3583</v>
      </c>
      <c r="E906" s="614">
        <v>2132.8000000000002</v>
      </c>
      <c r="F906" s="615">
        <f t="shared" si="43"/>
        <v>175337752.48777333</v>
      </c>
      <c r="G906" s="614">
        <f t="shared" ref="G906:G969" si="45">E906</f>
        <v>2132.8000000000002</v>
      </c>
      <c r="H906" s="615">
        <f t="shared" si="44"/>
        <v>175337752.48777333</v>
      </c>
      <c r="I906" s="616" t="s">
        <v>108</v>
      </c>
      <c r="J906" s="616" t="s">
        <v>3184</v>
      </c>
    </row>
    <row r="907" spans="1:10" ht="36">
      <c r="A907" s="617"/>
      <c r="B907" s="620" t="s">
        <v>3194</v>
      </c>
      <c r="C907" s="613" t="s">
        <v>3569</v>
      </c>
      <c r="D907" s="618" t="s">
        <v>3584</v>
      </c>
      <c r="E907" s="614">
        <v>2079.48</v>
      </c>
      <c r="F907" s="615">
        <f t="shared" ref="F907:F970" si="46">E907+F906</f>
        <v>175339831.96777332</v>
      </c>
      <c r="G907" s="614">
        <f t="shared" si="45"/>
        <v>2079.48</v>
      </c>
      <c r="H907" s="615">
        <f t="shared" ref="H907:H970" si="47">H906+G907</f>
        <v>175339831.96777332</v>
      </c>
      <c r="I907" s="616" t="s">
        <v>108</v>
      </c>
      <c r="J907" s="616" t="s">
        <v>3184</v>
      </c>
    </row>
    <row r="908" spans="1:10" ht="36">
      <c r="A908" s="617"/>
      <c r="B908" s="620" t="s">
        <v>3194</v>
      </c>
      <c r="C908" s="613" t="s">
        <v>3569</v>
      </c>
      <c r="D908" s="618" t="s">
        <v>3585</v>
      </c>
      <c r="E908" s="614">
        <v>5971.8400000000029</v>
      </c>
      <c r="F908" s="615">
        <f t="shared" si="46"/>
        <v>175345803.80777332</v>
      </c>
      <c r="G908" s="614">
        <f t="shared" si="45"/>
        <v>5971.8400000000029</v>
      </c>
      <c r="H908" s="615">
        <f t="shared" si="47"/>
        <v>175345803.80777332</v>
      </c>
      <c r="I908" s="616" t="s">
        <v>108</v>
      </c>
      <c r="J908" s="616" t="s">
        <v>3184</v>
      </c>
    </row>
    <row r="909" spans="1:10" ht="36">
      <c r="A909" s="617"/>
      <c r="B909" s="620" t="s">
        <v>3194</v>
      </c>
      <c r="C909" s="613" t="s">
        <v>3569</v>
      </c>
      <c r="D909" s="618" t="s">
        <v>3586</v>
      </c>
      <c r="E909" s="614">
        <v>7678.08</v>
      </c>
      <c r="F909" s="615">
        <f t="shared" si="46"/>
        <v>175353481.88777333</v>
      </c>
      <c r="G909" s="614">
        <f t="shared" si="45"/>
        <v>7678.08</v>
      </c>
      <c r="H909" s="615">
        <f t="shared" si="47"/>
        <v>175353481.88777333</v>
      </c>
      <c r="I909" s="616" t="s">
        <v>108</v>
      </c>
      <c r="J909" s="616" t="s">
        <v>3184</v>
      </c>
    </row>
    <row r="910" spans="1:10" ht="36">
      <c r="A910" s="617"/>
      <c r="B910" s="620" t="s">
        <v>3194</v>
      </c>
      <c r="C910" s="613" t="s">
        <v>3569</v>
      </c>
      <c r="D910" s="618" t="s">
        <v>3233</v>
      </c>
      <c r="E910" s="614">
        <v>2612.6800000000003</v>
      </c>
      <c r="F910" s="615">
        <f t="shared" si="46"/>
        <v>175356094.56777334</v>
      </c>
      <c r="G910" s="614">
        <f t="shared" si="45"/>
        <v>2612.6800000000003</v>
      </c>
      <c r="H910" s="615">
        <f t="shared" si="47"/>
        <v>175356094.56777334</v>
      </c>
      <c r="I910" s="616" t="s">
        <v>108</v>
      </c>
      <c r="J910" s="616" t="s">
        <v>3184</v>
      </c>
    </row>
    <row r="911" spans="1:10" ht="36">
      <c r="A911" s="617"/>
      <c r="B911" s="620" t="s">
        <v>3194</v>
      </c>
      <c r="C911" s="613" t="s">
        <v>3569</v>
      </c>
      <c r="D911" s="618" t="s">
        <v>3451</v>
      </c>
      <c r="E911" s="614">
        <v>6984.92</v>
      </c>
      <c r="F911" s="615">
        <f t="shared" si="46"/>
        <v>175363079.48777333</v>
      </c>
      <c r="G911" s="614">
        <f t="shared" si="45"/>
        <v>6984.92</v>
      </c>
      <c r="H911" s="615">
        <f t="shared" si="47"/>
        <v>175363079.48777333</v>
      </c>
      <c r="I911" s="616" t="s">
        <v>108</v>
      </c>
      <c r="J911" s="616" t="s">
        <v>3184</v>
      </c>
    </row>
    <row r="912" spans="1:10" ht="36">
      <c r="A912" s="617"/>
      <c r="B912" s="620" t="s">
        <v>3194</v>
      </c>
      <c r="C912" s="613" t="s">
        <v>3569</v>
      </c>
      <c r="D912" s="618" t="s">
        <v>3587</v>
      </c>
      <c r="E912" s="614">
        <v>1972.8400000000001</v>
      </c>
      <c r="F912" s="615">
        <f t="shared" si="46"/>
        <v>175365052.32777333</v>
      </c>
      <c r="G912" s="614">
        <f t="shared" si="45"/>
        <v>1972.8400000000001</v>
      </c>
      <c r="H912" s="615">
        <f t="shared" si="47"/>
        <v>175365052.32777333</v>
      </c>
      <c r="I912" s="616" t="s">
        <v>108</v>
      </c>
      <c r="J912" s="616" t="s">
        <v>3184</v>
      </c>
    </row>
    <row r="913" spans="1:10" ht="36">
      <c r="A913" s="617"/>
      <c r="B913" s="620" t="s">
        <v>3194</v>
      </c>
      <c r="C913" s="613" t="s">
        <v>3569</v>
      </c>
      <c r="D913" s="618" t="s">
        <v>3453</v>
      </c>
      <c r="E913" s="614">
        <v>53.32</v>
      </c>
      <c r="F913" s="615">
        <f t="shared" si="46"/>
        <v>175365105.64777333</v>
      </c>
      <c r="G913" s="614">
        <f t="shared" si="45"/>
        <v>53.32</v>
      </c>
      <c r="H913" s="615">
        <f t="shared" si="47"/>
        <v>175365105.64777333</v>
      </c>
      <c r="I913" s="616" t="s">
        <v>108</v>
      </c>
      <c r="J913" s="616" t="s">
        <v>3184</v>
      </c>
    </row>
    <row r="914" spans="1:10" ht="36">
      <c r="A914" s="617"/>
      <c r="B914" s="620" t="s">
        <v>3194</v>
      </c>
      <c r="C914" s="613" t="s">
        <v>3569</v>
      </c>
      <c r="D914" s="618" t="s">
        <v>3454</v>
      </c>
      <c r="E914" s="614">
        <v>22980.920000000002</v>
      </c>
      <c r="F914" s="615">
        <f t="shared" si="46"/>
        <v>175388086.56777331</v>
      </c>
      <c r="G914" s="614">
        <f t="shared" si="45"/>
        <v>22980.920000000002</v>
      </c>
      <c r="H914" s="615">
        <f t="shared" si="47"/>
        <v>175388086.56777331</v>
      </c>
      <c r="I914" s="616" t="s">
        <v>108</v>
      </c>
      <c r="J914" s="616" t="s">
        <v>3184</v>
      </c>
    </row>
    <row r="915" spans="1:10" ht="36">
      <c r="A915" s="617"/>
      <c r="B915" s="620" t="s">
        <v>3194</v>
      </c>
      <c r="C915" s="613" t="s">
        <v>3569</v>
      </c>
      <c r="D915" s="618" t="s">
        <v>3235</v>
      </c>
      <c r="E915" s="614">
        <v>21754.560000000001</v>
      </c>
      <c r="F915" s="615">
        <f t="shared" si="46"/>
        <v>175409841.12777331</v>
      </c>
      <c r="G915" s="614">
        <f t="shared" si="45"/>
        <v>21754.560000000001</v>
      </c>
      <c r="H915" s="615">
        <f t="shared" si="47"/>
        <v>175409841.12777331</v>
      </c>
      <c r="I915" s="616" t="s">
        <v>108</v>
      </c>
      <c r="J915" s="616" t="s">
        <v>3184</v>
      </c>
    </row>
    <row r="916" spans="1:10" ht="36">
      <c r="A916" s="617"/>
      <c r="B916" s="620" t="s">
        <v>3194</v>
      </c>
      <c r="C916" s="613" t="s">
        <v>3569</v>
      </c>
      <c r="D916" s="618" t="s">
        <v>3588</v>
      </c>
      <c r="E916" s="614">
        <v>213.28</v>
      </c>
      <c r="F916" s="615">
        <f t="shared" si="46"/>
        <v>175410054.40777332</v>
      </c>
      <c r="G916" s="614">
        <f t="shared" si="45"/>
        <v>213.28</v>
      </c>
      <c r="H916" s="615">
        <f t="shared" si="47"/>
        <v>175410054.40777332</v>
      </c>
      <c r="I916" s="616" t="s">
        <v>108</v>
      </c>
      <c r="J916" s="616" t="s">
        <v>3184</v>
      </c>
    </row>
    <row r="917" spans="1:10" ht="36">
      <c r="A917" s="617"/>
      <c r="B917" s="620" t="s">
        <v>3194</v>
      </c>
      <c r="C917" s="613" t="s">
        <v>3569</v>
      </c>
      <c r="D917" s="618" t="s">
        <v>3237</v>
      </c>
      <c r="E917" s="614">
        <v>4958.76</v>
      </c>
      <c r="F917" s="615">
        <f t="shared" si="46"/>
        <v>175415013.16777331</v>
      </c>
      <c r="G917" s="614">
        <f t="shared" si="45"/>
        <v>4958.76</v>
      </c>
      <c r="H917" s="615">
        <f t="shared" si="47"/>
        <v>175415013.16777331</v>
      </c>
      <c r="I917" s="616" t="s">
        <v>108</v>
      </c>
      <c r="J917" s="616" t="s">
        <v>3184</v>
      </c>
    </row>
    <row r="918" spans="1:10" ht="36">
      <c r="A918" s="617"/>
      <c r="B918" s="620" t="s">
        <v>3194</v>
      </c>
      <c r="C918" s="613" t="s">
        <v>3569</v>
      </c>
      <c r="D918" s="618" t="s">
        <v>3589</v>
      </c>
      <c r="E918" s="614">
        <v>20000</v>
      </c>
      <c r="F918" s="615">
        <f t="shared" si="46"/>
        <v>175435013.16777331</v>
      </c>
      <c r="G918" s="614">
        <f t="shared" si="45"/>
        <v>20000</v>
      </c>
      <c r="H918" s="615">
        <f t="shared" si="47"/>
        <v>175435013.16777331</v>
      </c>
      <c r="I918" s="616" t="s">
        <v>108</v>
      </c>
      <c r="J918" s="616" t="s">
        <v>3184</v>
      </c>
    </row>
    <row r="919" spans="1:10" ht="36">
      <c r="A919" s="617"/>
      <c r="B919" s="620" t="s">
        <v>3194</v>
      </c>
      <c r="C919" s="613" t="s">
        <v>3569</v>
      </c>
      <c r="D919" s="618" t="s">
        <v>3455</v>
      </c>
      <c r="E919" s="614">
        <v>36524.199999999997</v>
      </c>
      <c r="F919" s="615">
        <f t="shared" si="46"/>
        <v>175471537.36777329</v>
      </c>
      <c r="G919" s="614">
        <f t="shared" si="45"/>
        <v>36524.199999999997</v>
      </c>
      <c r="H919" s="615">
        <f t="shared" si="47"/>
        <v>175471537.36777329</v>
      </c>
      <c r="I919" s="616" t="s">
        <v>108</v>
      </c>
      <c r="J919" s="616" t="s">
        <v>3184</v>
      </c>
    </row>
    <row r="920" spans="1:10" ht="36">
      <c r="A920" s="617"/>
      <c r="B920" s="620" t="s">
        <v>3194</v>
      </c>
      <c r="C920" s="613" t="s">
        <v>3569</v>
      </c>
      <c r="D920" s="618" t="s">
        <v>3590</v>
      </c>
      <c r="E920" s="614">
        <v>3999</v>
      </c>
      <c r="F920" s="615">
        <f t="shared" si="46"/>
        <v>175475536.36777329</v>
      </c>
      <c r="G920" s="614">
        <f t="shared" si="45"/>
        <v>3999</v>
      </c>
      <c r="H920" s="615">
        <f t="shared" si="47"/>
        <v>175475536.36777329</v>
      </c>
      <c r="I920" s="616" t="s">
        <v>108</v>
      </c>
      <c r="J920" s="616" t="s">
        <v>3184</v>
      </c>
    </row>
    <row r="921" spans="1:10" ht="36">
      <c r="A921" s="617"/>
      <c r="B921" s="620" t="s">
        <v>3194</v>
      </c>
      <c r="C921" s="613" t="s">
        <v>3591</v>
      </c>
      <c r="D921" s="618" t="s">
        <v>3284</v>
      </c>
      <c r="E921" s="614">
        <v>1066.4000000000001</v>
      </c>
      <c r="F921" s="615">
        <f t="shared" si="46"/>
        <v>175476602.7677733</v>
      </c>
      <c r="G921" s="614">
        <f t="shared" si="45"/>
        <v>1066.4000000000001</v>
      </c>
      <c r="H921" s="615">
        <f t="shared" si="47"/>
        <v>175476602.7677733</v>
      </c>
      <c r="I921" s="616" t="s">
        <v>108</v>
      </c>
      <c r="J921" s="616" t="s">
        <v>3184</v>
      </c>
    </row>
    <row r="922" spans="1:10" ht="36">
      <c r="A922" s="617"/>
      <c r="B922" s="620" t="s">
        <v>3194</v>
      </c>
      <c r="C922" s="613" t="s">
        <v>3591</v>
      </c>
      <c r="D922" s="618" t="s">
        <v>3251</v>
      </c>
      <c r="E922" s="614">
        <v>442022.8</v>
      </c>
      <c r="F922" s="615">
        <f t="shared" si="46"/>
        <v>175918625.56777331</v>
      </c>
      <c r="G922" s="614">
        <f t="shared" si="45"/>
        <v>442022.8</v>
      </c>
      <c r="H922" s="615">
        <f t="shared" si="47"/>
        <v>175918625.56777331</v>
      </c>
      <c r="I922" s="616" t="s">
        <v>108</v>
      </c>
      <c r="J922" s="616" t="s">
        <v>3184</v>
      </c>
    </row>
    <row r="923" spans="1:10" ht="36">
      <c r="A923" s="617"/>
      <c r="B923" s="620" t="s">
        <v>3194</v>
      </c>
      <c r="C923" s="613" t="s">
        <v>3591</v>
      </c>
      <c r="D923" s="618" t="s">
        <v>3252</v>
      </c>
      <c r="E923" s="614">
        <v>8317.92</v>
      </c>
      <c r="F923" s="615">
        <f t="shared" si="46"/>
        <v>175926943.4877733</v>
      </c>
      <c r="G923" s="614">
        <f t="shared" si="45"/>
        <v>8317.92</v>
      </c>
      <c r="H923" s="615">
        <f t="shared" si="47"/>
        <v>175926943.4877733</v>
      </c>
      <c r="I923" s="616" t="s">
        <v>108</v>
      </c>
      <c r="J923" s="616" t="s">
        <v>3184</v>
      </c>
    </row>
    <row r="924" spans="1:10" ht="36">
      <c r="A924" s="617"/>
      <c r="B924" s="620" t="s">
        <v>3194</v>
      </c>
      <c r="C924" s="613" t="s">
        <v>3591</v>
      </c>
      <c r="D924" s="618" t="s">
        <v>3285</v>
      </c>
      <c r="E924" s="614">
        <v>1333</v>
      </c>
      <c r="F924" s="615">
        <f t="shared" si="46"/>
        <v>175928276.4877733</v>
      </c>
      <c r="G924" s="614">
        <f t="shared" si="45"/>
        <v>1333</v>
      </c>
      <c r="H924" s="615">
        <f t="shared" si="47"/>
        <v>175928276.4877733</v>
      </c>
      <c r="I924" s="616" t="s">
        <v>108</v>
      </c>
      <c r="J924" s="616" t="s">
        <v>3184</v>
      </c>
    </row>
    <row r="925" spans="1:10" ht="36">
      <c r="A925" s="617"/>
      <c r="B925" s="620" t="s">
        <v>3194</v>
      </c>
      <c r="C925" s="613" t="s">
        <v>3591</v>
      </c>
      <c r="D925" s="618" t="s">
        <v>3253</v>
      </c>
      <c r="E925" s="614">
        <v>130420.72</v>
      </c>
      <c r="F925" s="615">
        <f t="shared" si="46"/>
        <v>176058697.2077733</v>
      </c>
      <c r="G925" s="614">
        <f t="shared" si="45"/>
        <v>130420.72</v>
      </c>
      <c r="H925" s="615">
        <f t="shared" si="47"/>
        <v>176058697.2077733</v>
      </c>
      <c r="I925" s="616" t="s">
        <v>108</v>
      </c>
      <c r="J925" s="616" t="s">
        <v>3184</v>
      </c>
    </row>
    <row r="926" spans="1:10" ht="36">
      <c r="A926" s="617"/>
      <c r="B926" s="620" t="s">
        <v>3194</v>
      </c>
      <c r="C926" s="613" t="s">
        <v>3591</v>
      </c>
      <c r="D926" s="618" t="s">
        <v>3254</v>
      </c>
      <c r="E926" s="614">
        <v>95069.56</v>
      </c>
      <c r="F926" s="615">
        <f t="shared" si="46"/>
        <v>176153766.7677733</v>
      </c>
      <c r="G926" s="614">
        <f t="shared" si="45"/>
        <v>95069.56</v>
      </c>
      <c r="H926" s="615">
        <f t="shared" si="47"/>
        <v>176153766.7677733</v>
      </c>
      <c r="I926" s="616" t="s">
        <v>108</v>
      </c>
      <c r="J926" s="616" t="s">
        <v>3184</v>
      </c>
    </row>
    <row r="927" spans="1:10" ht="36">
      <c r="A927" s="617"/>
      <c r="B927" s="620" t="s">
        <v>3194</v>
      </c>
      <c r="C927" s="613" t="s">
        <v>3591</v>
      </c>
      <c r="D927" s="618" t="s">
        <v>3239</v>
      </c>
      <c r="E927" s="614">
        <v>81472.960000000006</v>
      </c>
      <c r="F927" s="615">
        <f t="shared" si="46"/>
        <v>176235239.72777331</v>
      </c>
      <c r="G927" s="614">
        <f t="shared" si="45"/>
        <v>81472.960000000006</v>
      </c>
      <c r="H927" s="615">
        <f t="shared" si="47"/>
        <v>176235239.72777331</v>
      </c>
      <c r="I927" s="616" t="s">
        <v>108</v>
      </c>
      <c r="J927" s="616" t="s">
        <v>3184</v>
      </c>
    </row>
    <row r="928" spans="1:10" ht="36">
      <c r="A928" s="617"/>
      <c r="B928" s="620" t="s">
        <v>3194</v>
      </c>
      <c r="C928" s="613" t="s">
        <v>3591</v>
      </c>
      <c r="D928" s="618" t="s">
        <v>3240</v>
      </c>
      <c r="E928" s="614">
        <v>36097.64</v>
      </c>
      <c r="F928" s="615">
        <f t="shared" si="46"/>
        <v>176271337.36777329</v>
      </c>
      <c r="G928" s="614">
        <f t="shared" si="45"/>
        <v>36097.64</v>
      </c>
      <c r="H928" s="615">
        <f t="shared" si="47"/>
        <v>176271337.36777329</v>
      </c>
      <c r="I928" s="616" t="s">
        <v>108</v>
      </c>
      <c r="J928" s="616" t="s">
        <v>3184</v>
      </c>
    </row>
    <row r="929" spans="1:10" ht="36">
      <c r="A929" s="617"/>
      <c r="B929" s="620" t="s">
        <v>3194</v>
      </c>
      <c r="C929" s="613" t="s">
        <v>3591</v>
      </c>
      <c r="D929" s="618" t="s">
        <v>3256</v>
      </c>
      <c r="E929" s="614">
        <v>1706.24</v>
      </c>
      <c r="F929" s="615">
        <f t="shared" si="46"/>
        <v>176273043.6077733</v>
      </c>
      <c r="G929" s="614">
        <f t="shared" si="45"/>
        <v>1706.24</v>
      </c>
      <c r="H929" s="615">
        <f t="shared" si="47"/>
        <v>176273043.6077733</v>
      </c>
      <c r="I929" s="616" t="s">
        <v>108</v>
      </c>
      <c r="J929" s="616" t="s">
        <v>3184</v>
      </c>
    </row>
    <row r="930" spans="1:10" ht="36">
      <c r="A930" s="617"/>
      <c r="B930" s="620" t="s">
        <v>3194</v>
      </c>
      <c r="C930" s="613" t="s">
        <v>3591</v>
      </c>
      <c r="D930" s="618" t="s">
        <v>3257</v>
      </c>
      <c r="E930" s="614">
        <v>4158.96</v>
      </c>
      <c r="F930" s="615">
        <f t="shared" si="46"/>
        <v>176277202.56777331</v>
      </c>
      <c r="G930" s="614">
        <f t="shared" si="45"/>
        <v>4158.96</v>
      </c>
      <c r="H930" s="615">
        <f t="shared" si="47"/>
        <v>176277202.56777331</v>
      </c>
      <c r="I930" s="616" t="s">
        <v>108</v>
      </c>
      <c r="J930" s="616" t="s">
        <v>3184</v>
      </c>
    </row>
    <row r="931" spans="1:10" ht="36">
      <c r="A931" s="617"/>
      <c r="B931" s="620" t="s">
        <v>3194</v>
      </c>
      <c r="C931" s="613" t="s">
        <v>3591</v>
      </c>
      <c r="D931" s="618" t="s">
        <v>3461</v>
      </c>
      <c r="E931" s="614">
        <v>426.55999999999995</v>
      </c>
      <c r="F931" s="615">
        <f t="shared" si="46"/>
        <v>176277629.12777331</v>
      </c>
      <c r="G931" s="614">
        <f t="shared" si="45"/>
        <v>426.55999999999995</v>
      </c>
      <c r="H931" s="615">
        <f t="shared" si="47"/>
        <v>176277629.12777331</v>
      </c>
      <c r="I931" s="616" t="s">
        <v>108</v>
      </c>
      <c r="J931" s="616" t="s">
        <v>3184</v>
      </c>
    </row>
    <row r="932" spans="1:10" ht="36">
      <c r="A932" s="617"/>
      <c r="B932" s="620" t="s">
        <v>3194</v>
      </c>
      <c r="C932" s="613" t="s">
        <v>3591</v>
      </c>
      <c r="D932" s="618" t="s">
        <v>3241</v>
      </c>
      <c r="E932" s="614">
        <v>12210.28</v>
      </c>
      <c r="F932" s="615">
        <f t="shared" si="46"/>
        <v>176289839.40777332</v>
      </c>
      <c r="G932" s="614">
        <f t="shared" si="45"/>
        <v>12210.28</v>
      </c>
      <c r="H932" s="615">
        <f t="shared" si="47"/>
        <v>176289839.40777332</v>
      </c>
      <c r="I932" s="616" t="s">
        <v>108</v>
      </c>
      <c r="J932" s="616" t="s">
        <v>3184</v>
      </c>
    </row>
    <row r="933" spans="1:10" ht="36">
      <c r="A933" s="617"/>
      <c r="B933" s="620" t="s">
        <v>3194</v>
      </c>
      <c r="C933" s="613" t="s">
        <v>3591</v>
      </c>
      <c r="D933" s="618" t="s">
        <v>3258</v>
      </c>
      <c r="E933" s="614">
        <v>2666.0000000000005</v>
      </c>
      <c r="F933" s="615">
        <f t="shared" si="46"/>
        <v>176292505.40777332</v>
      </c>
      <c r="G933" s="614">
        <f t="shared" si="45"/>
        <v>2666.0000000000005</v>
      </c>
      <c r="H933" s="615">
        <f t="shared" si="47"/>
        <v>176292505.40777332</v>
      </c>
      <c r="I933" s="616" t="s">
        <v>108</v>
      </c>
      <c r="J933" s="616" t="s">
        <v>3184</v>
      </c>
    </row>
    <row r="934" spans="1:10" ht="36">
      <c r="A934" s="617"/>
      <c r="B934" s="620" t="s">
        <v>3194</v>
      </c>
      <c r="C934" s="613" t="s">
        <v>3591</v>
      </c>
      <c r="D934" s="618" t="s">
        <v>3259</v>
      </c>
      <c r="E934" s="614">
        <v>4265.5999999999995</v>
      </c>
      <c r="F934" s="615">
        <f t="shared" si="46"/>
        <v>176296771.00777331</v>
      </c>
      <c r="G934" s="614">
        <f t="shared" si="45"/>
        <v>4265.5999999999995</v>
      </c>
      <c r="H934" s="615">
        <f t="shared" si="47"/>
        <v>176296771.00777331</v>
      </c>
      <c r="I934" s="616" t="s">
        <v>108</v>
      </c>
      <c r="J934" s="616" t="s">
        <v>3184</v>
      </c>
    </row>
    <row r="935" spans="1:10" ht="36">
      <c r="A935" s="617"/>
      <c r="B935" s="620" t="s">
        <v>3194</v>
      </c>
      <c r="C935" s="613" t="s">
        <v>3591</v>
      </c>
      <c r="D935" s="618" t="s">
        <v>3287</v>
      </c>
      <c r="E935" s="614">
        <v>4052.32</v>
      </c>
      <c r="F935" s="615">
        <f t="shared" si="46"/>
        <v>176300823.3277733</v>
      </c>
      <c r="G935" s="614">
        <f t="shared" si="45"/>
        <v>4052.32</v>
      </c>
      <c r="H935" s="615">
        <f t="shared" si="47"/>
        <v>176300823.3277733</v>
      </c>
      <c r="I935" s="616" t="s">
        <v>108</v>
      </c>
      <c r="J935" s="616" t="s">
        <v>3184</v>
      </c>
    </row>
    <row r="936" spans="1:10" ht="36">
      <c r="A936" s="617"/>
      <c r="B936" s="620" t="s">
        <v>3194</v>
      </c>
      <c r="C936" s="613" t="s">
        <v>3591</v>
      </c>
      <c r="D936" s="618" t="s">
        <v>3260</v>
      </c>
      <c r="E936" s="614">
        <v>4372.24</v>
      </c>
      <c r="F936" s="615">
        <f t="shared" si="46"/>
        <v>176305195.56777331</v>
      </c>
      <c r="G936" s="614">
        <f t="shared" si="45"/>
        <v>4372.24</v>
      </c>
      <c r="H936" s="615">
        <f t="shared" si="47"/>
        <v>176305195.56777331</v>
      </c>
      <c r="I936" s="616" t="s">
        <v>108</v>
      </c>
      <c r="J936" s="616" t="s">
        <v>3184</v>
      </c>
    </row>
    <row r="937" spans="1:10" ht="36">
      <c r="A937" s="617"/>
      <c r="B937" s="620" t="s">
        <v>3194</v>
      </c>
      <c r="C937" s="613" t="s">
        <v>3591</v>
      </c>
      <c r="D937" s="618" t="s">
        <v>3261</v>
      </c>
      <c r="E937" s="614">
        <v>67876.36</v>
      </c>
      <c r="F937" s="615">
        <f t="shared" si="46"/>
        <v>176373071.92777333</v>
      </c>
      <c r="G937" s="614">
        <f t="shared" si="45"/>
        <v>67876.36</v>
      </c>
      <c r="H937" s="615">
        <f t="shared" si="47"/>
        <v>176373071.92777333</v>
      </c>
      <c r="I937" s="616" t="s">
        <v>108</v>
      </c>
      <c r="J937" s="616" t="s">
        <v>3184</v>
      </c>
    </row>
    <row r="938" spans="1:10" ht="36">
      <c r="A938" s="617"/>
      <c r="B938" s="620" t="s">
        <v>3194</v>
      </c>
      <c r="C938" s="613" t="s">
        <v>3591</v>
      </c>
      <c r="D938" s="618" t="s">
        <v>3262</v>
      </c>
      <c r="E938" s="614">
        <v>54333.08</v>
      </c>
      <c r="F938" s="615">
        <f t="shared" si="46"/>
        <v>176427405.00777334</v>
      </c>
      <c r="G938" s="614">
        <f t="shared" si="45"/>
        <v>54333.08</v>
      </c>
      <c r="H938" s="615">
        <f t="shared" si="47"/>
        <v>176427405.00777334</v>
      </c>
      <c r="I938" s="616" t="s">
        <v>108</v>
      </c>
      <c r="J938" s="616" t="s">
        <v>3184</v>
      </c>
    </row>
    <row r="939" spans="1:10" ht="36">
      <c r="A939" s="617"/>
      <c r="B939" s="620" t="s">
        <v>3194</v>
      </c>
      <c r="C939" s="613" t="s">
        <v>3591</v>
      </c>
      <c r="D939" s="618" t="s">
        <v>3263</v>
      </c>
      <c r="E939" s="614">
        <v>24953.760000000002</v>
      </c>
      <c r="F939" s="615">
        <f t="shared" si="46"/>
        <v>176452358.76777333</v>
      </c>
      <c r="G939" s="614">
        <f t="shared" si="45"/>
        <v>24953.760000000002</v>
      </c>
      <c r="H939" s="615">
        <f t="shared" si="47"/>
        <v>176452358.76777333</v>
      </c>
      <c r="I939" s="616" t="s">
        <v>108</v>
      </c>
      <c r="J939" s="616" t="s">
        <v>3184</v>
      </c>
    </row>
    <row r="940" spans="1:10" ht="36">
      <c r="A940" s="617"/>
      <c r="B940" s="620" t="s">
        <v>3194</v>
      </c>
      <c r="C940" s="613" t="s">
        <v>3591</v>
      </c>
      <c r="D940" s="618" t="s">
        <v>3264</v>
      </c>
      <c r="E940" s="614">
        <v>20368.240000000002</v>
      </c>
      <c r="F940" s="615">
        <f t="shared" si="46"/>
        <v>176472727.00777334</v>
      </c>
      <c r="G940" s="614">
        <f t="shared" si="45"/>
        <v>20368.240000000002</v>
      </c>
      <c r="H940" s="615">
        <f t="shared" si="47"/>
        <v>176472727.00777334</v>
      </c>
      <c r="I940" s="616" t="s">
        <v>108</v>
      </c>
      <c r="J940" s="616" t="s">
        <v>3184</v>
      </c>
    </row>
    <row r="941" spans="1:10" ht="36">
      <c r="A941" s="617"/>
      <c r="B941" s="620" t="s">
        <v>3194</v>
      </c>
      <c r="C941" s="613" t="s">
        <v>3591</v>
      </c>
      <c r="D941" s="618" t="s">
        <v>3265</v>
      </c>
      <c r="E941" s="614">
        <v>6771.64</v>
      </c>
      <c r="F941" s="615">
        <f t="shared" si="46"/>
        <v>176479498.64777333</v>
      </c>
      <c r="G941" s="614">
        <f t="shared" si="45"/>
        <v>6771.64</v>
      </c>
      <c r="H941" s="615">
        <f t="shared" si="47"/>
        <v>176479498.64777333</v>
      </c>
      <c r="I941" s="616" t="s">
        <v>108</v>
      </c>
      <c r="J941" s="616" t="s">
        <v>3184</v>
      </c>
    </row>
    <row r="942" spans="1:10" ht="36">
      <c r="A942" s="617"/>
      <c r="B942" s="620" t="s">
        <v>3194</v>
      </c>
      <c r="C942" s="613" t="s">
        <v>3591</v>
      </c>
      <c r="D942" s="618" t="s">
        <v>3266</v>
      </c>
      <c r="E942" s="614">
        <v>426.55999999999995</v>
      </c>
      <c r="F942" s="615">
        <f t="shared" si="46"/>
        <v>176479925.20777333</v>
      </c>
      <c r="G942" s="614">
        <f t="shared" si="45"/>
        <v>426.55999999999995</v>
      </c>
      <c r="H942" s="615">
        <f t="shared" si="47"/>
        <v>176479925.20777333</v>
      </c>
      <c r="I942" s="616" t="s">
        <v>108</v>
      </c>
      <c r="J942" s="616" t="s">
        <v>3184</v>
      </c>
    </row>
    <row r="943" spans="1:10" ht="36">
      <c r="A943" s="617"/>
      <c r="B943" s="620" t="s">
        <v>3194</v>
      </c>
      <c r="C943" s="613" t="s">
        <v>3591</v>
      </c>
      <c r="D943" s="618" t="s">
        <v>3267</v>
      </c>
      <c r="E943" s="614">
        <v>13596.6</v>
      </c>
      <c r="F943" s="615">
        <f t="shared" si="46"/>
        <v>176493521.80777332</v>
      </c>
      <c r="G943" s="614">
        <f t="shared" si="45"/>
        <v>13596.6</v>
      </c>
      <c r="H943" s="615">
        <f t="shared" si="47"/>
        <v>176493521.80777332</v>
      </c>
      <c r="I943" s="616" t="s">
        <v>108</v>
      </c>
      <c r="J943" s="616" t="s">
        <v>3184</v>
      </c>
    </row>
    <row r="944" spans="1:10" ht="36">
      <c r="A944" s="617"/>
      <c r="B944" s="620" t="s">
        <v>3194</v>
      </c>
      <c r="C944" s="613" t="s">
        <v>3591</v>
      </c>
      <c r="D944" s="618" t="s">
        <v>3289</v>
      </c>
      <c r="E944" s="614">
        <v>6131.7999999999993</v>
      </c>
      <c r="F944" s="615">
        <f t="shared" si="46"/>
        <v>176499653.60777333</v>
      </c>
      <c r="G944" s="614">
        <f t="shared" si="45"/>
        <v>6131.7999999999993</v>
      </c>
      <c r="H944" s="615">
        <f t="shared" si="47"/>
        <v>176499653.60777333</v>
      </c>
      <c r="I944" s="616" t="s">
        <v>108</v>
      </c>
      <c r="J944" s="616" t="s">
        <v>3184</v>
      </c>
    </row>
    <row r="945" spans="1:10" ht="36">
      <c r="A945" s="617"/>
      <c r="B945" s="620" t="s">
        <v>3194</v>
      </c>
      <c r="C945" s="613" t="s">
        <v>3591</v>
      </c>
      <c r="D945" s="618" t="s">
        <v>3242</v>
      </c>
      <c r="E945" s="614">
        <v>1652.92</v>
      </c>
      <c r="F945" s="615">
        <f t="shared" si="46"/>
        <v>176501306.52777332</v>
      </c>
      <c r="G945" s="614">
        <f t="shared" si="45"/>
        <v>1652.92</v>
      </c>
      <c r="H945" s="615">
        <f t="shared" si="47"/>
        <v>176501306.52777332</v>
      </c>
      <c r="I945" s="616" t="s">
        <v>108</v>
      </c>
      <c r="J945" s="616" t="s">
        <v>3184</v>
      </c>
    </row>
    <row r="946" spans="1:10" ht="36">
      <c r="A946" s="617"/>
      <c r="B946" s="620" t="s">
        <v>3194</v>
      </c>
      <c r="C946" s="613" t="s">
        <v>3591</v>
      </c>
      <c r="D946" s="618" t="s">
        <v>3268</v>
      </c>
      <c r="E946" s="614">
        <v>3465.7999999999988</v>
      </c>
      <c r="F946" s="615">
        <f t="shared" si="46"/>
        <v>176504772.32777333</v>
      </c>
      <c r="G946" s="614">
        <f t="shared" si="45"/>
        <v>3465.7999999999988</v>
      </c>
      <c r="H946" s="615">
        <f t="shared" si="47"/>
        <v>176504772.32777333</v>
      </c>
      <c r="I946" s="616" t="s">
        <v>108</v>
      </c>
      <c r="J946" s="616" t="s">
        <v>3184</v>
      </c>
    </row>
    <row r="947" spans="1:10" ht="36">
      <c r="A947" s="617"/>
      <c r="B947" s="620" t="s">
        <v>3194</v>
      </c>
      <c r="C947" s="613" t="s">
        <v>3591</v>
      </c>
      <c r="D947" s="618" t="s">
        <v>3243</v>
      </c>
      <c r="E947" s="614">
        <v>213.28</v>
      </c>
      <c r="F947" s="615">
        <f t="shared" si="46"/>
        <v>176504985.60777333</v>
      </c>
      <c r="G947" s="614">
        <f t="shared" si="45"/>
        <v>213.28</v>
      </c>
      <c r="H947" s="615">
        <f t="shared" si="47"/>
        <v>176504985.60777333</v>
      </c>
      <c r="I947" s="616" t="s">
        <v>108</v>
      </c>
      <c r="J947" s="616" t="s">
        <v>3184</v>
      </c>
    </row>
    <row r="948" spans="1:10" ht="36">
      <c r="A948" s="617"/>
      <c r="B948" s="620" t="s">
        <v>3194</v>
      </c>
      <c r="C948" s="613" t="s">
        <v>3591</v>
      </c>
      <c r="D948" s="618" t="s">
        <v>3269</v>
      </c>
      <c r="E948" s="614">
        <v>1063999.9999999998</v>
      </c>
      <c r="F948" s="615">
        <f t="shared" si="46"/>
        <v>177568985.60777333</v>
      </c>
      <c r="G948" s="614">
        <f t="shared" si="45"/>
        <v>1063999.9999999998</v>
      </c>
      <c r="H948" s="615">
        <f t="shared" si="47"/>
        <v>177568985.60777333</v>
      </c>
      <c r="I948" s="616" t="s">
        <v>108</v>
      </c>
      <c r="J948" s="616" t="s">
        <v>3184</v>
      </c>
    </row>
    <row r="949" spans="1:10" ht="36">
      <c r="A949" s="617"/>
      <c r="B949" s="620" t="s">
        <v>3194</v>
      </c>
      <c r="C949" s="613" t="s">
        <v>3591</v>
      </c>
      <c r="D949" s="618" t="s">
        <v>3373</v>
      </c>
      <c r="E949" s="614">
        <v>8317.92</v>
      </c>
      <c r="F949" s="615">
        <f t="shared" si="46"/>
        <v>177577303.52777332</v>
      </c>
      <c r="G949" s="614">
        <f t="shared" si="45"/>
        <v>8317.92</v>
      </c>
      <c r="H949" s="615">
        <f t="shared" si="47"/>
        <v>177577303.52777332</v>
      </c>
      <c r="I949" s="616" t="s">
        <v>108</v>
      </c>
      <c r="J949" s="616" t="s">
        <v>3184</v>
      </c>
    </row>
    <row r="950" spans="1:10" ht="36">
      <c r="A950" s="617"/>
      <c r="B950" s="620" t="s">
        <v>3194</v>
      </c>
      <c r="C950" s="613" t="s">
        <v>3591</v>
      </c>
      <c r="D950" s="618" t="s">
        <v>3291</v>
      </c>
      <c r="E950" s="614">
        <v>87818.039999999979</v>
      </c>
      <c r="F950" s="615">
        <f t="shared" si="46"/>
        <v>177665121.56777331</v>
      </c>
      <c r="G950" s="614">
        <f t="shared" si="45"/>
        <v>87818.039999999979</v>
      </c>
      <c r="H950" s="615">
        <f t="shared" si="47"/>
        <v>177665121.56777331</v>
      </c>
      <c r="I950" s="616" t="s">
        <v>108</v>
      </c>
      <c r="J950" s="616" t="s">
        <v>3184</v>
      </c>
    </row>
    <row r="951" spans="1:10" ht="36">
      <c r="A951" s="617"/>
      <c r="B951" s="620" t="s">
        <v>3194</v>
      </c>
      <c r="C951" s="613" t="s">
        <v>3591</v>
      </c>
      <c r="D951" s="618" t="s">
        <v>3244</v>
      </c>
      <c r="E951" s="614">
        <v>43455.8</v>
      </c>
      <c r="F951" s="615">
        <f t="shared" si="46"/>
        <v>177708577.36777332</v>
      </c>
      <c r="G951" s="614">
        <f t="shared" si="45"/>
        <v>43455.8</v>
      </c>
      <c r="H951" s="615">
        <f t="shared" si="47"/>
        <v>177708577.36777332</v>
      </c>
      <c r="I951" s="616" t="s">
        <v>108</v>
      </c>
      <c r="J951" s="616" t="s">
        <v>3184</v>
      </c>
    </row>
    <row r="952" spans="1:10" ht="36">
      <c r="A952" s="617"/>
      <c r="B952" s="620" t="s">
        <v>3194</v>
      </c>
      <c r="C952" s="613" t="s">
        <v>3591</v>
      </c>
      <c r="D952" s="618" t="s">
        <v>3463</v>
      </c>
      <c r="E952" s="614">
        <v>6000</v>
      </c>
      <c r="F952" s="615">
        <f t="shared" si="46"/>
        <v>177714577.36777332</v>
      </c>
      <c r="G952" s="614">
        <f t="shared" si="45"/>
        <v>6000</v>
      </c>
      <c r="H952" s="615">
        <f t="shared" si="47"/>
        <v>177714577.36777332</v>
      </c>
      <c r="I952" s="616" t="s">
        <v>108</v>
      </c>
      <c r="J952" s="616" t="s">
        <v>3184</v>
      </c>
    </row>
    <row r="953" spans="1:10" ht="36">
      <c r="A953" s="617"/>
      <c r="B953" s="620" t="s">
        <v>3194</v>
      </c>
      <c r="C953" s="613" t="s">
        <v>3591</v>
      </c>
      <c r="D953" s="618" t="s">
        <v>3245</v>
      </c>
      <c r="E953" s="614">
        <v>106.64</v>
      </c>
      <c r="F953" s="615">
        <f t="shared" si="46"/>
        <v>177714684.00777331</v>
      </c>
      <c r="G953" s="614">
        <f t="shared" si="45"/>
        <v>106.64</v>
      </c>
      <c r="H953" s="615">
        <f t="shared" si="47"/>
        <v>177714684.00777331</v>
      </c>
      <c r="I953" s="616" t="s">
        <v>108</v>
      </c>
      <c r="J953" s="616" t="s">
        <v>3184</v>
      </c>
    </row>
    <row r="954" spans="1:10" ht="36">
      <c r="A954" s="617"/>
      <c r="B954" s="620" t="s">
        <v>3194</v>
      </c>
      <c r="C954" s="613" t="s">
        <v>3591</v>
      </c>
      <c r="D954" s="618" t="s">
        <v>3294</v>
      </c>
      <c r="E954" s="614">
        <v>2079.48</v>
      </c>
      <c r="F954" s="615">
        <f t="shared" si="46"/>
        <v>177716763.4877733</v>
      </c>
      <c r="G954" s="614">
        <f t="shared" si="45"/>
        <v>2079.48</v>
      </c>
      <c r="H954" s="615">
        <f t="shared" si="47"/>
        <v>177716763.4877733</v>
      </c>
      <c r="I954" s="616" t="s">
        <v>108</v>
      </c>
      <c r="J954" s="616" t="s">
        <v>3184</v>
      </c>
    </row>
    <row r="955" spans="1:10" ht="36">
      <c r="A955" s="617"/>
      <c r="B955" s="620" t="s">
        <v>3194</v>
      </c>
      <c r="C955" s="613" t="s">
        <v>3591</v>
      </c>
      <c r="D955" s="618" t="s">
        <v>3270</v>
      </c>
      <c r="E955" s="614">
        <v>16689.16</v>
      </c>
      <c r="F955" s="615">
        <f t="shared" si="46"/>
        <v>177733452.6477733</v>
      </c>
      <c r="G955" s="614">
        <f t="shared" si="45"/>
        <v>16689.16</v>
      </c>
      <c r="H955" s="615">
        <f t="shared" si="47"/>
        <v>177733452.6477733</v>
      </c>
      <c r="I955" s="616" t="s">
        <v>108</v>
      </c>
      <c r="J955" s="616" t="s">
        <v>3184</v>
      </c>
    </row>
    <row r="956" spans="1:10" ht="36">
      <c r="A956" s="617"/>
      <c r="B956" s="620" t="s">
        <v>3194</v>
      </c>
      <c r="C956" s="613" t="s">
        <v>3591</v>
      </c>
      <c r="D956" s="618" t="s">
        <v>3271</v>
      </c>
      <c r="E956" s="614">
        <v>6665</v>
      </c>
      <c r="F956" s="615">
        <f t="shared" si="46"/>
        <v>177740117.6477733</v>
      </c>
      <c r="G956" s="614">
        <f t="shared" si="45"/>
        <v>6665</v>
      </c>
      <c r="H956" s="615">
        <f t="shared" si="47"/>
        <v>177740117.6477733</v>
      </c>
      <c r="I956" s="616" t="s">
        <v>108</v>
      </c>
      <c r="J956" s="616" t="s">
        <v>3184</v>
      </c>
    </row>
    <row r="957" spans="1:10" ht="36">
      <c r="A957" s="617"/>
      <c r="B957" s="620" t="s">
        <v>3194</v>
      </c>
      <c r="C957" s="613" t="s">
        <v>3591</v>
      </c>
      <c r="D957" s="618" t="s">
        <v>3272</v>
      </c>
      <c r="E957" s="614">
        <v>1706.24</v>
      </c>
      <c r="F957" s="615">
        <f t="shared" si="46"/>
        <v>177741823.88777331</v>
      </c>
      <c r="G957" s="614">
        <f t="shared" si="45"/>
        <v>1706.24</v>
      </c>
      <c r="H957" s="615">
        <f t="shared" si="47"/>
        <v>177741823.88777331</v>
      </c>
      <c r="I957" s="616" t="s">
        <v>108</v>
      </c>
      <c r="J957" s="616" t="s">
        <v>3184</v>
      </c>
    </row>
    <row r="958" spans="1:10" ht="36">
      <c r="A958" s="617"/>
      <c r="B958" s="620" t="s">
        <v>3194</v>
      </c>
      <c r="C958" s="613" t="s">
        <v>3591</v>
      </c>
      <c r="D958" s="618" t="s">
        <v>3246</v>
      </c>
      <c r="E958" s="614">
        <v>12316.920000000002</v>
      </c>
      <c r="F958" s="615">
        <f t="shared" si="46"/>
        <v>177754140.80777329</v>
      </c>
      <c r="G958" s="614">
        <f t="shared" si="45"/>
        <v>12316.920000000002</v>
      </c>
      <c r="H958" s="615">
        <f t="shared" si="47"/>
        <v>177754140.80777329</v>
      </c>
      <c r="I958" s="616" t="s">
        <v>108</v>
      </c>
      <c r="J958" s="616" t="s">
        <v>3184</v>
      </c>
    </row>
    <row r="959" spans="1:10" ht="36">
      <c r="A959" s="617"/>
      <c r="B959" s="620" t="s">
        <v>3194</v>
      </c>
      <c r="C959" s="613" t="s">
        <v>3591</v>
      </c>
      <c r="D959" s="618" t="s">
        <v>3206</v>
      </c>
      <c r="E959" s="614">
        <v>27353.16</v>
      </c>
      <c r="F959" s="615">
        <f t="shared" si="46"/>
        <v>177781493.96777329</v>
      </c>
      <c r="G959" s="614">
        <f t="shared" si="45"/>
        <v>27353.16</v>
      </c>
      <c r="H959" s="615">
        <f t="shared" si="47"/>
        <v>177781493.96777329</v>
      </c>
      <c r="I959" s="616" t="s">
        <v>108</v>
      </c>
      <c r="J959" s="616" t="s">
        <v>3184</v>
      </c>
    </row>
    <row r="960" spans="1:10" ht="36">
      <c r="A960" s="617"/>
      <c r="B960" s="620" t="s">
        <v>3194</v>
      </c>
      <c r="C960" s="613" t="s">
        <v>3591</v>
      </c>
      <c r="D960" s="618" t="s">
        <v>3221</v>
      </c>
      <c r="E960" s="614">
        <v>45641.919999999998</v>
      </c>
      <c r="F960" s="615">
        <f t="shared" si="46"/>
        <v>177827135.88777328</v>
      </c>
      <c r="G960" s="614">
        <f t="shared" si="45"/>
        <v>45641.919999999998</v>
      </c>
      <c r="H960" s="615">
        <f t="shared" si="47"/>
        <v>177827135.88777328</v>
      </c>
      <c r="I960" s="616" t="s">
        <v>108</v>
      </c>
      <c r="J960" s="616" t="s">
        <v>3184</v>
      </c>
    </row>
    <row r="961" spans="1:10" ht="36">
      <c r="A961" s="617"/>
      <c r="B961" s="620" t="s">
        <v>3194</v>
      </c>
      <c r="C961" s="613" t="s">
        <v>3591</v>
      </c>
      <c r="D961" s="618" t="s">
        <v>3274</v>
      </c>
      <c r="E961" s="614">
        <v>5225.3600000000006</v>
      </c>
      <c r="F961" s="615">
        <f t="shared" si="46"/>
        <v>177832361.24777329</v>
      </c>
      <c r="G961" s="614">
        <f t="shared" si="45"/>
        <v>5225.3600000000006</v>
      </c>
      <c r="H961" s="615">
        <f t="shared" si="47"/>
        <v>177832361.24777329</v>
      </c>
      <c r="I961" s="616" t="s">
        <v>108</v>
      </c>
      <c r="J961" s="616" t="s">
        <v>3184</v>
      </c>
    </row>
    <row r="962" spans="1:10" ht="36">
      <c r="A962" s="617"/>
      <c r="B962" s="620" t="s">
        <v>3194</v>
      </c>
      <c r="C962" s="613" t="s">
        <v>3591</v>
      </c>
      <c r="D962" s="618" t="s">
        <v>3275</v>
      </c>
      <c r="E962" s="614">
        <v>20794.799999999996</v>
      </c>
      <c r="F962" s="615">
        <f t="shared" si="46"/>
        <v>177853156.0477733</v>
      </c>
      <c r="G962" s="614">
        <f t="shared" si="45"/>
        <v>20794.799999999996</v>
      </c>
      <c r="H962" s="615">
        <f t="shared" si="47"/>
        <v>177853156.0477733</v>
      </c>
      <c r="I962" s="616" t="s">
        <v>108</v>
      </c>
      <c r="J962" s="616" t="s">
        <v>3184</v>
      </c>
    </row>
    <row r="963" spans="1:10" ht="36">
      <c r="A963" s="617"/>
      <c r="B963" s="620" t="s">
        <v>3194</v>
      </c>
      <c r="C963" s="613" t="s">
        <v>3591</v>
      </c>
      <c r="D963" s="618" t="s">
        <v>3276</v>
      </c>
      <c r="E963" s="614">
        <v>40736.480000000003</v>
      </c>
      <c r="F963" s="615">
        <f t="shared" si="46"/>
        <v>177893892.52777329</v>
      </c>
      <c r="G963" s="614">
        <f t="shared" si="45"/>
        <v>40736.480000000003</v>
      </c>
      <c r="H963" s="615">
        <f t="shared" si="47"/>
        <v>177893892.52777329</v>
      </c>
      <c r="I963" s="616" t="s">
        <v>108</v>
      </c>
      <c r="J963" s="616" t="s">
        <v>3184</v>
      </c>
    </row>
    <row r="964" spans="1:10" ht="36">
      <c r="A964" s="617"/>
      <c r="B964" s="620" t="s">
        <v>3194</v>
      </c>
      <c r="C964" s="613" t="s">
        <v>3591</v>
      </c>
      <c r="D964" s="618" t="s">
        <v>3249</v>
      </c>
      <c r="E964" s="614">
        <v>5118.72</v>
      </c>
      <c r="F964" s="615">
        <f t="shared" si="46"/>
        <v>177899011.24777329</v>
      </c>
      <c r="G964" s="614">
        <f t="shared" si="45"/>
        <v>5118.72</v>
      </c>
      <c r="H964" s="615">
        <f t="shared" si="47"/>
        <v>177899011.24777329</v>
      </c>
      <c r="I964" s="616" t="s">
        <v>108</v>
      </c>
      <c r="J964" s="616" t="s">
        <v>3184</v>
      </c>
    </row>
    <row r="965" spans="1:10" ht="36">
      <c r="A965" s="617"/>
      <c r="B965" s="620" t="s">
        <v>3194</v>
      </c>
      <c r="C965" s="613" t="s">
        <v>3591</v>
      </c>
      <c r="D965" s="618" t="s">
        <v>3278</v>
      </c>
      <c r="E965" s="614">
        <v>570310.72000000009</v>
      </c>
      <c r="F965" s="615">
        <f t="shared" si="46"/>
        <v>178469321.96777329</v>
      </c>
      <c r="G965" s="614">
        <f t="shared" si="45"/>
        <v>570310.72000000009</v>
      </c>
      <c r="H965" s="615">
        <f t="shared" si="47"/>
        <v>178469321.96777329</v>
      </c>
      <c r="I965" s="616" t="s">
        <v>108</v>
      </c>
      <c r="J965" s="616" t="s">
        <v>3184</v>
      </c>
    </row>
    <row r="966" spans="1:10" ht="36">
      <c r="A966" s="617"/>
      <c r="B966" s="620" t="s">
        <v>3194</v>
      </c>
      <c r="C966" s="613" t="s">
        <v>3591</v>
      </c>
      <c r="D966" s="618" t="s">
        <v>3279</v>
      </c>
      <c r="E966" s="614">
        <v>159.96</v>
      </c>
      <c r="F966" s="615">
        <f t="shared" si="46"/>
        <v>178469481.9277733</v>
      </c>
      <c r="G966" s="614">
        <f t="shared" si="45"/>
        <v>159.96</v>
      </c>
      <c r="H966" s="615">
        <f t="shared" si="47"/>
        <v>178469481.9277733</v>
      </c>
      <c r="I966" s="616" t="s">
        <v>108</v>
      </c>
      <c r="J966" s="616" t="s">
        <v>3184</v>
      </c>
    </row>
    <row r="967" spans="1:10" ht="36">
      <c r="A967" s="617"/>
      <c r="B967" s="620" t="s">
        <v>3194</v>
      </c>
      <c r="C967" s="613" t="s">
        <v>3591</v>
      </c>
      <c r="D967" s="618" t="s">
        <v>3281</v>
      </c>
      <c r="E967" s="614">
        <v>959.76</v>
      </c>
      <c r="F967" s="615">
        <f t="shared" si="46"/>
        <v>178470441.68777329</v>
      </c>
      <c r="G967" s="614">
        <f t="shared" si="45"/>
        <v>959.76</v>
      </c>
      <c r="H967" s="615">
        <f t="shared" si="47"/>
        <v>178470441.68777329</v>
      </c>
      <c r="I967" s="616" t="s">
        <v>108</v>
      </c>
      <c r="J967" s="616" t="s">
        <v>3184</v>
      </c>
    </row>
    <row r="968" spans="1:10" ht="36">
      <c r="A968" s="617"/>
      <c r="B968" s="620" t="s">
        <v>3194</v>
      </c>
      <c r="C968" s="613" t="s">
        <v>3591</v>
      </c>
      <c r="D968" s="618" t="s">
        <v>3297</v>
      </c>
      <c r="E968" s="614">
        <v>14556.359999999997</v>
      </c>
      <c r="F968" s="615">
        <f t="shared" si="46"/>
        <v>178484998.0477733</v>
      </c>
      <c r="G968" s="614">
        <f t="shared" si="45"/>
        <v>14556.359999999997</v>
      </c>
      <c r="H968" s="615">
        <f t="shared" si="47"/>
        <v>178484998.0477733</v>
      </c>
      <c r="I968" s="616" t="s">
        <v>108</v>
      </c>
      <c r="J968" s="616" t="s">
        <v>3184</v>
      </c>
    </row>
    <row r="969" spans="1:10" ht="36">
      <c r="A969" s="617"/>
      <c r="B969" s="620" t="s">
        <v>3194</v>
      </c>
      <c r="C969" s="613" t="s">
        <v>3591</v>
      </c>
      <c r="D969" s="618" t="s">
        <v>3282</v>
      </c>
      <c r="E969" s="614">
        <v>96829.119999999995</v>
      </c>
      <c r="F969" s="615">
        <f t="shared" si="46"/>
        <v>178581827.16777331</v>
      </c>
      <c r="G969" s="614">
        <f t="shared" si="45"/>
        <v>96829.119999999995</v>
      </c>
      <c r="H969" s="615">
        <f t="shared" si="47"/>
        <v>178581827.16777331</v>
      </c>
      <c r="I969" s="616" t="s">
        <v>108</v>
      </c>
      <c r="J969" s="616" t="s">
        <v>3184</v>
      </c>
    </row>
    <row r="970" spans="1:10" ht="36">
      <c r="A970" s="617"/>
      <c r="B970" s="620" t="s">
        <v>3194</v>
      </c>
      <c r="C970" s="613" t="s">
        <v>3592</v>
      </c>
      <c r="D970" s="618" t="s">
        <v>3204</v>
      </c>
      <c r="E970" s="614">
        <v>426.56</v>
      </c>
      <c r="F970" s="615">
        <f t="shared" si="46"/>
        <v>178582253.72777331</v>
      </c>
      <c r="G970" s="614">
        <f t="shared" ref="G970:G1033" si="48">E970</f>
        <v>426.56</v>
      </c>
      <c r="H970" s="615">
        <f t="shared" si="47"/>
        <v>178582253.72777331</v>
      </c>
      <c r="I970" s="616" t="s">
        <v>108</v>
      </c>
      <c r="J970" s="616" t="s">
        <v>3184</v>
      </c>
    </row>
    <row r="971" spans="1:10" ht="36">
      <c r="A971" s="617"/>
      <c r="B971" s="620" t="s">
        <v>3194</v>
      </c>
      <c r="C971" s="613" t="s">
        <v>3592</v>
      </c>
      <c r="D971" s="618" t="s">
        <v>3570</v>
      </c>
      <c r="E971" s="614">
        <v>853.12</v>
      </c>
      <c r="F971" s="615">
        <f t="shared" ref="F971:F1034" si="49">E971+F970</f>
        <v>178583106.84777331</v>
      </c>
      <c r="G971" s="614">
        <f t="shared" si="48"/>
        <v>853.12</v>
      </c>
      <c r="H971" s="615">
        <f t="shared" ref="H971:H1034" si="50">H970+G971</f>
        <v>178583106.84777331</v>
      </c>
      <c r="I971" s="616" t="s">
        <v>108</v>
      </c>
      <c r="J971" s="616" t="s">
        <v>3184</v>
      </c>
    </row>
    <row r="972" spans="1:10" ht="36">
      <c r="A972" s="617"/>
      <c r="B972" s="620" t="s">
        <v>3194</v>
      </c>
      <c r="C972" s="613" t="s">
        <v>3592</v>
      </c>
      <c r="D972" s="618" t="s">
        <v>3209</v>
      </c>
      <c r="E972" s="614">
        <v>110585.68000000001</v>
      </c>
      <c r="F972" s="615">
        <f t="shared" si="49"/>
        <v>178693692.52777332</v>
      </c>
      <c r="G972" s="614">
        <f t="shared" si="48"/>
        <v>110585.68000000001</v>
      </c>
      <c r="H972" s="615">
        <f t="shared" si="50"/>
        <v>178693692.52777332</v>
      </c>
      <c r="I972" s="616" t="s">
        <v>108</v>
      </c>
      <c r="J972" s="616" t="s">
        <v>3184</v>
      </c>
    </row>
    <row r="973" spans="1:10" ht="36">
      <c r="A973" s="617"/>
      <c r="B973" s="620" t="s">
        <v>3194</v>
      </c>
      <c r="C973" s="613" t="s">
        <v>3592</v>
      </c>
      <c r="D973" s="618" t="s">
        <v>3210</v>
      </c>
      <c r="E973" s="614">
        <v>172756.8</v>
      </c>
      <c r="F973" s="615">
        <f t="shared" si="49"/>
        <v>178866449.32777333</v>
      </c>
      <c r="G973" s="614">
        <f t="shared" si="48"/>
        <v>172756.8</v>
      </c>
      <c r="H973" s="615">
        <f t="shared" si="50"/>
        <v>178866449.32777333</v>
      </c>
      <c r="I973" s="616" t="s">
        <v>108</v>
      </c>
      <c r="J973" s="616" t="s">
        <v>3184</v>
      </c>
    </row>
    <row r="974" spans="1:10" ht="36">
      <c r="A974" s="617"/>
      <c r="B974" s="620" t="s">
        <v>3194</v>
      </c>
      <c r="C974" s="613" t="s">
        <v>3592</v>
      </c>
      <c r="D974" s="618" t="s">
        <v>3211</v>
      </c>
      <c r="E974" s="614">
        <v>148069.64000000001</v>
      </c>
      <c r="F974" s="615">
        <f t="shared" si="49"/>
        <v>179014518.96777332</v>
      </c>
      <c r="G974" s="614">
        <f t="shared" si="48"/>
        <v>148069.64000000001</v>
      </c>
      <c r="H974" s="615">
        <f t="shared" si="50"/>
        <v>179014518.96777332</v>
      </c>
      <c r="I974" s="616" t="s">
        <v>108</v>
      </c>
      <c r="J974" s="616" t="s">
        <v>3184</v>
      </c>
    </row>
    <row r="975" spans="1:10" ht="36">
      <c r="A975" s="617"/>
      <c r="B975" s="620" t="s">
        <v>3194</v>
      </c>
      <c r="C975" s="613" t="s">
        <v>3592</v>
      </c>
      <c r="D975" s="618" t="s">
        <v>3421</v>
      </c>
      <c r="E975" s="614">
        <v>68142.960000000006</v>
      </c>
      <c r="F975" s="615">
        <f t="shared" si="49"/>
        <v>179082661.92777333</v>
      </c>
      <c r="G975" s="614">
        <f t="shared" si="48"/>
        <v>68142.960000000006</v>
      </c>
      <c r="H975" s="615">
        <f t="shared" si="50"/>
        <v>179082661.92777333</v>
      </c>
      <c r="I975" s="616" t="s">
        <v>108</v>
      </c>
      <c r="J975" s="616" t="s">
        <v>3184</v>
      </c>
    </row>
    <row r="976" spans="1:10" ht="36">
      <c r="A976" s="617"/>
      <c r="B976" s="620" t="s">
        <v>3194</v>
      </c>
      <c r="C976" s="613" t="s">
        <v>3592</v>
      </c>
      <c r="D976" s="618" t="s">
        <v>3422</v>
      </c>
      <c r="E976" s="614">
        <v>266.60000000000002</v>
      </c>
      <c r="F976" s="615">
        <f t="shared" si="49"/>
        <v>179082928.52777332</v>
      </c>
      <c r="G976" s="614">
        <f t="shared" si="48"/>
        <v>266.60000000000002</v>
      </c>
      <c r="H976" s="615">
        <f t="shared" si="50"/>
        <v>179082928.52777332</v>
      </c>
      <c r="I976" s="616" t="s">
        <v>108</v>
      </c>
      <c r="J976" s="616" t="s">
        <v>3184</v>
      </c>
    </row>
    <row r="977" spans="1:10" ht="36">
      <c r="A977" s="617"/>
      <c r="B977" s="620" t="s">
        <v>3194</v>
      </c>
      <c r="C977" s="613" t="s">
        <v>3592</v>
      </c>
      <c r="D977" s="618" t="s">
        <v>3212</v>
      </c>
      <c r="E977" s="614">
        <v>266.60000000000002</v>
      </c>
      <c r="F977" s="615">
        <f t="shared" si="49"/>
        <v>179083195.12777331</v>
      </c>
      <c r="G977" s="614">
        <f t="shared" si="48"/>
        <v>266.60000000000002</v>
      </c>
      <c r="H977" s="615">
        <f t="shared" si="50"/>
        <v>179083195.12777331</v>
      </c>
      <c r="I977" s="616" t="s">
        <v>108</v>
      </c>
      <c r="J977" s="616" t="s">
        <v>3184</v>
      </c>
    </row>
    <row r="978" spans="1:10" ht="36">
      <c r="A978" s="617"/>
      <c r="B978" s="620" t="s">
        <v>3194</v>
      </c>
      <c r="C978" s="613" t="s">
        <v>3592</v>
      </c>
      <c r="D978" s="618" t="s">
        <v>3423</v>
      </c>
      <c r="E978" s="614">
        <v>26340.080000000002</v>
      </c>
      <c r="F978" s="615">
        <f t="shared" si="49"/>
        <v>179109535.20777333</v>
      </c>
      <c r="G978" s="614">
        <f t="shared" si="48"/>
        <v>26340.080000000002</v>
      </c>
      <c r="H978" s="615">
        <f t="shared" si="50"/>
        <v>179109535.20777333</v>
      </c>
      <c r="I978" s="616" t="s">
        <v>108</v>
      </c>
      <c r="J978" s="616" t="s">
        <v>3184</v>
      </c>
    </row>
    <row r="979" spans="1:10" ht="36">
      <c r="A979" s="617"/>
      <c r="B979" s="620" t="s">
        <v>3194</v>
      </c>
      <c r="C979" s="613" t="s">
        <v>3592</v>
      </c>
      <c r="D979" s="618" t="s">
        <v>3426</v>
      </c>
      <c r="E979" s="614">
        <v>106.64</v>
      </c>
      <c r="F979" s="615">
        <f t="shared" si="49"/>
        <v>179109641.84777331</v>
      </c>
      <c r="G979" s="614">
        <f t="shared" si="48"/>
        <v>106.64</v>
      </c>
      <c r="H979" s="615">
        <f t="shared" si="50"/>
        <v>179109641.84777331</v>
      </c>
      <c r="I979" s="616" t="s">
        <v>108</v>
      </c>
      <c r="J979" s="616" t="s">
        <v>3184</v>
      </c>
    </row>
    <row r="980" spans="1:10" ht="36">
      <c r="A980" s="617"/>
      <c r="B980" s="620" t="s">
        <v>3194</v>
      </c>
      <c r="C980" s="613" t="s">
        <v>3592</v>
      </c>
      <c r="D980" s="618" t="s">
        <v>3214</v>
      </c>
      <c r="E980" s="614">
        <v>105307</v>
      </c>
      <c r="F980" s="615">
        <f t="shared" si="49"/>
        <v>179214948.84777331</v>
      </c>
      <c r="G980" s="614">
        <f t="shared" si="48"/>
        <v>105307</v>
      </c>
      <c r="H980" s="615">
        <f t="shared" si="50"/>
        <v>179214948.84777331</v>
      </c>
      <c r="I980" s="616" t="s">
        <v>108</v>
      </c>
      <c r="J980" s="616" t="s">
        <v>3184</v>
      </c>
    </row>
    <row r="981" spans="1:10" ht="36">
      <c r="A981" s="617"/>
      <c r="B981" s="620" t="s">
        <v>3194</v>
      </c>
      <c r="C981" s="613" t="s">
        <v>3592</v>
      </c>
      <c r="D981" s="618" t="s">
        <v>3273</v>
      </c>
      <c r="E981" s="614">
        <v>47401.48</v>
      </c>
      <c r="F981" s="615">
        <f t="shared" si="49"/>
        <v>179262350.3277733</v>
      </c>
      <c r="G981" s="614">
        <f t="shared" si="48"/>
        <v>47401.48</v>
      </c>
      <c r="H981" s="615">
        <f t="shared" si="50"/>
        <v>179262350.3277733</v>
      </c>
      <c r="I981" s="616" t="s">
        <v>108</v>
      </c>
      <c r="J981" s="616" t="s">
        <v>3184</v>
      </c>
    </row>
    <row r="982" spans="1:10" ht="36">
      <c r="A982" s="617"/>
      <c r="B982" s="620" t="s">
        <v>3194</v>
      </c>
      <c r="C982" s="613" t="s">
        <v>3592</v>
      </c>
      <c r="D982" s="618" t="s">
        <v>3593</v>
      </c>
      <c r="E982" s="614">
        <v>24793.800000000003</v>
      </c>
      <c r="F982" s="615">
        <f t="shared" si="49"/>
        <v>179287144.12777331</v>
      </c>
      <c r="G982" s="614">
        <f t="shared" si="48"/>
        <v>24793.800000000003</v>
      </c>
      <c r="H982" s="615">
        <f t="shared" si="50"/>
        <v>179287144.12777331</v>
      </c>
      <c r="I982" s="616" t="s">
        <v>108</v>
      </c>
      <c r="J982" s="616" t="s">
        <v>3184</v>
      </c>
    </row>
    <row r="983" spans="1:10" ht="36">
      <c r="A983" s="617"/>
      <c r="B983" s="620" t="s">
        <v>3194</v>
      </c>
      <c r="C983" s="613" t="s">
        <v>3592</v>
      </c>
      <c r="D983" s="618" t="s">
        <v>3216</v>
      </c>
      <c r="E983" s="614">
        <v>41696.240000000005</v>
      </c>
      <c r="F983" s="615">
        <f t="shared" si="49"/>
        <v>179328840.36777332</v>
      </c>
      <c r="G983" s="614">
        <f t="shared" si="48"/>
        <v>41696.240000000005</v>
      </c>
      <c r="H983" s="615">
        <f t="shared" si="50"/>
        <v>179328840.36777332</v>
      </c>
      <c r="I983" s="616" t="s">
        <v>108</v>
      </c>
      <c r="J983" s="616" t="s">
        <v>3184</v>
      </c>
    </row>
    <row r="984" spans="1:10" ht="36">
      <c r="A984" s="617"/>
      <c r="B984" s="620" t="s">
        <v>3194</v>
      </c>
      <c r="C984" s="613" t="s">
        <v>3592</v>
      </c>
      <c r="D984" s="618" t="s">
        <v>3594</v>
      </c>
      <c r="E984" s="614">
        <v>53.32</v>
      </c>
      <c r="F984" s="615">
        <f t="shared" si="49"/>
        <v>179328893.68777332</v>
      </c>
      <c r="G984" s="614">
        <f t="shared" si="48"/>
        <v>53.32</v>
      </c>
      <c r="H984" s="615">
        <f t="shared" si="50"/>
        <v>179328893.68777332</v>
      </c>
      <c r="I984" s="616" t="s">
        <v>108</v>
      </c>
      <c r="J984" s="616" t="s">
        <v>3184</v>
      </c>
    </row>
    <row r="985" spans="1:10" ht="36">
      <c r="A985" s="617"/>
      <c r="B985" s="620" t="s">
        <v>3194</v>
      </c>
      <c r="C985" s="613" t="s">
        <v>3592</v>
      </c>
      <c r="D985" s="618" t="s">
        <v>3576</v>
      </c>
      <c r="E985" s="614">
        <v>746.4799999999999</v>
      </c>
      <c r="F985" s="615">
        <f t="shared" si="49"/>
        <v>179329640.16777331</v>
      </c>
      <c r="G985" s="614">
        <f t="shared" si="48"/>
        <v>746.4799999999999</v>
      </c>
      <c r="H985" s="615">
        <f t="shared" si="50"/>
        <v>179329640.16777331</v>
      </c>
      <c r="I985" s="616" t="s">
        <v>108</v>
      </c>
      <c r="J985" s="616" t="s">
        <v>3184</v>
      </c>
    </row>
    <row r="986" spans="1:10" ht="36">
      <c r="A986" s="617"/>
      <c r="B986" s="620" t="s">
        <v>3194</v>
      </c>
      <c r="C986" s="613" t="s">
        <v>3592</v>
      </c>
      <c r="D986" s="618" t="s">
        <v>3577</v>
      </c>
      <c r="E986" s="614">
        <v>479.88</v>
      </c>
      <c r="F986" s="615">
        <f t="shared" si="49"/>
        <v>179330120.0477733</v>
      </c>
      <c r="G986" s="614">
        <f t="shared" si="48"/>
        <v>479.88</v>
      </c>
      <c r="H986" s="615">
        <f t="shared" si="50"/>
        <v>179330120.0477733</v>
      </c>
      <c r="I986" s="616" t="s">
        <v>108</v>
      </c>
      <c r="J986" s="616" t="s">
        <v>3184</v>
      </c>
    </row>
    <row r="987" spans="1:10" ht="36">
      <c r="A987" s="617"/>
      <c r="B987" s="620" t="s">
        <v>3194</v>
      </c>
      <c r="C987" s="613" t="s">
        <v>3592</v>
      </c>
      <c r="D987" s="618" t="s">
        <v>3431</v>
      </c>
      <c r="E987" s="614">
        <v>26766.639999999999</v>
      </c>
      <c r="F987" s="615">
        <f t="shared" si="49"/>
        <v>179356886.68777329</v>
      </c>
      <c r="G987" s="614">
        <f t="shared" si="48"/>
        <v>26766.639999999999</v>
      </c>
      <c r="H987" s="615">
        <f t="shared" si="50"/>
        <v>179356886.68777329</v>
      </c>
      <c r="I987" s="616" t="s">
        <v>108</v>
      </c>
      <c r="J987" s="616" t="s">
        <v>3184</v>
      </c>
    </row>
    <row r="988" spans="1:10" ht="36">
      <c r="A988" s="617"/>
      <c r="B988" s="620" t="s">
        <v>3194</v>
      </c>
      <c r="C988" s="613" t="s">
        <v>3592</v>
      </c>
      <c r="D988" s="618" t="s">
        <v>3578</v>
      </c>
      <c r="E988" s="614">
        <v>1066.4000000000001</v>
      </c>
      <c r="F988" s="615">
        <f t="shared" si="49"/>
        <v>179357953.08777329</v>
      </c>
      <c r="G988" s="614">
        <f t="shared" si="48"/>
        <v>1066.4000000000001</v>
      </c>
      <c r="H988" s="615">
        <f t="shared" si="50"/>
        <v>179357953.08777329</v>
      </c>
      <c r="I988" s="616" t="s">
        <v>108</v>
      </c>
      <c r="J988" s="616" t="s">
        <v>3184</v>
      </c>
    </row>
    <row r="989" spans="1:10" ht="36">
      <c r="A989" s="617"/>
      <c r="B989" s="620" t="s">
        <v>3194</v>
      </c>
      <c r="C989" s="613" t="s">
        <v>3592</v>
      </c>
      <c r="D989" s="618" t="s">
        <v>3217</v>
      </c>
      <c r="E989" s="614">
        <v>3145.88</v>
      </c>
      <c r="F989" s="615">
        <f t="shared" si="49"/>
        <v>179361098.96777329</v>
      </c>
      <c r="G989" s="614">
        <f t="shared" si="48"/>
        <v>3145.88</v>
      </c>
      <c r="H989" s="615">
        <f t="shared" si="50"/>
        <v>179361098.96777329</v>
      </c>
      <c r="I989" s="616" t="s">
        <v>108</v>
      </c>
      <c r="J989" s="616" t="s">
        <v>3184</v>
      </c>
    </row>
    <row r="990" spans="1:10" ht="36">
      <c r="A990" s="617"/>
      <c r="B990" s="620" t="s">
        <v>3194</v>
      </c>
      <c r="C990" s="613" t="s">
        <v>3592</v>
      </c>
      <c r="D990" s="618" t="s">
        <v>3580</v>
      </c>
      <c r="E990" s="614">
        <v>746.48</v>
      </c>
      <c r="F990" s="615">
        <f t="shared" si="49"/>
        <v>179361845.44777328</v>
      </c>
      <c r="G990" s="614">
        <f t="shared" si="48"/>
        <v>746.48</v>
      </c>
      <c r="H990" s="615">
        <f t="shared" si="50"/>
        <v>179361845.44777328</v>
      </c>
      <c r="I990" s="616" t="s">
        <v>108</v>
      </c>
      <c r="J990" s="616" t="s">
        <v>3184</v>
      </c>
    </row>
    <row r="991" spans="1:10" ht="36">
      <c r="A991" s="617"/>
      <c r="B991" s="620" t="s">
        <v>3194</v>
      </c>
      <c r="C991" s="613" t="s">
        <v>3592</v>
      </c>
      <c r="D991" s="618" t="s">
        <v>3433</v>
      </c>
      <c r="E991" s="614">
        <v>5225.3600000000006</v>
      </c>
      <c r="F991" s="615">
        <f t="shared" si="49"/>
        <v>179367070.80777329</v>
      </c>
      <c r="G991" s="614">
        <f t="shared" si="48"/>
        <v>5225.3600000000006</v>
      </c>
      <c r="H991" s="615">
        <f t="shared" si="50"/>
        <v>179367070.80777329</v>
      </c>
      <c r="I991" s="616" t="s">
        <v>108</v>
      </c>
      <c r="J991" s="616" t="s">
        <v>3184</v>
      </c>
    </row>
    <row r="992" spans="1:10" ht="36">
      <c r="A992" s="617"/>
      <c r="B992" s="620" t="s">
        <v>3194</v>
      </c>
      <c r="C992" s="613" t="s">
        <v>3592</v>
      </c>
      <c r="D992" s="618" t="s">
        <v>3581</v>
      </c>
      <c r="E992" s="614">
        <v>53.32</v>
      </c>
      <c r="F992" s="615">
        <f t="shared" si="49"/>
        <v>179367124.12777328</v>
      </c>
      <c r="G992" s="614">
        <f t="shared" si="48"/>
        <v>53.32</v>
      </c>
      <c r="H992" s="615">
        <f t="shared" si="50"/>
        <v>179367124.12777328</v>
      </c>
      <c r="I992" s="616" t="s">
        <v>108</v>
      </c>
      <c r="J992" s="616" t="s">
        <v>3184</v>
      </c>
    </row>
    <row r="993" spans="1:10" ht="36">
      <c r="A993" s="617"/>
      <c r="B993" s="620" t="s">
        <v>3194</v>
      </c>
      <c r="C993" s="613" t="s">
        <v>3592</v>
      </c>
      <c r="D993" s="618" t="s">
        <v>3221</v>
      </c>
      <c r="E993" s="614">
        <v>118477.04000000001</v>
      </c>
      <c r="F993" s="615">
        <f t="shared" si="49"/>
        <v>179485601.16777328</v>
      </c>
      <c r="G993" s="614">
        <f t="shared" si="48"/>
        <v>118477.04000000001</v>
      </c>
      <c r="H993" s="615">
        <f t="shared" si="50"/>
        <v>179485601.16777328</v>
      </c>
      <c r="I993" s="616" t="s">
        <v>108</v>
      </c>
      <c r="J993" s="616" t="s">
        <v>3184</v>
      </c>
    </row>
    <row r="994" spans="1:10" ht="36">
      <c r="A994" s="617"/>
      <c r="B994" s="620" t="s">
        <v>3194</v>
      </c>
      <c r="C994" s="613" t="s">
        <v>3592</v>
      </c>
      <c r="D994" s="618" t="s">
        <v>3595</v>
      </c>
      <c r="E994" s="614">
        <v>74061.48000000001</v>
      </c>
      <c r="F994" s="615">
        <f t="shared" si="49"/>
        <v>179559662.64777327</v>
      </c>
      <c r="G994" s="614">
        <f t="shared" si="48"/>
        <v>74061.48000000001</v>
      </c>
      <c r="H994" s="615">
        <f t="shared" si="50"/>
        <v>179559662.64777327</v>
      </c>
      <c r="I994" s="616" t="s">
        <v>108</v>
      </c>
      <c r="J994" s="616" t="s">
        <v>3184</v>
      </c>
    </row>
    <row r="995" spans="1:10" ht="36">
      <c r="A995" s="617"/>
      <c r="B995" s="620" t="s">
        <v>3194</v>
      </c>
      <c r="C995" s="613" t="s">
        <v>3592</v>
      </c>
      <c r="D995" s="618" t="s">
        <v>3222</v>
      </c>
      <c r="E995" s="614">
        <v>426.56</v>
      </c>
      <c r="F995" s="615">
        <f t="shared" si="49"/>
        <v>179560089.20777327</v>
      </c>
      <c r="G995" s="614">
        <f t="shared" si="48"/>
        <v>426.56</v>
      </c>
      <c r="H995" s="615">
        <f t="shared" si="50"/>
        <v>179560089.20777327</v>
      </c>
      <c r="I995" s="616" t="s">
        <v>108</v>
      </c>
      <c r="J995" s="616" t="s">
        <v>3184</v>
      </c>
    </row>
    <row r="996" spans="1:10" ht="36">
      <c r="A996" s="617"/>
      <c r="B996" s="620" t="s">
        <v>3194</v>
      </c>
      <c r="C996" s="613" t="s">
        <v>3592</v>
      </c>
      <c r="D996" s="618" t="s">
        <v>3226</v>
      </c>
      <c r="E996" s="614">
        <v>9650.92</v>
      </c>
      <c r="F996" s="615">
        <f t="shared" si="49"/>
        <v>179569740.12777326</v>
      </c>
      <c r="G996" s="614">
        <f t="shared" si="48"/>
        <v>9650.92</v>
      </c>
      <c r="H996" s="615">
        <f t="shared" si="50"/>
        <v>179569740.12777326</v>
      </c>
      <c r="I996" s="616" t="s">
        <v>108</v>
      </c>
      <c r="J996" s="616" t="s">
        <v>3184</v>
      </c>
    </row>
    <row r="997" spans="1:10" ht="36">
      <c r="A997" s="617"/>
      <c r="B997" s="620" t="s">
        <v>3194</v>
      </c>
      <c r="C997" s="613" t="s">
        <v>3592</v>
      </c>
      <c r="D997" s="618" t="s">
        <v>3440</v>
      </c>
      <c r="E997" s="614">
        <v>4585.5200000000004</v>
      </c>
      <c r="F997" s="615">
        <f t="shared" si="49"/>
        <v>179574325.64777327</v>
      </c>
      <c r="G997" s="614">
        <f t="shared" si="48"/>
        <v>4585.5200000000004</v>
      </c>
      <c r="H997" s="615">
        <f t="shared" si="50"/>
        <v>179574325.64777327</v>
      </c>
      <c r="I997" s="616" t="s">
        <v>108</v>
      </c>
      <c r="J997" s="616" t="s">
        <v>3184</v>
      </c>
    </row>
    <row r="998" spans="1:10" ht="36">
      <c r="A998" s="617"/>
      <c r="B998" s="620" t="s">
        <v>3194</v>
      </c>
      <c r="C998" s="613" t="s">
        <v>3592</v>
      </c>
      <c r="D998" s="618" t="s">
        <v>3442</v>
      </c>
      <c r="E998" s="614">
        <v>1279.68</v>
      </c>
      <c r="F998" s="615">
        <f t="shared" si="49"/>
        <v>179575605.32777327</v>
      </c>
      <c r="G998" s="614">
        <f t="shared" si="48"/>
        <v>1279.68</v>
      </c>
      <c r="H998" s="615">
        <f t="shared" si="50"/>
        <v>179575605.32777327</v>
      </c>
      <c r="I998" s="616" t="s">
        <v>108</v>
      </c>
      <c r="J998" s="616" t="s">
        <v>3184</v>
      </c>
    </row>
    <row r="999" spans="1:10" ht="36">
      <c r="A999" s="617"/>
      <c r="B999" s="620" t="s">
        <v>3194</v>
      </c>
      <c r="C999" s="613" t="s">
        <v>3592</v>
      </c>
      <c r="D999" s="618" t="s">
        <v>3444</v>
      </c>
      <c r="E999" s="614">
        <v>26126.800000000003</v>
      </c>
      <c r="F999" s="615">
        <f t="shared" si="49"/>
        <v>179601732.12777328</v>
      </c>
      <c r="G999" s="614">
        <f t="shared" si="48"/>
        <v>26126.800000000003</v>
      </c>
      <c r="H999" s="615">
        <f t="shared" si="50"/>
        <v>179601732.12777328</v>
      </c>
      <c r="I999" s="616" t="s">
        <v>108</v>
      </c>
      <c r="J999" s="616" t="s">
        <v>3184</v>
      </c>
    </row>
    <row r="1000" spans="1:10" ht="36">
      <c r="A1000" s="617"/>
      <c r="B1000" s="620" t="s">
        <v>3194</v>
      </c>
      <c r="C1000" s="613" t="s">
        <v>3592</v>
      </c>
      <c r="D1000" s="618" t="s">
        <v>3227</v>
      </c>
      <c r="E1000" s="614">
        <v>74061.48000000001</v>
      </c>
      <c r="F1000" s="615">
        <f t="shared" si="49"/>
        <v>179675793.60777327</v>
      </c>
      <c r="G1000" s="614">
        <f t="shared" si="48"/>
        <v>74061.48000000001</v>
      </c>
      <c r="H1000" s="615">
        <f t="shared" si="50"/>
        <v>179675793.60777327</v>
      </c>
      <c r="I1000" s="616" t="s">
        <v>108</v>
      </c>
      <c r="J1000" s="616" t="s">
        <v>3184</v>
      </c>
    </row>
    <row r="1001" spans="1:10" ht="36">
      <c r="A1001" s="617"/>
      <c r="B1001" s="620" t="s">
        <v>3194</v>
      </c>
      <c r="C1001" s="613" t="s">
        <v>3592</v>
      </c>
      <c r="D1001" s="618" t="s">
        <v>3445</v>
      </c>
      <c r="E1001" s="614">
        <v>143964</v>
      </c>
      <c r="F1001" s="615">
        <f t="shared" si="49"/>
        <v>179819757.60777327</v>
      </c>
      <c r="G1001" s="614">
        <f t="shared" si="48"/>
        <v>143964</v>
      </c>
      <c r="H1001" s="615">
        <f t="shared" si="50"/>
        <v>179819757.60777327</v>
      </c>
      <c r="I1001" s="616" t="s">
        <v>108</v>
      </c>
      <c r="J1001" s="616" t="s">
        <v>3184</v>
      </c>
    </row>
    <row r="1002" spans="1:10" ht="36">
      <c r="A1002" s="617"/>
      <c r="B1002" s="620" t="s">
        <v>3194</v>
      </c>
      <c r="C1002" s="613" t="s">
        <v>3592</v>
      </c>
      <c r="D1002" s="618" t="s">
        <v>3596</v>
      </c>
      <c r="E1002" s="614">
        <v>1759.5600000000002</v>
      </c>
      <c r="F1002" s="615">
        <f t="shared" si="49"/>
        <v>179821517.16777328</v>
      </c>
      <c r="G1002" s="614">
        <f t="shared" si="48"/>
        <v>1759.5600000000002</v>
      </c>
      <c r="H1002" s="615">
        <f t="shared" si="50"/>
        <v>179821517.16777328</v>
      </c>
      <c r="I1002" s="616" t="s">
        <v>108</v>
      </c>
      <c r="J1002" s="616" t="s">
        <v>3184</v>
      </c>
    </row>
    <row r="1003" spans="1:10" ht="36">
      <c r="A1003" s="617"/>
      <c r="B1003" s="620" t="s">
        <v>3194</v>
      </c>
      <c r="C1003" s="613" t="s">
        <v>3592</v>
      </c>
      <c r="D1003" s="618" t="s">
        <v>3231</v>
      </c>
      <c r="E1003" s="614">
        <v>639.84000000000015</v>
      </c>
      <c r="F1003" s="615">
        <f t="shared" si="49"/>
        <v>179822157.00777328</v>
      </c>
      <c r="G1003" s="614">
        <f t="shared" si="48"/>
        <v>639.84000000000015</v>
      </c>
      <c r="H1003" s="615">
        <f t="shared" si="50"/>
        <v>179822157.00777328</v>
      </c>
      <c r="I1003" s="616" t="s">
        <v>108</v>
      </c>
      <c r="J1003" s="616" t="s">
        <v>3184</v>
      </c>
    </row>
    <row r="1004" spans="1:10" ht="36">
      <c r="A1004" s="617"/>
      <c r="B1004" s="620" t="s">
        <v>3194</v>
      </c>
      <c r="C1004" s="613" t="s">
        <v>3592</v>
      </c>
      <c r="D1004" s="618" t="s">
        <v>3584</v>
      </c>
      <c r="E1004" s="614">
        <v>2079.48</v>
      </c>
      <c r="F1004" s="615">
        <f t="shared" si="49"/>
        <v>179824236.48777327</v>
      </c>
      <c r="G1004" s="614">
        <f t="shared" si="48"/>
        <v>2079.48</v>
      </c>
      <c r="H1004" s="615">
        <f t="shared" si="50"/>
        <v>179824236.48777327</v>
      </c>
      <c r="I1004" s="616" t="s">
        <v>108</v>
      </c>
      <c r="J1004" s="616" t="s">
        <v>3184</v>
      </c>
    </row>
    <row r="1005" spans="1:10" ht="36">
      <c r="A1005" s="617"/>
      <c r="B1005" s="620" t="s">
        <v>3194</v>
      </c>
      <c r="C1005" s="613" t="s">
        <v>3592</v>
      </c>
      <c r="D1005" s="618" t="s">
        <v>3233</v>
      </c>
      <c r="E1005" s="614">
        <v>3145.88</v>
      </c>
      <c r="F1005" s="615">
        <f t="shared" si="49"/>
        <v>179827382.36777326</v>
      </c>
      <c r="G1005" s="614">
        <f t="shared" si="48"/>
        <v>3145.88</v>
      </c>
      <c r="H1005" s="615">
        <f t="shared" si="50"/>
        <v>179827382.36777326</v>
      </c>
      <c r="I1005" s="616" t="s">
        <v>108</v>
      </c>
      <c r="J1005" s="616" t="s">
        <v>3184</v>
      </c>
    </row>
    <row r="1006" spans="1:10" ht="36">
      <c r="A1006" s="617"/>
      <c r="B1006" s="620" t="s">
        <v>3194</v>
      </c>
      <c r="C1006" s="613" t="s">
        <v>3592</v>
      </c>
      <c r="D1006" s="618" t="s">
        <v>3597</v>
      </c>
      <c r="E1006" s="614">
        <v>159.96</v>
      </c>
      <c r="F1006" s="615">
        <f t="shared" si="49"/>
        <v>179827542.32777327</v>
      </c>
      <c r="G1006" s="614">
        <f t="shared" si="48"/>
        <v>159.96</v>
      </c>
      <c r="H1006" s="615">
        <f t="shared" si="50"/>
        <v>179827542.32777327</v>
      </c>
      <c r="I1006" s="616" t="s">
        <v>108</v>
      </c>
      <c r="J1006" s="616" t="s">
        <v>3184</v>
      </c>
    </row>
    <row r="1007" spans="1:10" ht="36">
      <c r="A1007" s="617"/>
      <c r="B1007" s="620" t="s">
        <v>3194</v>
      </c>
      <c r="C1007" s="613" t="s">
        <v>3592</v>
      </c>
      <c r="D1007" s="618" t="s">
        <v>3235</v>
      </c>
      <c r="E1007" s="614">
        <v>89524.28</v>
      </c>
      <c r="F1007" s="615">
        <f t="shared" si="49"/>
        <v>179917066.60777327</v>
      </c>
      <c r="G1007" s="614">
        <f t="shared" si="48"/>
        <v>89524.28</v>
      </c>
      <c r="H1007" s="615">
        <f t="shared" si="50"/>
        <v>179917066.60777327</v>
      </c>
      <c r="I1007" s="616" t="s">
        <v>108</v>
      </c>
      <c r="J1007" s="616" t="s">
        <v>3184</v>
      </c>
    </row>
    <row r="1008" spans="1:10" ht="36">
      <c r="A1008" s="617"/>
      <c r="B1008" s="620" t="s">
        <v>3194</v>
      </c>
      <c r="C1008" s="613" t="s">
        <v>3592</v>
      </c>
      <c r="D1008" s="618" t="s">
        <v>3588</v>
      </c>
      <c r="E1008" s="614">
        <v>853.12</v>
      </c>
      <c r="F1008" s="615">
        <f t="shared" si="49"/>
        <v>179917919.72777328</v>
      </c>
      <c r="G1008" s="614">
        <f t="shared" si="48"/>
        <v>853.12</v>
      </c>
      <c r="H1008" s="615">
        <f t="shared" si="50"/>
        <v>179917919.72777328</v>
      </c>
      <c r="I1008" s="616" t="s">
        <v>108</v>
      </c>
      <c r="J1008" s="616" t="s">
        <v>3184</v>
      </c>
    </row>
    <row r="1009" spans="1:10" ht="36">
      <c r="A1009" s="617"/>
      <c r="B1009" s="620" t="s">
        <v>3194</v>
      </c>
      <c r="C1009" s="613" t="s">
        <v>3592</v>
      </c>
      <c r="D1009" s="618" t="s">
        <v>3589</v>
      </c>
      <c r="E1009" s="614">
        <v>34551.360000000001</v>
      </c>
      <c r="F1009" s="615">
        <f t="shared" si="49"/>
        <v>179952471.08777329</v>
      </c>
      <c r="G1009" s="614">
        <f t="shared" si="48"/>
        <v>34551.360000000001</v>
      </c>
      <c r="H1009" s="615">
        <f t="shared" si="50"/>
        <v>179952471.08777329</v>
      </c>
      <c r="I1009" s="616" t="s">
        <v>108</v>
      </c>
      <c r="J1009" s="616" t="s">
        <v>3184</v>
      </c>
    </row>
    <row r="1010" spans="1:10" ht="36">
      <c r="A1010" s="617"/>
      <c r="B1010" s="620" t="s">
        <v>3194</v>
      </c>
      <c r="C1010" s="613" t="s">
        <v>3592</v>
      </c>
      <c r="D1010" s="618" t="s">
        <v>3455</v>
      </c>
      <c r="E1010" s="614">
        <v>176862.44</v>
      </c>
      <c r="F1010" s="615">
        <f t="shared" si="49"/>
        <v>180129333.52777329</v>
      </c>
      <c r="G1010" s="614">
        <f t="shared" si="48"/>
        <v>176862.44</v>
      </c>
      <c r="H1010" s="615">
        <f t="shared" si="50"/>
        <v>180129333.52777329</v>
      </c>
      <c r="I1010" s="616" t="s">
        <v>108</v>
      </c>
      <c r="J1010" s="616" t="s">
        <v>3184</v>
      </c>
    </row>
    <row r="1011" spans="1:10" ht="36">
      <c r="A1011" s="617"/>
      <c r="B1011" s="620" t="s">
        <v>3194</v>
      </c>
      <c r="C1011" s="613" t="s">
        <v>3598</v>
      </c>
      <c r="D1011" s="618" t="s">
        <v>3599</v>
      </c>
      <c r="E1011" s="614">
        <v>3000</v>
      </c>
      <c r="F1011" s="615">
        <f t="shared" si="49"/>
        <v>180132333.52777329</v>
      </c>
      <c r="G1011" s="614">
        <f t="shared" si="48"/>
        <v>3000</v>
      </c>
      <c r="H1011" s="615">
        <f t="shared" si="50"/>
        <v>180132333.52777329</v>
      </c>
      <c r="I1011" s="616" t="s">
        <v>108</v>
      </c>
      <c r="J1011" s="616" t="s">
        <v>3184</v>
      </c>
    </row>
    <row r="1012" spans="1:10" ht="36">
      <c r="A1012" s="617"/>
      <c r="B1012" s="620" t="s">
        <v>3194</v>
      </c>
      <c r="C1012" s="613" t="s">
        <v>3598</v>
      </c>
      <c r="D1012" s="618" t="s">
        <v>3299</v>
      </c>
      <c r="E1012" s="614">
        <v>14000</v>
      </c>
      <c r="F1012" s="615">
        <f t="shared" si="49"/>
        <v>180146333.52777329</v>
      </c>
      <c r="G1012" s="614">
        <f t="shared" si="48"/>
        <v>14000</v>
      </c>
      <c r="H1012" s="615">
        <f t="shared" si="50"/>
        <v>180146333.52777329</v>
      </c>
      <c r="I1012" s="616" t="s">
        <v>108</v>
      </c>
      <c r="J1012" s="616" t="s">
        <v>3184</v>
      </c>
    </row>
    <row r="1013" spans="1:10" ht="36">
      <c r="A1013" s="617"/>
      <c r="B1013" s="620" t="s">
        <v>3194</v>
      </c>
      <c r="C1013" s="613" t="s">
        <v>3598</v>
      </c>
      <c r="D1013" s="618" t="s">
        <v>3206</v>
      </c>
      <c r="E1013" s="614">
        <v>14289.76</v>
      </c>
      <c r="F1013" s="615">
        <f t="shared" si="49"/>
        <v>180160623.28777328</v>
      </c>
      <c r="G1013" s="614">
        <f t="shared" si="48"/>
        <v>14289.76</v>
      </c>
      <c r="H1013" s="615">
        <f t="shared" si="50"/>
        <v>180160623.28777328</v>
      </c>
      <c r="I1013" s="616" t="s">
        <v>108</v>
      </c>
      <c r="J1013" s="616" t="s">
        <v>3184</v>
      </c>
    </row>
    <row r="1014" spans="1:10" ht="36">
      <c r="A1014" s="617"/>
      <c r="B1014" s="620" t="s">
        <v>3194</v>
      </c>
      <c r="C1014" s="613" t="s">
        <v>3598</v>
      </c>
      <c r="D1014" s="618" t="s">
        <v>3300</v>
      </c>
      <c r="E1014" s="614">
        <v>5000</v>
      </c>
      <c r="F1014" s="615">
        <f t="shared" si="49"/>
        <v>180165623.28777328</v>
      </c>
      <c r="G1014" s="614">
        <f t="shared" si="48"/>
        <v>5000</v>
      </c>
      <c r="H1014" s="615">
        <f t="shared" si="50"/>
        <v>180165623.28777328</v>
      </c>
      <c r="I1014" s="616" t="s">
        <v>108</v>
      </c>
      <c r="J1014" s="616" t="s">
        <v>3184</v>
      </c>
    </row>
    <row r="1015" spans="1:10" ht="36">
      <c r="A1015" s="617"/>
      <c r="B1015" s="620" t="s">
        <v>3194</v>
      </c>
      <c r="C1015" s="613" t="s">
        <v>3598</v>
      </c>
      <c r="D1015" s="618" t="s">
        <v>3600</v>
      </c>
      <c r="E1015" s="614">
        <v>778000</v>
      </c>
      <c r="F1015" s="615">
        <f t="shared" si="49"/>
        <v>180943623.28777328</v>
      </c>
      <c r="G1015" s="614">
        <f t="shared" si="48"/>
        <v>778000</v>
      </c>
      <c r="H1015" s="615">
        <f t="shared" si="50"/>
        <v>180943623.28777328</v>
      </c>
      <c r="I1015" s="616" t="s">
        <v>108</v>
      </c>
      <c r="J1015" s="616" t="s">
        <v>3184</v>
      </c>
    </row>
    <row r="1016" spans="1:10" ht="36">
      <c r="A1016" s="617"/>
      <c r="B1016" s="620" t="s">
        <v>3194</v>
      </c>
      <c r="C1016" s="613" t="s">
        <v>3598</v>
      </c>
      <c r="D1016" s="618" t="s">
        <v>3302</v>
      </c>
      <c r="E1016" s="614">
        <v>778000</v>
      </c>
      <c r="F1016" s="615">
        <f t="shared" si="49"/>
        <v>181721623.28777328</v>
      </c>
      <c r="G1016" s="614">
        <f t="shared" si="48"/>
        <v>778000</v>
      </c>
      <c r="H1016" s="615">
        <f t="shared" si="50"/>
        <v>181721623.28777328</v>
      </c>
      <c r="I1016" s="616" t="s">
        <v>108</v>
      </c>
      <c r="J1016" s="616" t="s">
        <v>3184</v>
      </c>
    </row>
    <row r="1017" spans="1:10" ht="36">
      <c r="A1017" s="617"/>
      <c r="B1017" s="620" t="s">
        <v>3194</v>
      </c>
      <c r="C1017" s="613" t="s">
        <v>3598</v>
      </c>
      <c r="D1017" s="618" t="s">
        <v>3601</v>
      </c>
      <c r="E1017" s="614">
        <v>5000</v>
      </c>
      <c r="F1017" s="615">
        <f t="shared" si="49"/>
        <v>181726623.28777328</v>
      </c>
      <c r="G1017" s="614">
        <f t="shared" si="48"/>
        <v>5000</v>
      </c>
      <c r="H1017" s="615">
        <f t="shared" si="50"/>
        <v>181726623.28777328</v>
      </c>
      <c r="I1017" s="616" t="s">
        <v>108</v>
      </c>
      <c r="J1017" s="616" t="s">
        <v>3184</v>
      </c>
    </row>
    <row r="1018" spans="1:10" ht="36">
      <c r="A1018" s="617"/>
      <c r="B1018" s="620" t="s">
        <v>3194</v>
      </c>
      <c r="C1018" s="613" t="s">
        <v>3598</v>
      </c>
      <c r="D1018" s="618" t="s">
        <v>3602</v>
      </c>
      <c r="E1018" s="614">
        <v>5000</v>
      </c>
      <c r="F1018" s="615">
        <f t="shared" si="49"/>
        <v>181731623.28777328</v>
      </c>
      <c r="G1018" s="614">
        <f t="shared" si="48"/>
        <v>5000</v>
      </c>
      <c r="H1018" s="615">
        <f t="shared" si="50"/>
        <v>181731623.28777328</v>
      </c>
      <c r="I1018" s="616" t="s">
        <v>108</v>
      </c>
      <c r="J1018" s="616" t="s">
        <v>3184</v>
      </c>
    </row>
    <row r="1019" spans="1:10" ht="36">
      <c r="A1019" s="617"/>
      <c r="B1019" s="620" t="s">
        <v>3194</v>
      </c>
      <c r="C1019" s="613" t="s">
        <v>3598</v>
      </c>
      <c r="D1019" s="618" t="s">
        <v>3306</v>
      </c>
      <c r="E1019" s="614">
        <v>88000</v>
      </c>
      <c r="F1019" s="615">
        <f t="shared" si="49"/>
        <v>181819623.28777328</v>
      </c>
      <c r="G1019" s="614">
        <f t="shared" si="48"/>
        <v>88000</v>
      </c>
      <c r="H1019" s="615">
        <f t="shared" si="50"/>
        <v>181819623.28777328</v>
      </c>
      <c r="I1019" s="616" t="s">
        <v>108</v>
      </c>
      <c r="J1019" s="616" t="s">
        <v>3184</v>
      </c>
    </row>
    <row r="1020" spans="1:10" ht="36">
      <c r="A1020" s="617"/>
      <c r="B1020" s="620" t="s">
        <v>3194</v>
      </c>
      <c r="C1020" s="613" t="s">
        <v>3598</v>
      </c>
      <c r="D1020" s="618" t="s">
        <v>3603</v>
      </c>
      <c r="E1020" s="614">
        <v>574000</v>
      </c>
      <c r="F1020" s="615">
        <f t="shared" si="49"/>
        <v>182393623.28777328</v>
      </c>
      <c r="G1020" s="614">
        <f t="shared" si="48"/>
        <v>574000</v>
      </c>
      <c r="H1020" s="615">
        <f t="shared" si="50"/>
        <v>182393623.28777328</v>
      </c>
      <c r="I1020" s="616" t="s">
        <v>108</v>
      </c>
      <c r="J1020" s="616" t="s">
        <v>3184</v>
      </c>
    </row>
    <row r="1021" spans="1:10" ht="36">
      <c r="A1021" s="617"/>
      <c r="B1021" s="620" t="s">
        <v>3194</v>
      </c>
      <c r="C1021" s="613" t="s">
        <v>3598</v>
      </c>
      <c r="D1021" s="618" t="s">
        <v>3604</v>
      </c>
      <c r="E1021" s="614">
        <v>574000</v>
      </c>
      <c r="F1021" s="615">
        <f t="shared" si="49"/>
        <v>182967623.28777328</v>
      </c>
      <c r="G1021" s="614">
        <f t="shared" si="48"/>
        <v>574000</v>
      </c>
      <c r="H1021" s="615">
        <f t="shared" si="50"/>
        <v>182967623.28777328</v>
      </c>
      <c r="I1021" s="616" t="s">
        <v>108</v>
      </c>
      <c r="J1021" s="616" t="s">
        <v>3184</v>
      </c>
    </row>
    <row r="1022" spans="1:10" ht="36">
      <c r="A1022" s="617"/>
      <c r="B1022" s="620" t="s">
        <v>3194</v>
      </c>
      <c r="C1022" s="613" t="s">
        <v>3598</v>
      </c>
      <c r="D1022" s="618" t="s">
        <v>3307</v>
      </c>
      <c r="E1022" s="614">
        <v>25000</v>
      </c>
      <c r="F1022" s="615">
        <f t="shared" si="49"/>
        <v>182992623.28777328</v>
      </c>
      <c r="G1022" s="614">
        <f t="shared" si="48"/>
        <v>25000</v>
      </c>
      <c r="H1022" s="615">
        <f t="shared" si="50"/>
        <v>182992623.28777328</v>
      </c>
      <c r="I1022" s="616" t="s">
        <v>108</v>
      </c>
      <c r="J1022" s="616" t="s">
        <v>3184</v>
      </c>
    </row>
    <row r="1023" spans="1:10" ht="36">
      <c r="A1023" s="617"/>
      <c r="B1023" s="620" t="s">
        <v>3194</v>
      </c>
      <c r="C1023" s="613" t="s">
        <v>3598</v>
      </c>
      <c r="D1023" s="618" t="s">
        <v>3308</v>
      </c>
      <c r="E1023" s="614">
        <v>63777.777777777774</v>
      </c>
      <c r="F1023" s="615">
        <f t="shared" si="49"/>
        <v>183056401.06555107</v>
      </c>
      <c r="G1023" s="614">
        <f t="shared" si="48"/>
        <v>63777.777777777774</v>
      </c>
      <c r="H1023" s="615">
        <f t="shared" si="50"/>
        <v>183056401.06555107</v>
      </c>
      <c r="I1023" s="616" t="s">
        <v>108</v>
      </c>
      <c r="J1023" s="616" t="s">
        <v>3184</v>
      </c>
    </row>
    <row r="1024" spans="1:10" ht="36">
      <c r="A1024" s="617"/>
      <c r="B1024" s="620" t="s">
        <v>3194</v>
      </c>
      <c r="C1024" s="613" t="s">
        <v>3598</v>
      </c>
      <c r="D1024" s="618" t="s">
        <v>3308</v>
      </c>
      <c r="E1024" s="614">
        <v>517900.63555555552</v>
      </c>
      <c r="F1024" s="615">
        <f t="shared" si="49"/>
        <v>183574301.70110664</v>
      </c>
      <c r="G1024" s="614">
        <f t="shared" si="48"/>
        <v>517900.63555555552</v>
      </c>
      <c r="H1024" s="615">
        <f t="shared" si="50"/>
        <v>183574301.70110664</v>
      </c>
      <c r="I1024" s="616" t="s">
        <v>108</v>
      </c>
      <c r="J1024" s="616" t="s">
        <v>3184</v>
      </c>
    </row>
    <row r="1025" spans="1:10" ht="36">
      <c r="A1025" s="617"/>
      <c r="B1025" s="620" t="s">
        <v>3194</v>
      </c>
      <c r="C1025" s="613" t="s">
        <v>3598</v>
      </c>
      <c r="D1025" s="618" t="s">
        <v>3309</v>
      </c>
      <c r="E1025" s="614">
        <v>76965</v>
      </c>
      <c r="F1025" s="615">
        <f t="shared" si="49"/>
        <v>183651266.70110664</v>
      </c>
      <c r="G1025" s="614">
        <f t="shared" si="48"/>
        <v>76965</v>
      </c>
      <c r="H1025" s="615">
        <f t="shared" si="50"/>
        <v>183651266.70110664</v>
      </c>
      <c r="I1025" s="616" t="s">
        <v>108</v>
      </c>
      <c r="J1025" s="616" t="s">
        <v>3184</v>
      </c>
    </row>
    <row r="1026" spans="1:10" ht="36">
      <c r="A1026" s="617"/>
      <c r="B1026" s="620" t="s">
        <v>3194</v>
      </c>
      <c r="C1026" s="613" t="s">
        <v>3598</v>
      </c>
      <c r="D1026" s="618" t="s">
        <v>3309</v>
      </c>
      <c r="E1026" s="614">
        <v>1173.04</v>
      </c>
      <c r="F1026" s="615">
        <f t="shared" si="49"/>
        <v>183652439.74110663</v>
      </c>
      <c r="G1026" s="614">
        <f t="shared" si="48"/>
        <v>1173.04</v>
      </c>
      <c r="H1026" s="615">
        <f t="shared" si="50"/>
        <v>183652439.74110663</v>
      </c>
      <c r="I1026" s="616" t="s">
        <v>108</v>
      </c>
      <c r="J1026" s="616" t="s">
        <v>3184</v>
      </c>
    </row>
    <row r="1027" spans="1:10" ht="36">
      <c r="A1027" s="617"/>
      <c r="B1027" s="620" t="s">
        <v>3194</v>
      </c>
      <c r="C1027" s="613" t="s">
        <v>3598</v>
      </c>
      <c r="D1027" s="618" t="s">
        <v>3310</v>
      </c>
      <c r="E1027" s="614">
        <v>179000</v>
      </c>
      <c r="F1027" s="615">
        <f t="shared" si="49"/>
        <v>183831439.74110663</v>
      </c>
      <c r="G1027" s="614">
        <f t="shared" si="48"/>
        <v>179000</v>
      </c>
      <c r="H1027" s="615">
        <f t="shared" si="50"/>
        <v>183831439.74110663</v>
      </c>
      <c r="I1027" s="616" t="s">
        <v>108</v>
      </c>
      <c r="J1027" s="616" t="s">
        <v>3184</v>
      </c>
    </row>
    <row r="1028" spans="1:10" ht="36">
      <c r="A1028" s="617"/>
      <c r="B1028" s="620" t="s">
        <v>3194</v>
      </c>
      <c r="C1028" s="613" t="s">
        <v>3598</v>
      </c>
      <c r="D1028" s="618" t="s">
        <v>3311</v>
      </c>
      <c r="E1028" s="614">
        <v>39000</v>
      </c>
      <c r="F1028" s="615">
        <f t="shared" si="49"/>
        <v>183870439.74110663</v>
      </c>
      <c r="G1028" s="614">
        <f t="shared" si="48"/>
        <v>39000</v>
      </c>
      <c r="H1028" s="615">
        <f t="shared" si="50"/>
        <v>183870439.74110663</v>
      </c>
      <c r="I1028" s="616" t="s">
        <v>108</v>
      </c>
      <c r="J1028" s="616" t="s">
        <v>3184</v>
      </c>
    </row>
    <row r="1029" spans="1:10" ht="36">
      <c r="A1029" s="617"/>
      <c r="B1029" s="620" t="s">
        <v>3194</v>
      </c>
      <c r="C1029" s="613" t="s">
        <v>3598</v>
      </c>
      <c r="D1029" s="618" t="s">
        <v>3389</v>
      </c>
      <c r="E1029" s="614">
        <v>359000</v>
      </c>
      <c r="F1029" s="615">
        <f t="shared" si="49"/>
        <v>184229439.74110663</v>
      </c>
      <c r="G1029" s="614">
        <f t="shared" si="48"/>
        <v>359000</v>
      </c>
      <c r="H1029" s="615">
        <f t="shared" si="50"/>
        <v>184229439.74110663</v>
      </c>
      <c r="I1029" s="616" t="s">
        <v>108</v>
      </c>
      <c r="J1029" s="616" t="s">
        <v>3184</v>
      </c>
    </row>
    <row r="1030" spans="1:10" ht="36">
      <c r="A1030" s="617"/>
      <c r="B1030" s="620" t="s">
        <v>3194</v>
      </c>
      <c r="C1030" s="613" t="s">
        <v>3598</v>
      </c>
      <c r="D1030" s="618" t="s">
        <v>3499</v>
      </c>
      <c r="E1030" s="614">
        <v>488303</v>
      </c>
      <c r="F1030" s="615">
        <f t="shared" si="49"/>
        <v>184717742.74110663</v>
      </c>
      <c r="G1030" s="614">
        <f t="shared" si="48"/>
        <v>488303</v>
      </c>
      <c r="H1030" s="615">
        <f t="shared" si="50"/>
        <v>184717742.74110663</v>
      </c>
      <c r="I1030" s="616" t="s">
        <v>108</v>
      </c>
      <c r="J1030" s="616" t="s">
        <v>3184</v>
      </c>
    </row>
    <row r="1031" spans="1:10" ht="36">
      <c r="A1031" s="617"/>
      <c r="B1031" s="620" t="s">
        <v>3194</v>
      </c>
      <c r="C1031" s="613" t="s">
        <v>3598</v>
      </c>
      <c r="D1031" s="618" t="s">
        <v>3312</v>
      </c>
      <c r="E1031" s="614">
        <v>17862.2</v>
      </c>
      <c r="F1031" s="615">
        <f t="shared" si="49"/>
        <v>184735604.94110662</v>
      </c>
      <c r="G1031" s="614">
        <f t="shared" si="48"/>
        <v>17862.2</v>
      </c>
      <c r="H1031" s="615">
        <f t="shared" si="50"/>
        <v>184735604.94110662</v>
      </c>
      <c r="I1031" s="616" t="s">
        <v>108</v>
      </c>
      <c r="J1031" s="616" t="s">
        <v>3184</v>
      </c>
    </row>
    <row r="1032" spans="1:10" ht="36">
      <c r="A1032" s="617"/>
      <c r="B1032" s="620" t="s">
        <v>3194</v>
      </c>
      <c r="C1032" s="613" t="s">
        <v>3598</v>
      </c>
      <c r="D1032" s="618" t="s">
        <v>3390</v>
      </c>
      <c r="E1032" s="614">
        <v>11463.8</v>
      </c>
      <c r="F1032" s="615">
        <f t="shared" si="49"/>
        <v>184747068.74110663</v>
      </c>
      <c r="G1032" s="614">
        <f t="shared" si="48"/>
        <v>11463.8</v>
      </c>
      <c r="H1032" s="615">
        <f t="shared" si="50"/>
        <v>184747068.74110663</v>
      </c>
      <c r="I1032" s="616" t="s">
        <v>108</v>
      </c>
      <c r="J1032" s="616" t="s">
        <v>3184</v>
      </c>
    </row>
    <row r="1033" spans="1:10" ht="36">
      <c r="A1033" s="617"/>
      <c r="B1033" s="620" t="s">
        <v>3194</v>
      </c>
      <c r="C1033" s="613" t="s">
        <v>3598</v>
      </c>
      <c r="D1033" s="618" t="s">
        <v>3316</v>
      </c>
      <c r="E1033" s="614">
        <v>16000</v>
      </c>
      <c r="F1033" s="615">
        <f t="shared" si="49"/>
        <v>184763068.74110663</v>
      </c>
      <c r="G1033" s="614">
        <f t="shared" si="48"/>
        <v>16000</v>
      </c>
      <c r="H1033" s="615">
        <f t="shared" si="50"/>
        <v>184763068.74110663</v>
      </c>
      <c r="I1033" s="616" t="s">
        <v>108</v>
      </c>
      <c r="J1033" s="616" t="s">
        <v>3184</v>
      </c>
    </row>
    <row r="1034" spans="1:10" ht="36">
      <c r="A1034" s="617"/>
      <c r="B1034" s="620" t="s">
        <v>3194</v>
      </c>
      <c r="C1034" s="613" t="s">
        <v>3598</v>
      </c>
      <c r="D1034" s="618" t="s">
        <v>3605</v>
      </c>
      <c r="E1034" s="614">
        <v>234000</v>
      </c>
      <c r="F1034" s="615">
        <f t="shared" si="49"/>
        <v>184997068.74110663</v>
      </c>
      <c r="G1034" s="614">
        <f t="shared" ref="G1034:G1097" si="51">E1034</f>
        <v>234000</v>
      </c>
      <c r="H1034" s="615">
        <f t="shared" si="50"/>
        <v>184997068.74110663</v>
      </c>
      <c r="I1034" s="616" t="s">
        <v>108</v>
      </c>
      <c r="J1034" s="616" t="s">
        <v>3184</v>
      </c>
    </row>
    <row r="1035" spans="1:10" ht="36">
      <c r="A1035" s="617"/>
      <c r="B1035" s="620" t="s">
        <v>3194</v>
      </c>
      <c r="C1035" s="613" t="s">
        <v>3598</v>
      </c>
      <c r="D1035" s="618" t="s">
        <v>3606</v>
      </c>
      <c r="E1035" s="614">
        <v>9000</v>
      </c>
      <c r="F1035" s="615">
        <f t="shared" ref="F1035:F1098" si="52">E1035+F1034</f>
        <v>185006068.74110663</v>
      </c>
      <c r="G1035" s="614">
        <f t="shared" si="51"/>
        <v>9000</v>
      </c>
      <c r="H1035" s="615">
        <f t="shared" ref="H1035:H1098" si="53">H1034+G1035</f>
        <v>185006068.74110663</v>
      </c>
      <c r="I1035" s="616" t="s">
        <v>108</v>
      </c>
      <c r="J1035" s="616" t="s">
        <v>3184</v>
      </c>
    </row>
    <row r="1036" spans="1:10" ht="36">
      <c r="A1036" s="617"/>
      <c r="B1036" s="620" t="s">
        <v>3194</v>
      </c>
      <c r="C1036" s="613" t="s">
        <v>3598</v>
      </c>
      <c r="D1036" s="618" t="s">
        <v>3607</v>
      </c>
      <c r="E1036" s="614">
        <v>133000</v>
      </c>
      <c r="F1036" s="615">
        <f t="shared" si="52"/>
        <v>185139068.74110663</v>
      </c>
      <c r="G1036" s="614">
        <f t="shared" si="51"/>
        <v>133000</v>
      </c>
      <c r="H1036" s="615">
        <f t="shared" si="53"/>
        <v>185139068.74110663</v>
      </c>
      <c r="I1036" s="616" t="s">
        <v>108</v>
      </c>
      <c r="J1036" s="616" t="s">
        <v>3184</v>
      </c>
    </row>
    <row r="1037" spans="1:10" ht="36">
      <c r="A1037" s="617"/>
      <c r="B1037" s="620" t="s">
        <v>3194</v>
      </c>
      <c r="C1037" s="613" t="s">
        <v>3598</v>
      </c>
      <c r="D1037" s="618" t="s">
        <v>3559</v>
      </c>
      <c r="E1037" s="614">
        <v>6000</v>
      </c>
      <c r="F1037" s="615">
        <f t="shared" si="52"/>
        <v>185145068.74110663</v>
      </c>
      <c r="G1037" s="614">
        <f t="shared" si="51"/>
        <v>6000</v>
      </c>
      <c r="H1037" s="615">
        <f t="shared" si="53"/>
        <v>185145068.74110663</v>
      </c>
      <c r="I1037" s="616" t="s">
        <v>108</v>
      </c>
      <c r="J1037" s="616" t="s">
        <v>3184</v>
      </c>
    </row>
    <row r="1038" spans="1:10" ht="36">
      <c r="A1038" s="617"/>
      <c r="B1038" s="620" t="s">
        <v>3194</v>
      </c>
      <c r="C1038" s="613" t="s">
        <v>3598</v>
      </c>
      <c r="D1038" s="618" t="s">
        <v>3325</v>
      </c>
      <c r="E1038" s="614">
        <v>39000</v>
      </c>
      <c r="F1038" s="615">
        <f t="shared" si="52"/>
        <v>185184068.74110663</v>
      </c>
      <c r="G1038" s="614">
        <f t="shared" si="51"/>
        <v>39000</v>
      </c>
      <c r="H1038" s="615">
        <f t="shared" si="53"/>
        <v>185184068.74110663</v>
      </c>
      <c r="I1038" s="616" t="s">
        <v>108</v>
      </c>
      <c r="J1038" s="616" t="s">
        <v>3184</v>
      </c>
    </row>
    <row r="1039" spans="1:10" ht="36">
      <c r="A1039" s="617"/>
      <c r="B1039" s="620" t="s">
        <v>3194</v>
      </c>
      <c r="C1039" s="613" t="s">
        <v>3598</v>
      </c>
      <c r="D1039" s="618" t="s">
        <v>3608</v>
      </c>
      <c r="E1039" s="614">
        <v>78000</v>
      </c>
      <c r="F1039" s="615">
        <f t="shared" si="52"/>
        <v>185262068.74110663</v>
      </c>
      <c r="G1039" s="614">
        <f t="shared" si="51"/>
        <v>78000</v>
      </c>
      <c r="H1039" s="615">
        <f t="shared" si="53"/>
        <v>185262068.74110663</v>
      </c>
      <c r="I1039" s="616" t="s">
        <v>108</v>
      </c>
      <c r="J1039" s="616" t="s">
        <v>3184</v>
      </c>
    </row>
    <row r="1040" spans="1:10" ht="36">
      <c r="A1040" s="617"/>
      <c r="B1040" s="620" t="s">
        <v>3194</v>
      </c>
      <c r="C1040" s="613" t="s">
        <v>3598</v>
      </c>
      <c r="D1040" s="618" t="s">
        <v>3609</v>
      </c>
      <c r="E1040" s="614">
        <v>78000</v>
      </c>
      <c r="F1040" s="615">
        <f t="shared" si="52"/>
        <v>185340068.74110663</v>
      </c>
      <c r="G1040" s="614">
        <f t="shared" si="51"/>
        <v>78000</v>
      </c>
      <c r="H1040" s="615">
        <f t="shared" si="53"/>
        <v>185340068.74110663</v>
      </c>
      <c r="I1040" s="616" t="s">
        <v>108</v>
      </c>
      <c r="J1040" s="616" t="s">
        <v>3184</v>
      </c>
    </row>
    <row r="1041" spans="1:10" ht="36">
      <c r="A1041" s="617"/>
      <c r="B1041" s="620" t="s">
        <v>3194</v>
      </c>
      <c r="C1041" s="613" t="s">
        <v>3598</v>
      </c>
      <c r="D1041" s="618" t="s">
        <v>3610</v>
      </c>
      <c r="E1041" s="614">
        <v>78000</v>
      </c>
      <c r="F1041" s="615">
        <f t="shared" si="52"/>
        <v>185418068.74110663</v>
      </c>
      <c r="G1041" s="614">
        <f t="shared" si="51"/>
        <v>78000</v>
      </c>
      <c r="H1041" s="615">
        <f t="shared" si="53"/>
        <v>185418068.74110663</v>
      </c>
      <c r="I1041" s="616" t="s">
        <v>108</v>
      </c>
      <c r="J1041" s="616" t="s">
        <v>3184</v>
      </c>
    </row>
    <row r="1042" spans="1:10" ht="36">
      <c r="A1042" s="617"/>
      <c r="B1042" s="620" t="s">
        <v>3194</v>
      </c>
      <c r="C1042" s="613" t="s">
        <v>3598</v>
      </c>
      <c r="D1042" s="618" t="s">
        <v>3611</v>
      </c>
      <c r="E1042" s="614">
        <v>78000</v>
      </c>
      <c r="F1042" s="615">
        <f t="shared" si="52"/>
        <v>185496068.74110663</v>
      </c>
      <c r="G1042" s="614">
        <f t="shared" si="51"/>
        <v>78000</v>
      </c>
      <c r="H1042" s="615">
        <f t="shared" si="53"/>
        <v>185496068.74110663</v>
      </c>
      <c r="I1042" s="616" t="s">
        <v>108</v>
      </c>
      <c r="J1042" s="616" t="s">
        <v>3184</v>
      </c>
    </row>
    <row r="1043" spans="1:10" ht="36">
      <c r="A1043" s="617"/>
      <c r="B1043" s="620" t="s">
        <v>3194</v>
      </c>
      <c r="C1043" s="613" t="s">
        <v>3598</v>
      </c>
      <c r="D1043" s="618" t="s">
        <v>3612</v>
      </c>
      <c r="E1043" s="614">
        <v>78000</v>
      </c>
      <c r="F1043" s="615">
        <f t="shared" si="52"/>
        <v>185574068.74110663</v>
      </c>
      <c r="G1043" s="614">
        <f t="shared" si="51"/>
        <v>78000</v>
      </c>
      <c r="H1043" s="615">
        <f t="shared" si="53"/>
        <v>185574068.74110663</v>
      </c>
      <c r="I1043" s="616" t="s">
        <v>108</v>
      </c>
      <c r="J1043" s="616" t="s">
        <v>3184</v>
      </c>
    </row>
    <row r="1044" spans="1:10" ht="36">
      <c r="A1044" s="617"/>
      <c r="B1044" s="620" t="s">
        <v>3194</v>
      </c>
      <c r="C1044" s="613" t="s">
        <v>3598</v>
      </c>
      <c r="D1044" s="618" t="s">
        <v>3613</v>
      </c>
      <c r="E1044" s="614">
        <v>78000</v>
      </c>
      <c r="F1044" s="615">
        <f t="shared" si="52"/>
        <v>185652068.74110663</v>
      </c>
      <c r="G1044" s="614">
        <f t="shared" si="51"/>
        <v>78000</v>
      </c>
      <c r="H1044" s="615">
        <f t="shared" si="53"/>
        <v>185652068.74110663</v>
      </c>
      <c r="I1044" s="616" t="s">
        <v>108</v>
      </c>
      <c r="J1044" s="616" t="s">
        <v>3184</v>
      </c>
    </row>
    <row r="1045" spans="1:10" ht="36">
      <c r="A1045" s="617"/>
      <c r="B1045" s="620" t="s">
        <v>3194</v>
      </c>
      <c r="C1045" s="613" t="s">
        <v>3598</v>
      </c>
      <c r="D1045" s="618" t="s">
        <v>3614</v>
      </c>
      <c r="E1045" s="614">
        <v>78000</v>
      </c>
      <c r="F1045" s="615">
        <f t="shared" si="52"/>
        <v>185730068.74110663</v>
      </c>
      <c r="G1045" s="614">
        <f t="shared" si="51"/>
        <v>78000</v>
      </c>
      <c r="H1045" s="615">
        <f t="shared" si="53"/>
        <v>185730068.74110663</v>
      </c>
      <c r="I1045" s="616" t="s">
        <v>108</v>
      </c>
      <c r="J1045" s="616" t="s">
        <v>3184</v>
      </c>
    </row>
    <row r="1046" spans="1:10" ht="36">
      <c r="A1046" s="617"/>
      <c r="B1046" s="620" t="s">
        <v>3194</v>
      </c>
      <c r="C1046" s="613" t="s">
        <v>3598</v>
      </c>
      <c r="D1046" s="618" t="s">
        <v>3615</v>
      </c>
      <c r="E1046" s="614">
        <v>78000</v>
      </c>
      <c r="F1046" s="615">
        <f t="shared" si="52"/>
        <v>185808068.74110663</v>
      </c>
      <c r="G1046" s="614">
        <f t="shared" si="51"/>
        <v>78000</v>
      </c>
      <c r="H1046" s="615">
        <f t="shared" si="53"/>
        <v>185808068.74110663</v>
      </c>
      <c r="I1046" s="616" t="s">
        <v>108</v>
      </c>
      <c r="J1046" s="616" t="s">
        <v>3184</v>
      </c>
    </row>
    <row r="1047" spans="1:10" ht="36">
      <c r="A1047" s="617"/>
      <c r="B1047" s="620" t="s">
        <v>3194</v>
      </c>
      <c r="C1047" s="613" t="s">
        <v>3598</v>
      </c>
      <c r="D1047" s="618" t="s">
        <v>3616</v>
      </c>
      <c r="E1047" s="614">
        <v>78000</v>
      </c>
      <c r="F1047" s="615">
        <f t="shared" si="52"/>
        <v>185886068.74110663</v>
      </c>
      <c r="G1047" s="614">
        <f t="shared" si="51"/>
        <v>78000</v>
      </c>
      <c r="H1047" s="615">
        <f t="shared" si="53"/>
        <v>185886068.74110663</v>
      </c>
      <c r="I1047" s="616" t="s">
        <v>108</v>
      </c>
      <c r="J1047" s="616" t="s">
        <v>3184</v>
      </c>
    </row>
    <row r="1048" spans="1:10" ht="36">
      <c r="A1048" s="617"/>
      <c r="B1048" s="620" t="s">
        <v>3194</v>
      </c>
      <c r="C1048" s="613" t="s">
        <v>3598</v>
      </c>
      <c r="D1048" s="618" t="s">
        <v>3328</v>
      </c>
      <c r="E1048" s="614">
        <v>398999.99999999994</v>
      </c>
      <c r="F1048" s="615">
        <f t="shared" si="52"/>
        <v>186285068.74110663</v>
      </c>
      <c r="G1048" s="614">
        <f t="shared" si="51"/>
        <v>398999.99999999994</v>
      </c>
      <c r="H1048" s="615">
        <f t="shared" si="53"/>
        <v>186285068.74110663</v>
      </c>
      <c r="I1048" s="616" t="s">
        <v>108</v>
      </c>
      <c r="J1048" s="616" t="s">
        <v>3184</v>
      </c>
    </row>
    <row r="1049" spans="1:10" ht="36">
      <c r="A1049" s="617"/>
      <c r="B1049" s="620" t="s">
        <v>3194</v>
      </c>
      <c r="C1049" s="613" t="s">
        <v>3598</v>
      </c>
      <c r="D1049" s="618" t="s">
        <v>3329</v>
      </c>
      <c r="E1049" s="614">
        <v>120000</v>
      </c>
      <c r="F1049" s="615">
        <f t="shared" si="52"/>
        <v>186405068.74110663</v>
      </c>
      <c r="G1049" s="614">
        <f t="shared" si="51"/>
        <v>120000</v>
      </c>
      <c r="H1049" s="615">
        <f t="shared" si="53"/>
        <v>186405068.74110663</v>
      </c>
      <c r="I1049" s="616" t="s">
        <v>108</v>
      </c>
      <c r="J1049" s="616" t="s">
        <v>3184</v>
      </c>
    </row>
    <row r="1050" spans="1:10" ht="36">
      <c r="A1050" s="617"/>
      <c r="B1050" s="620" t="s">
        <v>3194</v>
      </c>
      <c r="C1050" s="613" t="s">
        <v>3598</v>
      </c>
      <c r="D1050" s="618" t="s">
        <v>3330</v>
      </c>
      <c r="E1050" s="614">
        <v>2000</v>
      </c>
      <c r="F1050" s="615">
        <f t="shared" si="52"/>
        <v>186407068.74110663</v>
      </c>
      <c r="G1050" s="614">
        <f t="shared" si="51"/>
        <v>2000</v>
      </c>
      <c r="H1050" s="615">
        <f t="shared" si="53"/>
        <v>186407068.74110663</v>
      </c>
      <c r="I1050" s="616" t="s">
        <v>108</v>
      </c>
      <c r="J1050" s="616" t="s">
        <v>3184</v>
      </c>
    </row>
    <row r="1051" spans="1:10" ht="36">
      <c r="A1051" s="617"/>
      <c r="B1051" s="620" t="s">
        <v>3194</v>
      </c>
      <c r="C1051" s="613" t="s">
        <v>3598</v>
      </c>
      <c r="D1051" s="618" t="s">
        <v>3331</v>
      </c>
      <c r="E1051" s="614">
        <v>129289.76</v>
      </c>
      <c r="F1051" s="615">
        <f t="shared" si="52"/>
        <v>186536358.50110662</v>
      </c>
      <c r="G1051" s="614">
        <f t="shared" si="51"/>
        <v>129289.76</v>
      </c>
      <c r="H1051" s="615">
        <f t="shared" si="53"/>
        <v>186536358.50110662</v>
      </c>
      <c r="I1051" s="616" t="s">
        <v>108</v>
      </c>
      <c r="J1051" s="616" t="s">
        <v>3184</v>
      </c>
    </row>
    <row r="1052" spans="1:10" ht="36">
      <c r="A1052" s="617"/>
      <c r="B1052" s="620" t="s">
        <v>3194</v>
      </c>
      <c r="C1052" s="613" t="s">
        <v>3598</v>
      </c>
      <c r="D1052" s="618" t="s">
        <v>3332</v>
      </c>
      <c r="E1052" s="614">
        <v>799.8</v>
      </c>
      <c r="F1052" s="615">
        <f t="shared" si="52"/>
        <v>186537158.30110663</v>
      </c>
      <c r="G1052" s="614">
        <f t="shared" si="51"/>
        <v>799.8</v>
      </c>
      <c r="H1052" s="615">
        <f t="shared" si="53"/>
        <v>186537158.30110663</v>
      </c>
      <c r="I1052" s="616" t="s">
        <v>108</v>
      </c>
      <c r="J1052" s="616" t="s">
        <v>3184</v>
      </c>
    </row>
    <row r="1053" spans="1:10" ht="36">
      <c r="A1053" s="617"/>
      <c r="B1053" s="620" t="s">
        <v>3194</v>
      </c>
      <c r="C1053" s="613" t="s">
        <v>3598</v>
      </c>
      <c r="D1053" s="618" t="s">
        <v>3333</v>
      </c>
      <c r="E1053" s="614">
        <v>61799.8</v>
      </c>
      <c r="F1053" s="615">
        <f t="shared" si="52"/>
        <v>186598958.10110664</v>
      </c>
      <c r="G1053" s="614">
        <f t="shared" si="51"/>
        <v>61799.8</v>
      </c>
      <c r="H1053" s="615">
        <f t="shared" si="53"/>
        <v>186598958.10110664</v>
      </c>
      <c r="I1053" s="616" t="s">
        <v>108</v>
      </c>
      <c r="J1053" s="616" t="s">
        <v>3184</v>
      </c>
    </row>
    <row r="1054" spans="1:10" ht="36">
      <c r="A1054" s="617"/>
      <c r="B1054" s="620" t="s">
        <v>3194</v>
      </c>
      <c r="C1054" s="613" t="s">
        <v>3598</v>
      </c>
      <c r="D1054" s="618" t="s">
        <v>3221</v>
      </c>
      <c r="E1054" s="614">
        <v>8142.08</v>
      </c>
      <c r="F1054" s="615">
        <f t="shared" si="52"/>
        <v>186607100.18110666</v>
      </c>
      <c r="G1054" s="614">
        <f t="shared" si="51"/>
        <v>8142.08</v>
      </c>
      <c r="H1054" s="615">
        <f t="shared" si="53"/>
        <v>186607100.18110666</v>
      </c>
      <c r="I1054" s="616" t="s">
        <v>108</v>
      </c>
      <c r="J1054" s="616" t="s">
        <v>3184</v>
      </c>
    </row>
    <row r="1055" spans="1:10" ht="36">
      <c r="A1055" s="617"/>
      <c r="B1055" s="620" t="s">
        <v>3194</v>
      </c>
      <c r="C1055" s="613" t="s">
        <v>3598</v>
      </c>
      <c r="D1055" s="618" t="s">
        <v>3409</v>
      </c>
      <c r="E1055" s="614">
        <v>3839.04</v>
      </c>
      <c r="F1055" s="615">
        <f t="shared" si="52"/>
        <v>186610939.22110665</v>
      </c>
      <c r="G1055" s="614">
        <f t="shared" si="51"/>
        <v>3839.04</v>
      </c>
      <c r="H1055" s="615">
        <f t="shared" si="53"/>
        <v>186610939.22110665</v>
      </c>
      <c r="I1055" s="616" t="s">
        <v>108</v>
      </c>
      <c r="J1055" s="616" t="s">
        <v>3184</v>
      </c>
    </row>
    <row r="1056" spans="1:10" ht="36">
      <c r="A1056" s="617"/>
      <c r="B1056" s="620" t="s">
        <v>3194</v>
      </c>
      <c r="C1056" s="613" t="s">
        <v>3598</v>
      </c>
      <c r="D1056" s="618" t="s">
        <v>3517</v>
      </c>
      <c r="E1056" s="614">
        <v>2000</v>
      </c>
      <c r="F1056" s="615">
        <f t="shared" si="52"/>
        <v>186612939.22110665</v>
      </c>
      <c r="G1056" s="614">
        <f t="shared" si="51"/>
        <v>2000</v>
      </c>
      <c r="H1056" s="615">
        <f t="shared" si="53"/>
        <v>186612939.22110665</v>
      </c>
      <c r="I1056" s="616" t="s">
        <v>108</v>
      </c>
      <c r="J1056" s="616" t="s">
        <v>3184</v>
      </c>
    </row>
    <row r="1057" spans="1:10" ht="36">
      <c r="A1057" s="617"/>
      <c r="B1057" s="620" t="s">
        <v>3194</v>
      </c>
      <c r="C1057" s="613" t="s">
        <v>3598</v>
      </c>
      <c r="D1057" s="618" t="s">
        <v>3518</v>
      </c>
      <c r="E1057" s="614">
        <v>2000</v>
      </c>
      <c r="F1057" s="615">
        <f t="shared" si="52"/>
        <v>186614939.22110665</v>
      </c>
      <c r="G1057" s="614">
        <f t="shared" si="51"/>
        <v>2000</v>
      </c>
      <c r="H1057" s="615">
        <f t="shared" si="53"/>
        <v>186614939.22110665</v>
      </c>
      <c r="I1057" s="616" t="s">
        <v>108</v>
      </c>
      <c r="J1057" s="616" t="s">
        <v>3184</v>
      </c>
    </row>
    <row r="1058" spans="1:10" ht="36">
      <c r="A1058" s="617"/>
      <c r="B1058" s="620" t="s">
        <v>3194</v>
      </c>
      <c r="C1058" s="613" t="s">
        <v>3598</v>
      </c>
      <c r="D1058" s="618" t="s">
        <v>3338</v>
      </c>
      <c r="E1058" s="614">
        <v>1000</v>
      </c>
      <c r="F1058" s="615">
        <f t="shared" si="52"/>
        <v>186615939.22110665</v>
      </c>
      <c r="G1058" s="614">
        <f t="shared" si="51"/>
        <v>1000</v>
      </c>
      <c r="H1058" s="615">
        <f t="shared" si="53"/>
        <v>186615939.22110665</v>
      </c>
      <c r="I1058" s="616" t="s">
        <v>108</v>
      </c>
      <c r="J1058" s="616" t="s">
        <v>3184</v>
      </c>
    </row>
    <row r="1059" spans="1:10" ht="36">
      <c r="A1059" s="617"/>
      <c r="B1059" s="620" t="s">
        <v>3194</v>
      </c>
      <c r="C1059" s="613" t="s">
        <v>3598</v>
      </c>
      <c r="D1059" s="618" t="s">
        <v>3248</v>
      </c>
      <c r="E1059" s="614">
        <v>13863.2</v>
      </c>
      <c r="F1059" s="615">
        <f t="shared" si="52"/>
        <v>186629802.42110664</v>
      </c>
      <c r="G1059" s="614">
        <f t="shared" si="51"/>
        <v>13863.2</v>
      </c>
      <c r="H1059" s="615">
        <f t="shared" si="53"/>
        <v>186629802.42110664</v>
      </c>
      <c r="I1059" s="616" t="s">
        <v>108</v>
      </c>
      <c r="J1059" s="616" t="s">
        <v>3184</v>
      </c>
    </row>
    <row r="1060" spans="1:10" ht="36">
      <c r="A1060" s="617"/>
      <c r="B1060" s="620" t="s">
        <v>3194</v>
      </c>
      <c r="C1060" s="613" t="s">
        <v>3598</v>
      </c>
      <c r="D1060" s="618" t="s">
        <v>3355</v>
      </c>
      <c r="E1060" s="614">
        <v>39000</v>
      </c>
      <c r="F1060" s="615">
        <f t="shared" si="52"/>
        <v>186668802.42110664</v>
      </c>
      <c r="G1060" s="614">
        <f t="shared" si="51"/>
        <v>39000</v>
      </c>
      <c r="H1060" s="615">
        <f t="shared" si="53"/>
        <v>186668802.42110664</v>
      </c>
      <c r="I1060" s="616" t="s">
        <v>108</v>
      </c>
      <c r="J1060" s="616" t="s">
        <v>3184</v>
      </c>
    </row>
    <row r="1061" spans="1:10" ht="36">
      <c r="A1061" s="617"/>
      <c r="B1061" s="620" t="s">
        <v>3194</v>
      </c>
      <c r="C1061" s="613" t="s">
        <v>3598</v>
      </c>
      <c r="D1061" s="618" t="s">
        <v>3617</v>
      </c>
      <c r="E1061" s="614">
        <v>5000</v>
      </c>
      <c r="F1061" s="615">
        <f t="shared" si="52"/>
        <v>186673802.42110664</v>
      </c>
      <c r="G1061" s="614">
        <f t="shared" si="51"/>
        <v>5000</v>
      </c>
      <c r="H1061" s="615">
        <f t="shared" si="53"/>
        <v>186673802.42110664</v>
      </c>
      <c r="I1061" s="616" t="s">
        <v>108</v>
      </c>
      <c r="J1061" s="616" t="s">
        <v>3184</v>
      </c>
    </row>
    <row r="1062" spans="1:10" ht="36">
      <c r="A1062" s="617"/>
      <c r="B1062" s="620" t="s">
        <v>3194</v>
      </c>
      <c r="C1062" s="613" t="s">
        <v>3598</v>
      </c>
      <c r="D1062" s="618" t="s">
        <v>3357</v>
      </c>
      <c r="E1062" s="614">
        <v>78000</v>
      </c>
      <c r="F1062" s="615">
        <f t="shared" si="52"/>
        <v>186751802.42110664</v>
      </c>
      <c r="G1062" s="614">
        <f t="shared" si="51"/>
        <v>78000</v>
      </c>
      <c r="H1062" s="615">
        <f t="shared" si="53"/>
        <v>186751802.42110664</v>
      </c>
      <c r="I1062" s="616" t="s">
        <v>108</v>
      </c>
      <c r="J1062" s="616" t="s">
        <v>3184</v>
      </c>
    </row>
    <row r="1063" spans="1:10" ht="36">
      <c r="A1063" s="617"/>
      <c r="B1063" s="620" t="s">
        <v>3194</v>
      </c>
      <c r="C1063" s="613" t="s">
        <v>3598</v>
      </c>
      <c r="D1063" s="618" t="s">
        <v>3358</v>
      </c>
      <c r="E1063" s="614">
        <v>1200000</v>
      </c>
      <c r="F1063" s="615">
        <f t="shared" si="52"/>
        <v>187951802.42110664</v>
      </c>
      <c r="G1063" s="614">
        <f t="shared" si="51"/>
        <v>1200000</v>
      </c>
      <c r="H1063" s="615">
        <f t="shared" si="53"/>
        <v>187951802.42110664</v>
      </c>
      <c r="I1063" s="616" t="s">
        <v>108</v>
      </c>
      <c r="J1063" s="616" t="s">
        <v>3184</v>
      </c>
    </row>
    <row r="1064" spans="1:10" ht="36">
      <c r="A1064" s="617"/>
      <c r="B1064" s="620" t="s">
        <v>3194</v>
      </c>
      <c r="C1064" s="613" t="s">
        <v>3598</v>
      </c>
      <c r="D1064" s="618" t="s">
        <v>3618</v>
      </c>
      <c r="E1064" s="614">
        <v>4000</v>
      </c>
      <c r="F1064" s="615">
        <f t="shared" si="52"/>
        <v>187955802.42110664</v>
      </c>
      <c r="G1064" s="614">
        <f t="shared" si="51"/>
        <v>4000</v>
      </c>
      <c r="H1064" s="615">
        <f t="shared" si="53"/>
        <v>187955802.42110664</v>
      </c>
      <c r="I1064" s="616" t="s">
        <v>108</v>
      </c>
      <c r="J1064" s="616" t="s">
        <v>3184</v>
      </c>
    </row>
    <row r="1065" spans="1:10" ht="36">
      <c r="A1065" s="617"/>
      <c r="B1065" s="620" t="s">
        <v>3194</v>
      </c>
      <c r="C1065" s="613" t="s">
        <v>3598</v>
      </c>
      <c r="D1065" s="618" t="s">
        <v>3619</v>
      </c>
      <c r="E1065" s="614">
        <v>5000</v>
      </c>
      <c r="F1065" s="615">
        <f t="shared" si="52"/>
        <v>187960802.42110664</v>
      </c>
      <c r="G1065" s="614">
        <f t="shared" si="51"/>
        <v>5000</v>
      </c>
      <c r="H1065" s="615">
        <f t="shared" si="53"/>
        <v>187960802.42110664</v>
      </c>
      <c r="I1065" s="616" t="s">
        <v>108</v>
      </c>
      <c r="J1065" s="616" t="s">
        <v>3184</v>
      </c>
    </row>
    <row r="1066" spans="1:10" ht="36">
      <c r="A1066" s="617"/>
      <c r="B1066" s="620" t="s">
        <v>3194</v>
      </c>
      <c r="C1066" s="613" t="s">
        <v>3598</v>
      </c>
      <c r="D1066" s="618" t="s">
        <v>3412</v>
      </c>
      <c r="E1066" s="614">
        <v>45000</v>
      </c>
      <c r="F1066" s="615">
        <f t="shared" si="52"/>
        <v>188005802.42110664</v>
      </c>
      <c r="G1066" s="614">
        <f t="shared" si="51"/>
        <v>45000</v>
      </c>
      <c r="H1066" s="615">
        <f t="shared" si="53"/>
        <v>188005802.42110664</v>
      </c>
      <c r="I1066" s="616" t="s">
        <v>108</v>
      </c>
      <c r="J1066" s="616" t="s">
        <v>3184</v>
      </c>
    </row>
    <row r="1067" spans="1:10" ht="36">
      <c r="A1067" s="617"/>
      <c r="B1067" s="620" t="s">
        <v>3194</v>
      </c>
      <c r="C1067" s="613" t="s">
        <v>3598</v>
      </c>
      <c r="D1067" s="618" t="s">
        <v>3365</v>
      </c>
      <c r="E1067" s="614">
        <v>125000</v>
      </c>
      <c r="F1067" s="615">
        <f t="shared" si="52"/>
        <v>188130802.42110664</v>
      </c>
      <c r="G1067" s="614">
        <f t="shared" si="51"/>
        <v>125000</v>
      </c>
      <c r="H1067" s="615">
        <f t="shared" si="53"/>
        <v>188130802.42110664</v>
      </c>
      <c r="I1067" s="616" t="s">
        <v>108</v>
      </c>
      <c r="J1067" s="616" t="s">
        <v>3184</v>
      </c>
    </row>
    <row r="1068" spans="1:10" ht="36">
      <c r="A1068" s="617"/>
      <c r="B1068" s="620" t="s">
        <v>3194</v>
      </c>
      <c r="C1068" s="613" t="s">
        <v>3598</v>
      </c>
      <c r="D1068" s="618" t="s">
        <v>3367</v>
      </c>
      <c r="E1068" s="614">
        <v>827288</v>
      </c>
      <c r="F1068" s="615">
        <f t="shared" si="52"/>
        <v>188958090.42110664</v>
      </c>
      <c r="G1068" s="614">
        <f t="shared" si="51"/>
        <v>827288</v>
      </c>
      <c r="H1068" s="615">
        <f t="shared" si="53"/>
        <v>188958090.42110664</v>
      </c>
      <c r="I1068" s="616" t="s">
        <v>108</v>
      </c>
      <c r="J1068" s="616" t="s">
        <v>3184</v>
      </c>
    </row>
    <row r="1069" spans="1:10" ht="36">
      <c r="A1069" s="617"/>
      <c r="B1069" s="620" t="s">
        <v>3194</v>
      </c>
      <c r="C1069" s="613" t="s">
        <v>3598</v>
      </c>
      <c r="D1069" s="618" t="s">
        <v>3620</v>
      </c>
      <c r="E1069" s="614">
        <v>78000</v>
      </c>
      <c r="F1069" s="615">
        <f t="shared" si="52"/>
        <v>189036090.42110664</v>
      </c>
      <c r="G1069" s="614">
        <f t="shared" si="51"/>
        <v>78000</v>
      </c>
      <c r="H1069" s="615">
        <f t="shared" si="53"/>
        <v>189036090.42110664</v>
      </c>
      <c r="I1069" s="616" t="s">
        <v>108</v>
      </c>
      <c r="J1069" s="616" t="s">
        <v>3184</v>
      </c>
    </row>
    <row r="1070" spans="1:10" ht="36">
      <c r="A1070" s="617"/>
      <c r="B1070" s="620" t="s">
        <v>3194</v>
      </c>
      <c r="C1070" s="613" t="s">
        <v>3598</v>
      </c>
      <c r="D1070" s="618" t="s">
        <v>3621</v>
      </c>
      <c r="E1070" s="614">
        <v>5000</v>
      </c>
      <c r="F1070" s="615">
        <f t="shared" si="52"/>
        <v>189041090.42110664</v>
      </c>
      <c r="G1070" s="614">
        <f t="shared" si="51"/>
        <v>5000</v>
      </c>
      <c r="H1070" s="615">
        <f t="shared" si="53"/>
        <v>189041090.42110664</v>
      </c>
      <c r="I1070" s="616" t="s">
        <v>108</v>
      </c>
      <c r="J1070" s="616" t="s">
        <v>3184</v>
      </c>
    </row>
    <row r="1071" spans="1:10" ht="36">
      <c r="A1071" s="617"/>
      <c r="B1071" s="620" t="s">
        <v>3194</v>
      </c>
      <c r="C1071" s="613" t="s">
        <v>3598</v>
      </c>
      <c r="D1071" s="618" t="s">
        <v>3369</v>
      </c>
      <c r="E1071" s="614">
        <v>598000</v>
      </c>
      <c r="F1071" s="615">
        <f t="shared" si="52"/>
        <v>189639090.42110664</v>
      </c>
      <c r="G1071" s="614">
        <f t="shared" si="51"/>
        <v>598000</v>
      </c>
      <c r="H1071" s="615">
        <f t="shared" si="53"/>
        <v>189639090.42110664</v>
      </c>
      <c r="I1071" s="616" t="s">
        <v>108</v>
      </c>
      <c r="J1071" s="616" t="s">
        <v>3184</v>
      </c>
    </row>
    <row r="1072" spans="1:10" ht="36">
      <c r="A1072" s="617"/>
      <c r="B1072" s="620" t="s">
        <v>3194</v>
      </c>
      <c r="C1072" s="613" t="s">
        <v>3598</v>
      </c>
      <c r="D1072" s="618" t="s">
        <v>3371</v>
      </c>
      <c r="E1072" s="614">
        <v>38283.760000000002</v>
      </c>
      <c r="F1072" s="615">
        <f t="shared" si="52"/>
        <v>189677374.18110663</v>
      </c>
      <c r="G1072" s="614">
        <f t="shared" si="51"/>
        <v>38283.760000000002</v>
      </c>
      <c r="H1072" s="615">
        <f t="shared" si="53"/>
        <v>189677374.18110663</v>
      </c>
      <c r="I1072" s="616" t="s">
        <v>108</v>
      </c>
      <c r="J1072" s="616" t="s">
        <v>3184</v>
      </c>
    </row>
    <row r="1073" spans="1:10" ht="36">
      <c r="A1073" s="617"/>
      <c r="B1073" s="620" t="s">
        <v>3194</v>
      </c>
      <c r="C1073" s="613" t="s">
        <v>3598</v>
      </c>
      <c r="D1073" s="618" t="s">
        <v>3382</v>
      </c>
      <c r="E1073" s="614">
        <v>37000</v>
      </c>
      <c r="F1073" s="615">
        <f t="shared" si="52"/>
        <v>189714374.18110663</v>
      </c>
      <c r="G1073" s="614">
        <f t="shared" si="51"/>
        <v>37000</v>
      </c>
      <c r="H1073" s="615">
        <f t="shared" si="53"/>
        <v>189714374.18110663</v>
      </c>
      <c r="I1073" s="616" t="s">
        <v>108</v>
      </c>
      <c r="J1073" s="616" t="s">
        <v>3184</v>
      </c>
    </row>
    <row r="1074" spans="1:10" ht="36">
      <c r="A1074" s="617"/>
      <c r="B1074" s="620" t="s">
        <v>3194</v>
      </c>
      <c r="C1074" s="613" t="s">
        <v>3622</v>
      </c>
      <c r="D1074" s="618" t="s">
        <v>3284</v>
      </c>
      <c r="E1074" s="614">
        <v>25000</v>
      </c>
      <c r="F1074" s="615">
        <f t="shared" si="52"/>
        <v>189739374.18110663</v>
      </c>
      <c r="G1074" s="614">
        <f t="shared" si="51"/>
        <v>25000</v>
      </c>
      <c r="H1074" s="615">
        <f t="shared" si="53"/>
        <v>189739374.18110663</v>
      </c>
      <c r="I1074" s="616" t="s">
        <v>108</v>
      </c>
      <c r="J1074" s="616" t="s">
        <v>3184</v>
      </c>
    </row>
    <row r="1075" spans="1:10" ht="36">
      <c r="A1075" s="617"/>
      <c r="B1075" s="620" t="s">
        <v>3194</v>
      </c>
      <c r="C1075" s="613" t="s">
        <v>3622</v>
      </c>
      <c r="D1075" s="618" t="s">
        <v>3251</v>
      </c>
      <c r="E1075" s="614">
        <v>1448769</v>
      </c>
      <c r="F1075" s="615">
        <f t="shared" si="52"/>
        <v>191188143.18110663</v>
      </c>
      <c r="G1075" s="614">
        <f t="shared" si="51"/>
        <v>1448769</v>
      </c>
      <c r="H1075" s="615">
        <f t="shared" si="53"/>
        <v>191188143.18110663</v>
      </c>
      <c r="I1075" s="616" t="s">
        <v>108</v>
      </c>
      <c r="J1075" s="616" t="s">
        <v>3184</v>
      </c>
    </row>
    <row r="1076" spans="1:10" ht="36">
      <c r="A1076" s="617"/>
      <c r="B1076" s="620" t="s">
        <v>3194</v>
      </c>
      <c r="C1076" s="613" t="s">
        <v>3622</v>
      </c>
      <c r="D1076" s="618" t="s">
        <v>3252</v>
      </c>
      <c r="E1076" s="614">
        <v>234000</v>
      </c>
      <c r="F1076" s="615">
        <f t="shared" si="52"/>
        <v>191422143.18110663</v>
      </c>
      <c r="G1076" s="614">
        <f t="shared" si="51"/>
        <v>234000</v>
      </c>
      <c r="H1076" s="615">
        <f t="shared" si="53"/>
        <v>191422143.18110663</v>
      </c>
      <c r="I1076" s="616" t="s">
        <v>108</v>
      </c>
      <c r="J1076" s="616" t="s">
        <v>3184</v>
      </c>
    </row>
    <row r="1077" spans="1:10" ht="36">
      <c r="A1077" s="617"/>
      <c r="B1077" s="620" t="s">
        <v>3194</v>
      </c>
      <c r="C1077" s="613" t="s">
        <v>3622</v>
      </c>
      <c r="D1077" s="618" t="s">
        <v>3285</v>
      </c>
      <c r="E1077" s="614">
        <v>25000</v>
      </c>
      <c r="F1077" s="615">
        <f t="shared" si="52"/>
        <v>191447143.18110663</v>
      </c>
      <c r="G1077" s="614">
        <f t="shared" si="51"/>
        <v>25000</v>
      </c>
      <c r="H1077" s="615">
        <f t="shared" si="53"/>
        <v>191447143.18110663</v>
      </c>
      <c r="I1077" s="616" t="s">
        <v>108</v>
      </c>
      <c r="J1077" s="616" t="s">
        <v>3184</v>
      </c>
    </row>
    <row r="1078" spans="1:10" ht="36">
      <c r="A1078" s="617"/>
      <c r="B1078" s="620" t="s">
        <v>3194</v>
      </c>
      <c r="C1078" s="613" t="s">
        <v>3622</v>
      </c>
      <c r="D1078" s="618" t="s">
        <v>3253</v>
      </c>
      <c r="E1078" s="614">
        <v>3122000</v>
      </c>
      <c r="F1078" s="615">
        <f t="shared" si="52"/>
        <v>194569143.18110663</v>
      </c>
      <c r="G1078" s="614">
        <f t="shared" si="51"/>
        <v>3122000</v>
      </c>
      <c r="H1078" s="615">
        <f t="shared" si="53"/>
        <v>194569143.18110663</v>
      </c>
      <c r="I1078" s="616" t="s">
        <v>108</v>
      </c>
      <c r="J1078" s="616" t="s">
        <v>3184</v>
      </c>
    </row>
    <row r="1079" spans="1:10" ht="36">
      <c r="A1079" s="617"/>
      <c r="B1079" s="620" t="s">
        <v>3194</v>
      </c>
      <c r="C1079" s="613" t="s">
        <v>3622</v>
      </c>
      <c r="D1079" s="618" t="s">
        <v>3254</v>
      </c>
      <c r="E1079" s="614">
        <v>2242101</v>
      </c>
      <c r="F1079" s="615">
        <f t="shared" si="52"/>
        <v>196811244.18110663</v>
      </c>
      <c r="G1079" s="614">
        <f t="shared" si="51"/>
        <v>2242101</v>
      </c>
      <c r="H1079" s="615">
        <f t="shared" si="53"/>
        <v>196811244.18110663</v>
      </c>
      <c r="I1079" s="616" t="s">
        <v>108</v>
      </c>
      <c r="J1079" s="616" t="s">
        <v>3184</v>
      </c>
    </row>
    <row r="1080" spans="1:10" ht="36">
      <c r="A1080" s="617"/>
      <c r="B1080" s="620" t="s">
        <v>3194</v>
      </c>
      <c r="C1080" s="613" t="s">
        <v>3622</v>
      </c>
      <c r="D1080" s="618" t="s">
        <v>3255</v>
      </c>
      <c r="E1080" s="614">
        <v>1952000</v>
      </c>
      <c r="F1080" s="615">
        <f t="shared" si="52"/>
        <v>198763244.18110663</v>
      </c>
      <c r="G1080" s="614">
        <f t="shared" si="51"/>
        <v>1952000</v>
      </c>
      <c r="H1080" s="615">
        <f t="shared" si="53"/>
        <v>198763244.18110663</v>
      </c>
      <c r="I1080" s="616" t="s">
        <v>108</v>
      </c>
      <c r="J1080" s="616" t="s">
        <v>3184</v>
      </c>
    </row>
    <row r="1081" spans="1:10" ht="36">
      <c r="A1081" s="617"/>
      <c r="B1081" s="620" t="s">
        <v>3194</v>
      </c>
      <c r="C1081" s="613" t="s">
        <v>3622</v>
      </c>
      <c r="D1081" s="618" t="s">
        <v>3239</v>
      </c>
      <c r="E1081" s="614">
        <v>1951999.3333333335</v>
      </c>
      <c r="F1081" s="615">
        <f t="shared" si="52"/>
        <v>200715243.51443997</v>
      </c>
      <c r="G1081" s="614">
        <f t="shared" si="51"/>
        <v>1951999.3333333335</v>
      </c>
      <c r="H1081" s="615">
        <f t="shared" si="53"/>
        <v>200715243.51443997</v>
      </c>
      <c r="I1081" s="616" t="s">
        <v>108</v>
      </c>
      <c r="J1081" s="616" t="s">
        <v>3184</v>
      </c>
    </row>
    <row r="1082" spans="1:10" ht="36">
      <c r="A1082" s="617"/>
      <c r="B1082" s="620" t="s">
        <v>3194</v>
      </c>
      <c r="C1082" s="613" t="s">
        <v>3622</v>
      </c>
      <c r="D1082" s="618" t="s">
        <v>3240</v>
      </c>
      <c r="E1082" s="614">
        <v>16000</v>
      </c>
      <c r="F1082" s="615">
        <f t="shared" si="52"/>
        <v>200731243.51443997</v>
      </c>
      <c r="G1082" s="614">
        <f t="shared" si="51"/>
        <v>16000</v>
      </c>
      <c r="H1082" s="615">
        <f t="shared" si="53"/>
        <v>200731243.51443997</v>
      </c>
      <c r="I1082" s="616" t="s">
        <v>108</v>
      </c>
      <c r="J1082" s="616" t="s">
        <v>3184</v>
      </c>
    </row>
    <row r="1083" spans="1:10" ht="36">
      <c r="A1083" s="617"/>
      <c r="B1083" s="620" t="s">
        <v>3194</v>
      </c>
      <c r="C1083" s="613" t="s">
        <v>3622</v>
      </c>
      <c r="D1083" s="618" t="s">
        <v>3256</v>
      </c>
      <c r="E1083" s="614">
        <v>3000</v>
      </c>
      <c r="F1083" s="615">
        <f t="shared" si="52"/>
        <v>200734243.51443997</v>
      </c>
      <c r="G1083" s="614">
        <f t="shared" si="51"/>
        <v>3000</v>
      </c>
      <c r="H1083" s="615">
        <f t="shared" si="53"/>
        <v>200734243.51443997</v>
      </c>
      <c r="I1083" s="616" t="s">
        <v>108</v>
      </c>
      <c r="J1083" s="616" t="s">
        <v>3184</v>
      </c>
    </row>
    <row r="1084" spans="1:10" ht="36">
      <c r="A1084" s="617"/>
      <c r="B1084" s="620" t="s">
        <v>3194</v>
      </c>
      <c r="C1084" s="613" t="s">
        <v>3622</v>
      </c>
      <c r="D1084" s="618" t="s">
        <v>3257</v>
      </c>
      <c r="E1084" s="614">
        <v>39000</v>
      </c>
      <c r="F1084" s="615">
        <f t="shared" si="52"/>
        <v>200773243.51443997</v>
      </c>
      <c r="G1084" s="614">
        <f t="shared" si="51"/>
        <v>39000</v>
      </c>
      <c r="H1084" s="615">
        <f t="shared" si="53"/>
        <v>200773243.51443997</v>
      </c>
      <c r="I1084" s="616" t="s">
        <v>108</v>
      </c>
      <c r="J1084" s="616" t="s">
        <v>3184</v>
      </c>
    </row>
    <row r="1085" spans="1:10" ht="36">
      <c r="A1085" s="617"/>
      <c r="B1085" s="620" t="s">
        <v>3194</v>
      </c>
      <c r="C1085" s="613" t="s">
        <v>3622</v>
      </c>
      <c r="D1085" s="618" t="s">
        <v>3241</v>
      </c>
      <c r="E1085" s="614">
        <v>293000</v>
      </c>
      <c r="F1085" s="615">
        <f t="shared" si="52"/>
        <v>201066243.51443997</v>
      </c>
      <c r="G1085" s="614">
        <f t="shared" si="51"/>
        <v>293000</v>
      </c>
      <c r="H1085" s="615">
        <f t="shared" si="53"/>
        <v>201066243.51443997</v>
      </c>
      <c r="I1085" s="616" t="s">
        <v>108</v>
      </c>
      <c r="J1085" s="616" t="s">
        <v>3184</v>
      </c>
    </row>
    <row r="1086" spans="1:10" ht="36">
      <c r="A1086" s="617"/>
      <c r="B1086" s="620" t="s">
        <v>3194</v>
      </c>
      <c r="C1086" s="613" t="s">
        <v>3622</v>
      </c>
      <c r="D1086" s="618" t="s">
        <v>3258</v>
      </c>
      <c r="E1086" s="614">
        <v>18000</v>
      </c>
      <c r="F1086" s="615">
        <f t="shared" si="52"/>
        <v>201084243.51443997</v>
      </c>
      <c r="G1086" s="614">
        <f t="shared" si="51"/>
        <v>18000</v>
      </c>
      <c r="H1086" s="615">
        <f t="shared" si="53"/>
        <v>201084243.51443997</v>
      </c>
      <c r="I1086" s="616" t="s">
        <v>108</v>
      </c>
      <c r="J1086" s="616" t="s">
        <v>3184</v>
      </c>
    </row>
    <row r="1087" spans="1:10" ht="36">
      <c r="A1087" s="617"/>
      <c r="B1087" s="620" t="s">
        <v>3194</v>
      </c>
      <c r="C1087" s="613" t="s">
        <v>3622</v>
      </c>
      <c r="D1087" s="618" t="s">
        <v>3259</v>
      </c>
      <c r="E1087" s="614">
        <v>48000</v>
      </c>
      <c r="F1087" s="615">
        <f t="shared" si="52"/>
        <v>201132243.51443997</v>
      </c>
      <c r="G1087" s="614">
        <f t="shared" si="51"/>
        <v>48000</v>
      </c>
      <c r="H1087" s="615">
        <f t="shared" si="53"/>
        <v>201132243.51443997</v>
      </c>
      <c r="I1087" s="616" t="s">
        <v>108</v>
      </c>
      <c r="J1087" s="616" t="s">
        <v>3184</v>
      </c>
    </row>
    <row r="1088" spans="1:10" ht="36">
      <c r="A1088" s="617"/>
      <c r="B1088" s="620" t="s">
        <v>3194</v>
      </c>
      <c r="C1088" s="613" t="s">
        <v>3622</v>
      </c>
      <c r="D1088" s="618" t="s">
        <v>3287</v>
      </c>
      <c r="E1088" s="614">
        <v>2612.6800000000003</v>
      </c>
      <c r="F1088" s="615">
        <f t="shared" si="52"/>
        <v>201134856.19443998</v>
      </c>
      <c r="G1088" s="614">
        <f t="shared" si="51"/>
        <v>2612.6800000000003</v>
      </c>
      <c r="H1088" s="615">
        <f t="shared" si="53"/>
        <v>201134856.19443998</v>
      </c>
      <c r="I1088" s="616" t="s">
        <v>108</v>
      </c>
      <c r="J1088" s="616" t="s">
        <v>3184</v>
      </c>
    </row>
    <row r="1089" spans="1:10" ht="36">
      <c r="A1089" s="617"/>
      <c r="B1089" s="620" t="s">
        <v>3194</v>
      </c>
      <c r="C1089" s="613" t="s">
        <v>3622</v>
      </c>
      <c r="D1089" s="618" t="s">
        <v>3260</v>
      </c>
      <c r="E1089" s="614">
        <v>105000</v>
      </c>
      <c r="F1089" s="615">
        <f t="shared" si="52"/>
        <v>201239856.19443998</v>
      </c>
      <c r="G1089" s="614">
        <f t="shared" si="51"/>
        <v>105000</v>
      </c>
      <c r="H1089" s="615">
        <f t="shared" si="53"/>
        <v>201239856.19443998</v>
      </c>
      <c r="I1089" s="616" t="s">
        <v>108</v>
      </c>
      <c r="J1089" s="616" t="s">
        <v>3184</v>
      </c>
    </row>
    <row r="1090" spans="1:10" ht="36">
      <c r="A1090" s="617"/>
      <c r="B1090" s="620" t="s">
        <v>3194</v>
      </c>
      <c r="C1090" s="613" t="s">
        <v>3622</v>
      </c>
      <c r="D1090" s="618" t="s">
        <v>3261</v>
      </c>
      <c r="E1090" s="614">
        <v>1626000</v>
      </c>
      <c r="F1090" s="615">
        <f t="shared" si="52"/>
        <v>202865856.19443998</v>
      </c>
      <c r="G1090" s="614">
        <f t="shared" si="51"/>
        <v>1626000</v>
      </c>
      <c r="H1090" s="615">
        <f t="shared" si="53"/>
        <v>202865856.19443998</v>
      </c>
      <c r="I1090" s="616" t="s">
        <v>108</v>
      </c>
      <c r="J1090" s="616" t="s">
        <v>3184</v>
      </c>
    </row>
    <row r="1091" spans="1:10" ht="36">
      <c r="A1091" s="617"/>
      <c r="B1091" s="620" t="s">
        <v>3194</v>
      </c>
      <c r="C1091" s="613" t="s">
        <v>3622</v>
      </c>
      <c r="D1091" s="618" t="s">
        <v>3262</v>
      </c>
      <c r="E1091" s="614">
        <v>520000</v>
      </c>
      <c r="F1091" s="615">
        <f t="shared" si="52"/>
        <v>203385856.19443998</v>
      </c>
      <c r="G1091" s="614">
        <f t="shared" si="51"/>
        <v>520000</v>
      </c>
      <c r="H1091" s="615">
        <f t="shared" si="53"/>
        <v>203385856.19443998</v>
      </c>
      <c r="I1091" s="616" t="s">
        <v>108</v>
      </c>
      <c r="J1091" s="616" t="s">
        <v>3184</v>
      </c>
    </row>
    <row r="1092" spans="1:10" ht="36">
      <c r="A1092" s="617"/>
      <c r="B1092" s="620" t="s">
        <v>3194</v>
      </c>
      <c r="C1092" s="613" t="s">
        <v>3622</v>
      </c>
      <c r="D1092" s="618" t="s">
        <v>3470</v>
      </c>
      <c r="E1092" s="614">
        <v>97485</v>
      </c>
      <c r="F1092" s="615">
        <f t="shared" si="52"/>
        <v>203483341.19443998</v>
      </c>
      <c r="G1092" s="614">
        <f t="shared" si="51"/>
        <v>97485</v>
      </c>
      <c r="H1092" s="615">
        <f t="shared" si="53"/>
        <v>203483341.19443998</v>
      </c>
      <c r="I1092" s="616" t="s">
        <v>108</v>
      </c>
      <c r="J1092" s="616" t="s">
        <v>3184</v>
      </c>
    </row>
    <row r="1093" spans="1:10" ht="36">
      <c r="A1093" s="617"/>
      <c r="B1093" s="620" t="s">
        <v>3194</v>
      </c>
      <c r="C1093" s="613" t="s">
        <v>3622</v>
      </c>
      <c r="D1093" s="618" t="s">
        <v>3263</v>
      </c>
      <c r="E1093" s="614">
        <v>240115.88</v>
      </c>
      <c r="F1093" s="615">
        <f t="shared" si="52"/>
        <v>203723457.07443997</v>
      </c>
      <c r="G1093" s="614">
        <f t="shared" si="51"/>
        <v>240115.88</v>
      </c>
      <c r="H1093" s="615">
        <f t="shared" si="53"/>
        <v>203723457.07443997</v>
      </c>
      <c r="I1093" s="616" t="s">
        <v>108</v>
      </c>
      <c r="J1093" s="616" t="s">
        <v>3184</v>
      </c>
    </row>
    <row r="1094" spans="1:10" ht="36">
      <c r="A1094" s="617"/>
      <c r="B1094" s="620" t="s">
        <v>3194</v>
      </c>
      <c r="C1094" s="613" t="s">
        <v>3622</v>
      </c>
      <c r="D1094" s="618" t="s">
        <v>3264</v>
      </c>
      <c r="E1094" s="614">
        <v>162666.66666666666</v>
      </c>
      <c r="F1094" s="615">
        <f t="shared" si="52"/>
        <v>203886123.74110663</v>
      </c>
      <c r="G1094" s="614">
        <f t="shared" si="51"/>
        <v>162666.66666666666</v>
      </c>
      <c r="H1094" s="615">
        <f t="shared" si="53"/>
        <v>203886123.74110663</v>
      </c>
      <c r="I1094" s="616" t="s">
        <v>108</v>
      </c>
      <c r="J1094" s="616" t="s">
        <v>3184</v>
      </c>
    </row>
    <row r="1095" spans="1:10" ht="36">
      <c r="A1095" s="617"/>
      <c r="B1095" s="620" t="s">
        <v>3194</v>
      </c>
      <c r="C1095" s="613" t="s">
        <v>3622</v>
      </c>
      <c r="D1095" s="618" t="s">
        <v>3264</v>
      </c>
      <c r="E1095" s="614">
        <v>325333.33333333337</v>
      </c>
      <c r="F1095" s="615">
        <f t="shared" si="52"/>
        <v>204211457.07443997</v>
      </c>
      <c r="G1095" s="614">
        <f t="shared" si="51"/>
        <v>325333.33333333337</v>
      </c>
      <c r="H1095" s="615">
        <f t="shared" si="53"/>
        <v>204211457.07443997</v>
      </c>
      <c r="I1095" s="616" t="s">
        <v>108</v>
      </c>
      <c r="J1095" s="616" t="s">
        <v>3184</v>
      </c>
    </row>
    <row r="1096" spans="1:10" ht="36">
      <c r="A1096" s="617"/>
      <c r="B1096" s="620" t="s">
        <v>3194</v>
      </c>
      <c r="C1096" s="613" t="s">
        <v>3622</v>
      </c>
      <c r="D1096" s="618" t="s">
        <v>3265</v>
      </c>
      <c r="E1096" s="614">
        <v>81000</v>
      </c>
      <c r="F1096" s="615">
        <f t="shared" si="52"/>
        <v>204292457.07443997</v>
      </c>
      <c r="G1096" s="614">
        <f t="shared" si="51"/>
        <v>81000</v>
      </c>
      <c r="H1096" s="615">
        <f t="shared" si="53"/>
        <v>204292457.07443997</v>
      </c>
      <c r="I1096" s="616" t="s">
        <v>108</v>
      </c>
      <c r="J1096" s="616" t="s">
        <v>3184</v>
      </c>
    </row>
    <row r="1097" spans="1:10" ht="36">
      <c r="A1097" s="617"/>
      <c r="B1097" s="620" t="s">
        <v>3194</v>
      </c>
      <c r="C1097" s="613" t="s">
        <v>3622</v>
      </c>
      <c r="D1097" s="618" t="s">
        <v>3266</v>
      </c>
      <c r="E1097" s="614">
        <v>72000</v>
      </c>
      <c r="F1097" s="615">
        <f t="shared" si="52"/>
        <v>204364457.07443997</v>
      </c>
      <c r="G1097" s="614">
        <f t="shared" si="51"/>
        <v>72000</v>
      </c>
      <c r="H1097" s="615">
        <f t="shared" si="53"/>
        <v>204364457.07443997</v>
      </c>
      <c r="I1097" s="616" t="s">
        <v>108</v>
      </c>
      <c r="J1097" s="616" t="s">
        <v>3184</v>
      </c>
    </row>
    <row r="1098" spans="1:10" ht="36">
      <c r="A1098" s="617"/>
      <c r="B1098" s="620" t="s">
        <v>3194</v>
      </c>
      <c r="C1098" s="613" t="s">
        <v>3622</v>
      </c>
      <c r="D1098" s="618" t="s">
        <v>3267</v>
      </c>
      <c r="E1098" s="614">
        <v>325000</v>
      </c>
      <c r="F1098" s="615">
        <f t="shared" si="52"/>
        <v>204689457.07443997</v>
      </c>
      <c r="G1098" s="614">
        <f t="shared" ref="G1098:G1161" si="54">E1098</f>
        <v>325000</v>
      </c>
      <c r="H1098" s="615">
        <f t="shared" si="53"/>
        <v>204689457.07443997</v>
      </c>
      <c r="I1098" s="616" t="s">
        <v>108</v>
      </c>
      <c r="J1098" s="616" t="s">
        <v>3184</v>
      </c>
    </row>
    <row r="1099" spans="1:10" ht="36">
      <c r="A1099" s="617"/>
      <c r="B1099" s="620" t="s">
        <v>3194</v>
      </c>
      <c r="C1099" s="613" t="s">
        <v>3622</v>
      </c>
      <c r="D1099" s="618" t="s">
        <v>3242</v>
      </c>
      <c r="E1099" s="614">
        <v>250000</v>
      </c>
      <c r="F1099" s="615">
        <f t="shared" ref="F1099:F1162" si="55">E1099+F1098</f>
        <v>204939457.07443997</v>
      </c>
      <c r="G1099" s="614">
        <f t="shared" si="54"/>
        <v>250000</v>
      </c>
      <c r="H1099" s="615">
        <f t="shared" ref="H1099:H1162" si="56">H1098+G1099</f>
        <v>204939457.07443997</v>
      </c>
      <c r="I1099" s="616" t="s">
        <v>108</v>
      </c>
      <c r="J1099" s="616" t="s">
        <v>3184</v>
      </c>
    </row>
    <row r="1100" spans="1:10" ht="36">
      <c r="A1100" s="617"/>
      <c r="B1100" s="620" t="s">
        <v>3194</v>
      </c>
      <c r="C1100" s="613" t="s">
        <v>3622</v>
      </c>
      <c r="D1100" s="618" t="s">
        <v>3462</v>
      </c>
      <c r="E1100" s="614">
        <v>2000</v>
      </c>
      <c r="F1100" s="615">
        <f t="shared" si="55"/>
        <v>204941457.07443997</v>
      </c>
      <c r="G1100" s="614">
        <f t="shared" si="54"/>
        <v>2000</v>
      </c>
      <c r="H1100" s="615">
        <f t="shared" si="56"/>
        <v>204941457.07443997</v>
      </c>
      <c r="I1100" s="616" t="s">
        <v>108</v>
      </c>
      <c r="J1100" s="616" t="s">
        <v>3184</v>
      </c>
    </row>
    <row r="1101" spans="1:10" ht="36">
      <c r="A1101" s="617"/>
      <c r="B1101" s="620" t="s">
        <v>3194</v>
      </c>
      <c r="C1101" s="613" t="s">
        <v>3622</v>
      </c>
      <c r="D1101" s="618" t="s">
        <v>3268</v>
      </c>
      <c r="E1101" s="614">
        <v>25000</v>
      </c>
      <c r="F1101" s="615">
        <f t="shared" si="55"/>
        <v>204966457.07443997</v>
      </c>
      <c r="G1101" s="614">
        <f t="shared" si="54"/>
        <v>25000</v>
      </c>
      <c r="H1101" s="615">
        <f t="shared" si="56"/>
        <v>204966457.07443997</v>
      </c>
      <c r="I1101" s="616" t="s">
        <v>108</v>
      </c>
      <c r="J1101" s="616" t="s">
        <v>3184</v>
      </c>
    </row>
    <row r="1102" spans="1:10" ht="36">
      <c r="A1102" s="617"/>
      <c r="B1102" s="620" t="s">
        <v>3194</v>
      </c>
      <c r="C1102" s="613" t="s">
        <v>3622</v>
      </c>
      <c r="D1102" s="618" t="s">
        <v>3243</v>
      </c>
      <c r="E1102" s="614">
        <v>38000</v>
      </c>
      <c r="F1102" s="615">
        <f t="shared" si="55"/>
        <v>205004457.07443997</v>
      </c>
      <c r="G1102" s="614">
        <f t="shared" si="54"/>
        <v>38000</v>
      </c>
      <c r="H1102" s="615">
        <f t="shared" si="56"/>
        <v>205004457.07443997</v>
      </c>
      <c r="I1102" s="616" t="s">
        <v>108</v>
      </c>
      <c r="J1102" s="616" t="s">
        <v>3184</v>
      </c>
    </row>
    <row r="1103" spans="1:10" ht="36">
      <c r="A1103" s="617"/>
      <c r="B1103" s="620" t="s">
        <v>3194</v>
      </c>
      <c r="C1103" s="613" t="s">
        <v>3622</v>
      </c>
      <c r="D1103" s="618" t="s">
        <v>3269</v>
      </c>
      <c r="E1103" s="614">
        <v>1596000.0000000002</v>
      </c>
      <c r="F1103" s="615">
        <f t="shared" si="55"/>
        <v>206600457.07443997</v>
      </c>
      <c r="G1103" s="614">
        <f t="shared" si="54"/>
        <v>1596000.0000000002</v>
      </c>
      <c r="H1103" s="615">
        <f t="shared" si="56"/>
        <v>206600457.07443997</v>
      </c>
      <c r="I1103" s="616" t="s">
        <v>108</v>
      </c>
      <c r="J1103" s="616" t="s">
        <v>3184</v>
      </c>
    </row>
    <row r="1104" spans="1:10" ht="36">
      <c r="A1104" s="617"/>
      <c r="B1104" s="620" t="s">
        <v>3194</v>
      </c>
      <c r="C1104" s="613" t="s">
        <v>3622</v>
      </c>
      <c r="D1104" s="618" t="s">
        <v>3290</v>
      </c>
      <c r="E1104" s="614">
        <v>1171000</v>
      </c>
      <c r="F1104" s="615">
        <f t="shared" si="55"/>
        <v>207771457.07443997</v>
      </c>
      <c r="G1104" s="614">
        <f t="shared" si="54"/>
        <v>1171000</v>
      </c>
      <c r="H1104" s="615">
        <f t="shared" si="56"/>
        <v>207771457.07443997</v>
      </c>
      <c r="I1104" s="616" t="s">
        <v>108</v>
      </c>
      <c r="J1104" s="616" t="s">
        <v>3184</v>
      </c>
    </row>
    <row r="1105" spans="1:10" ht="36">
      <c r="A1105" s="617"/>
      <c r="B1105" s="620" t="s">
        <v>3194</v>
      </c>
      <c r="C1105" s="613" t="s">
        <v>3622</v>
      </c>
      <c r="D1105" s="618" t="s">
        <v>3291</v>
      </c>
      <c r="E1105" s="614">
        <v>468000</v>
      </c>
      <c r="F1105" s="615">
        <f t="shared" si="55"/>
        <v>208239457.07443997</v>
      </c>
      <c r="G1105" s="614">
        <f t="shared" si="54"/>
        <v>468000</v>
      </c>
      <c r="H1105" s="615">
        <f t="shared" si="56"/>
        <v>208239457.07443997</v>
      </c>
      <c r="I1105" s="616" t="s">
        <v>108</v>
      </c>
      <c r="J1105" s="616" t="s">
        <v>3184</v>
      </c>
    </row>
    <row r="1106" spans="1:10" ht="36">
      <c r="A1106" s="617"/>
      <c r="B1106" s="620" t="s">
        <v>3194</v>
      </c>
      <c r="C1106" s="613" t="s">
        <v>3622</v>
      </c>
      <c r="D1106" s="618" t="s">
        <v>3244</v>
      </c>
      <c r="E1106" s="614">
        <v>1041000</v>
      </c>
      <c r="F1106" s="615">
        <f t="shared" si="55"/>
        <v>209280457.07443997</v>
      </c>
      <c r="G1106" s="614">
        <f t="shared" si="54"/>
        <v>1041000</v>
      </c>
      <c r="H1106" s="615">
        <f t="shared" si="56"/>
        <v>209280457.07443997</v>
      </c>
      <c r="I1106" s="616" t="s">
        <v>108</v>
      </c>
      <c r="J1106" s="616" t="s">
        <v>3184</v>
      </c>
    </row>
    <row r="1107" spans="1:10" ht="36">
      <c r="A1107" s="617"/>
      <c r="B1107" s="620" t="s">
        <v>3194</v>
      </c>
      <c r="C1107" s="613" t="s">
        <v>3622</v>
      </c>
      <c r="D1107" s="618" t="s">
        <v>3463</v>
      </c>
      <c r="E1107" s="614">
        <v>1000</v>
      </c>
      <c r="F1107" s="615">
        <f t="shared" si="55"/>
        <v>209281457.07443997</v>
      </c>
      <c r="G1107" s="614">
        <f t="shared" si="54"/>
        <v>1000</v>
      </c>
      <c r="H1107" s="615">
        <f t="shared" si="56"/>
        <v>209281457.07443997</v>
      </c>
      <c r="I1107" s="616" t="s">
        <v>108</v>
      </c>
      <c r="J1107" s="616" t="s">
        <v>3184</v>
      </c>
    </row>
    <row r="1108" spans="1:10" ht="36">
      <c r="A1108" s="617"/>
      <c r="B1108" s="620" t="s">
        <v>3194</v>
      </c>
      <c r="C1108" s="613" t="s">
        <v>3622</v>
      </c>
      <c r="D1108" s="618" t="s">
        <v>3245</v>
      </c>
      <c r="E1108" s="614">
        <v>2000</v>
      </c>
      <c r="F1108" s="615">
        <f t="shared" si="55"/>
        <v>209283457.07443997</v>
      </c>
      <c r="G1108" s="614">
        <f t="shared" si="54"/>
        <v>2000</v>
      </c>
      <c r="H1108" s="615">
        <f t="shared" si="56"/>
        <v>209283457.07443997</v>
      </c>
      <c r="I1108" s="616" t="s">
        <v>108</v>
      </c>
      <c r="J1108" s="616" t="s">
        <v>3184</v>
      </c>
    </row>
    <row r="1109" spans="1:10" ht="36">
      <c r="A1109" s="617"/>
      <c r="B1109" s="620" t="s">
        <v>3194</v>
      </c>
      <c r="C1109" s="613" t="s">
        <v>3622</v>
      </c>
      <c r="D1109" s="618" t="s">
        <v>3294</v>
      </c>
      <c r="E1109" s="614">
        <v>39000</v>
      </c>
      <c r="F1109" s="615">
        <f t="shared" si="55"/>
        <v>209322457.07443997</v>
      </c>
      <c r="G1109" s="614">
        <f t="shared" si="54"/>
        <v>39000</v>
      </c>
      <c r="H1109" s="615">
        <f t="shared" si="56"/>
        <v>209322457.07443997</v>
      </c>
      <c r="I1109" s="616" t="s">
        <v>108</v>
      </c>
      <c r="J1109" s="616" t="s">
        <v>3184</v>
      </c>
    </row>
    <row r="1110" spans="1:10" ht="36">
      <c r="A1110" s="617"/>
      <c r="B1110" s="620" t="s">
        <v>3194</v>
      </c>
      <c r="C1110" s="613" t="s">
        <v>3622</v>
      </c>
      <c r="D1110" s="618" t="s">
        <v>3270</v>
      </c>
      <c r="E1110" s="614">
        <v>313000</v>
      </c>
      <c r="F1110" s="615">
        <f t="shared" si="55"/>
        <v>209635457.07443997</v>
      </c>
      <c r="G1110" s="614">
        <f t="shared" si="54"/>
        <v>313000</v>
      </c>
      <c r="H1110" s="615">
        <f t="shared" si="56"/>
        <v>209635457.07443997</v>
      </c>
      <c r="I1110" s="616" t="s">
        <v>108</v>
      </c>
      <c r="J1110" s="616" t="s">
        <v>3184</v>
      </c>
    </row>
    <row r="1111" spans="1:10" ht="36">
      <c r="A1111" s="617"/>
      <c r="B1111" s="620" t="s">
        <v>3194</v>
      </c>
      <c r="C1111" s="613" t="s">
        <v>3622</v>
      </c>
      <c r="D1111" s="618" t="s">
        <v>3271</v>
      </c>
      <c r="E1111" s="614">
        <v>125000</v>
      </c>
      <c r="F1111" s="615">
        <f t="shared" si="55"/>
        <v>209760457.07443997</v>
      </c>
      <c r="G1111" s="614">
        <f t="shared" si="54"/>
        <v>125000</v>
      </c>
      <c r="H1111" s="615">
        <f t="shared" si="56"/>
        <v>209760457.07443997</v>
      </c>
      <c r="I1111" s="616" t="s">
        <v>108</v>
      </c>
      <c r="J1111" s="616" t="s">
        <v>3184</v>
      </c>
    </row>
    <row r="1112" spans="1:10" ht="36">
      <c r="A1112" s="617"/>
      <c r="B1112" s="620" t="s">
        <v>3194</v>
      </c>
      <c r="C1112" s="613" t="s">
        <v>3622</v>
      </c>
      <c r="D1112" s="618" t="s">
        <v>3272</v>
      </c>
      <c r="E1112" s="614">
        <v>41000</v>
      </c>
      <c r="F1112" s="615">
        <f t="shared" si="55"/>
        <v>209801457.07443997</v>
      </c>
      <c r="G1112" s="614">
        <f t="shared" si="54"/>
        <v>41000</v>
      </c>
      <c r="H1112" s="615">
        <f t="shared" si="56"/>
        <v>209801457.07443997</v>
      </c>
      <c r="I1112" s="616" t="s">
        <v>108</v>
      </c>
      <c r="J1112" s="616" t="s">
        <v>3184</v>
      </c>
    </row>
    <row r="1113" spans="1:10" ht="36">
      <c r="A1113" s="617"/>
      <c r="B1113" s="620" t="s">
        <v>3194</v>
      </c>
      <c r="C1113" s="613" t="s">
        <v>3622</v>
      </c>
      <c r="D1113" s="618" t="s">
        <v>3246</v>
      </c>
      <c r="E1113" s="614">
        <v>152000</v>
      </c>
      <c r="F1113" s="615">
        <f t="shared" si="55"/>
        <v>209953457.07443997</v>
      </c>
      <c r="G1113" s="614">
        <f t="shared" si="54"/>
        <v>152000</v>
      </c>
      <c r="H1113" s="615">
        <f t="shared" si="56"/>
        <v>209953457.07443997</v>
      </c>
      <c r="I1113" s="616" t="s">
        <v>108</v>
      </c>
      <c r="J1113" s="616" t="s">
        <v>3184</v>
      </c>
    </row>
    <row r="1114" spans="1:10" ht="36">
      <c r="A1114" s="617"/>
      <c r="B1114" s="620" t="s">
        <v>3194</v>
      </c>
      <c r="C1114" s="613" t="s">
        <v>3622</v>
      </c>
      <c r="D1114" s="618" t="s">
        <v>3206</v>
      </c>
      <c r="E1114" s="614">
        <v>729000</v>
      </c>
      <c r="F1114" s="615">
        <f t="shared" si="55"/>
        <v>210682457.07443997</v>
      </c>
      <c r="G1114" s="614">
        <f t="shared" si="54"/>
        <v>729000</v>
      </c>
      <c r="H1114" s="615">
        <f t="shared" si="56"/>
        <v>210682457.07443997</v>
      </c>
      <c r="I1114" s="616" t="s">
        <v>108</v>
      </c>
      <c r="J1114" s="616" t="s">
        <v>3184</v>
      </c>
    </row>
    <row r="1115" spans="1:10" ht="36">
      <c r="A1115" s="617"/>
      <c r="B1115" s="620" t="s">
        <v>3194</v>
      </c>
      <c r="C1115" s="613" t="s">
        <v>3622</v>
      </c>
      <c r="D1115" s="618" t="s">
        <v>3221</v>
      </c>
      <c r="E1115" s="614">
        <v>1071187</v>
      </c>
      <c r="F1115" s="615">
        <f t="shared" si="55"/>
        <v>211753644.07443997</v>
      </c>
      <c r="G1115" s="614">
        <f t="shared" si="54"/>
        <v>1071187</v>
      </c>
      <c r="H1115" s="615">
        <f t="shared" si="56"/>
        <v>211753644.07443997</v>
      </c>
      <c r="I1115" s="616" t="s">
        <v>108</v>
      </c>
      <c r="J1115" s="616" t="s">
        <v>3184</v>
      </c>
    </row>
    <row r="1116" spans="1:10" ht="36">
      <c r="A1116" s="617"/>
      <c r="B1116" s="620" t="s">
        <v>3194</v>
      </c>
      <c r="C1116" s="613" t="s">
        <v>3622</v>
      </c>
      <c r="D1116" s="618" t="s">
        <v>3248</v>
      </c>
      <c r="E1116" s="614">
        <v>1044476</v>
      </c>
      <c r="F1116" s="615">
        <f t="shared" si="55"/>
        <v>212798120.07443997</v>
      </c>
      <c r="G1116" s="614">
        <f t="shared" si="54"/>
        <v>1044476</v>
      </c>
      <c r="H1116" s="615">
        <f t="shared" si="56"/>
        <v>212798120.07443997</v>
      </c>
      <c r="I1116" s="616" t="s">
        <v>108</v>
      </c>
      <c r="J1116" s="616" t="s">
        <v>3184</v>
      </c>
    </row>
    <row r="1117" spans="1:10" ht="36">
      <c r="A1117" s="617"/>
      <c r="B1117" s="620" t="s">
        <v>3194</v>
      </c>
      <c r="C1117" s="613" t="s">
        <v>3622</v>
      </c>
      <c r="D1117" s="618" t="s">
        <v>3274</v>
      </c>
      <c r="E1117" s="614">
        <v>125000</v>
      </c>
      <c r="F1117" s="615">
        <f t="shared" si="55"/>
        <v>212923120.07443997</v>
      </c>
      <c r="G1117" s="614">
        <f t="shared" si="54"/>
        <v>125000</v>
      </c>
      <c r="H1117" s="615">
        <f t="shared" si="56"/>
        <v>212923120.07443997</v>
      </c>
      <c r="I1117" s="616" t="s">
        <v>108</v>
      </c>
      <c r="J1117" s="616" t="s">
        <v>3184</v>
      </c>
    </row>
    <row r="1118" spans="1:10" ht="36">
      <c r="A1118" s="617"/>
      <c r="B1118" s="620" t="s">
        <v>3194</v>
      </c>
      <c r="C1118" s="613" t="s">
        <v>3622</v>
      </c>
      <c r="D1118" s="618" t="s">
        <v>3295</v>
      </c>
      <c r="E1118" s="614">
        <v>39030.240000000005</v>
      </c>
      <c r="F1118" s="615">
        <f t="shared" si="55"/>
        <v>212962150.31443998</v>
      </c>
      <c r="G1118" s="614">
        <f t="shared" si="54"/>
        <v>39030.240000000005</v>
      </c>
      <c r="H1118" s="615">
        <f t="shared" si="56"/>
        <v>212962150.31443998</v>
      </c>
      <c r="I1118" s="616" t="s">
        <v>108</v>
      </c>
      <c r="J1118" s="616" t="s">
        <v>3184</v>
      </c>
    </row>
    <row r="1119" spans="1:10" ht="36">
      <c r="A1119" s="617"/>
      <c r="B1119" s="620" t="s">
        <v>3194</v>
      </c>
      <c r="C1119" s="613" t="s">
        <v>3622</v>
      </c>
      <c r="D1119" s="618" t="s">
        <v>3275</v>
      </c>
      <c r="E1119" s="614">
        <v>1872000</v>
      </c>
      <c r="F1119" s="615">
        <f t="shared" si="55"/>
        <v>214834150.31443998</v>
      </c>
      <c r="G1119" s="614">
        <f t="shared" si="54"/>
        <v>1872000</v>
      </c>
      <c r="H1119" s="615">
        <f t="shared" si="56"/>
        <v>214834150.31443998</v>
      </c>
      <c r="I1119" s="616" t="s">
        <v>108</v>
      </c>
      <c r="J1119" s="616" t="s">
        <v>3184</v>
      </c>
    </row>
    <row r="1120" spans="1:10" ht="36">
      <c r="A1120" s="617"/>
      <c r="B1120" s="620" t="s">
        <v>3194</v>
      </c>
      <c r="C1120" s="613" t="s">
        <v>3622</v>
      </c>
      <c r="D1120" s="618" t="s">
        <v>3276</v>
      </c>
      <c r="E1120" s="614">
        <v>976000</v>
      </c>
      <c r="F1120" s="615">
        <f t="shared" si="55"/>
        <v>215810150.31443998</v>
      </c>
      <c r="G1120" s="614">
        <f t="shared" si="54"/>
        <v>976000</v>
      </c>
      <c r="H1120" s="615">
        <f t="shared" si="56"/>
        <v>215810150.31443998</v>
      </c>
      <c r="I1120" s="616" t="s">
        <v>108</v>
      </c>
      <c r="J1120" s="616" t="s">
        <v>3184</v>
      </c>
    </row>
    <row r="1121" spans="1:10" ht="36">
      <c r="A1121" s="617"/>
      <c r="B1121" s="620" t="s">
        <v>3194</v>
      </c>
      <c r="C1121" s="613" t="s">
        <v>3622</v>
      </c>
      <c r="D1121" s="618" t="s">
        <v>3249</v>
      </c>
      <c r="E1121" s="614">
        <v>122000</v>
      </c>
      <c r="F1121" s="615">
        <f t="shared" si="55"/>
        <v>215932150.31443998</v>
      </c>
      <c r="G1121" s="614">
        <f t="shared" si="54"/>
        <v>122000</v>
      </c>
      <c r="H1121" s="615">
        <f t="shared" si="56"/>
        <v>215932150.31443998</v>
      </c>
      <c r="I1121" s="616" t="s">
        <v>108</v>
      </c>
      <c r="J1121" s="616" t="s">
        <v>3184</v>
      </c>
    </row>
    <row r="1122" spans="1:10" ht="36">
      <c r="A1122" s="617"/>
      <c r="B1122" s="620" t="s">
        <v>3194</v>
      </c>
      <c r="C1122" s="613" t="s">
        <v>3622</v>
      </c>
      <c r="D1122" s="618" t="s">
        <v>3277</v>
      </c>
      <c r="E1122" s="614">
        <v>88000</v>
      </c>
      <c r="F1122" s="615">
        <f t="shared" si="55"/>
        <v>216020150.31443998</v>
      </c>
      <c r="G1122" s="614">
        <f t="shared" si="54"/>
        <v>88000</v>
      </c>
      <c r="H1122" s="615">
        <f t="shared" si="56"/>
        <v>216020150.31443998</v>
      </c>
      <c r="I1122" s="616" t="s">
        <v>108</v>
      </c>
      <c r="J1122" s="616" t="s">
        <v>3184</v>
      </c>
    </row>
    <row r="1123" spans="1:10" ht="36">
      <c r="A1123" s="617"/>
      <c r="B1123" s="620" t="s">
        <v>3194</v>
      </c>
      <c r="C1123" s="613" t="s">
        <v>3622</v>
      </c>
      <c r="D1123" s="618" t="s">
        <v>3296</v>
      </c>
      <c r="E1123" s="614">
        <v>78000</v>
      </c>
      <c r="F1123" s="615">
        <f t="shared" si="55"/>
        <v>216098150.31443998</v>
      </c>
      <c r="G1123" s="614">
        <f t="shared" si="54"/>
        <v>78000</v>
      </c>
      <c r="H1123" s="615">
        <f t="shared" si="56"/>
        <v>216098150.31443998</v>
      </c>
      <c r="I1123" s="616" t="s">
        <v>108</v>
      </c>
      <c r="J1123" s="616" t="s">
        <v>3184</v>
      </c>
    </row>
    <row r="1124" spans="1:10" ht="36">
      <c r="A1124" s="617"/>
      <c r="B1124" s="620" t="s">
        <v>3194</v>
      </c>
      <c r="C1124" s="613" t="s">
        <v>3622</v>
      </c>
      <c r="D1124" s="618" t="s">
        <v>3623</v>
      </c>
      <c r="E1124" s="614">
        <v>350000</v>
      </c>
      <c r="F1124" s="615">
        <f t="shared" si="55"/>
        <v>216448150.31443998</v>
      </c>
      <c r="G1124" s="614">
        <f t="shared" si="54"/>
        <v>350000</v>
      </c>
      <c r="H1124" s="615">
        <f t="shared" si="56"/>
        <v>216448150.31443998</v>
      </c>
      <c r="I1124" s="616" t="s">
        <v>108</v>
      </c>
      <c r="J1124" s="616" t="s">
        <v>3184</v>
      </c>
    </row>
    <row r="1125" spans="1:10" ht="36">
      <c r="A1125" s="617"/>
      <c r="B1125" s="620" t="s">
        <v>3194</v>
      </c>
      <c r="C1125" s="613" t="s">
        <v>3622</v>
      </c>
      <c r="D1125" s="618" t="s">
        <v>3278</v>
      </c>
      <c r="E1125" s="614">
        <v>208161.28000000003</v>
      </c>
      <c r="F1125" s="615">
        <f t="shared" si="55"/>
        <v>216656311.59443998</v>
      </c>
      <c r="G1125" s="614">
        <f t="shared" si="54"/>
        <v>208161.28000000003</v>
      </c>
      <c r="H1125" s="615">
        <f t="shared" si="56"/>
        <v>216656311.59443998</v>
      </c>
      <c r="I1125" s="616" t="s">
        <v>108</v>
      </c>
      <c r="J1125" s="616" t="s">
        <v>3184</v>
      </c>
    </row>
    <row r="1126" spans="1:10" ht="36">
      <c r="A1126" s="617"/>
      <c r="B1126" s="620" t="s">
        <v>3194</v>
      </c>
      <c r="C1126" s="613" t="s">
        <v>3622</v>
      </c>
      <c r="D1126" s="618" t="s">
        <v>3279</v>
      </c>
      <c r="E1126" s="614">
        <v>16000</v>
      </c>
      <c r="F1126" s="615">
        <f t="shared" si="55"/>
        <v>216672311.59443998</v>
      </c>
      <c r="G1126" s="614">
        <f t="shared" si="54"/>
        <v>16000</v>
      </c>
      <c r="H1126" s="615">
        <f t="shared" si="56"/>
        <v>216672311.59443998</v>
      </c>
      <c r="I1126" s="616" t="s">
        <v>108</v>
      </c>
      <c r="J1126" s="616" t="s">
        <v>3184</v>
      </c>
    </row>
    <row r="1127" spans="1:10" ht="36">
      <c r="A1127" s="617"/>
      <c r="B1127" s="620" t="s">
        <v>3194</v>
      </c>
      <c r="C1127" s="613" t="s">
        <v>3622</v>
      </c>
      <c r="D1127" s="618" t="s">
        <v>3280</v>
      </c>
      <c r="E1127" s="614">
        <v>1170000</v>
      </c>
      <c r="F1127" s="615">
        <f t="shared" si="55"/>
        <v>217842311.59443998</v>
      </c>
      <c r="G1127" s="614">
        <f t="shared" si="54"/>
        <v>1170000</v>
      </c>
      <c r="H1127" s="615">
        <f t="shared" si="56"/>
        <v>217842311.59443998</v>
      </c>
      <c r="I1127" s="616" t="s">
        <v>108</v>
      </c>
      <c r="J1127" s="616" t="s">
        <v>3184</v>
      </c>
    </row>
    <row r="1128" spans="1:10" ht="36">
      <c r="A1128" s="617"/>
      <c r="B1128" s="620" t="s">
        <v>3194</v>
      </c>
      <c r="C1128" s="613" t="s">
        <v>3622</v>
      </c>
      <c r="D1128" s="618" t="s">
        <v>3281</v>
      </c>
      <c r="E1128" s="614">
        <v>68000</v>
      </c>
      <c r="F1128" s="615">
        <f t="shared" si="55"/>
        <v>217910311.59443998</v>
      </c>
      <c r="G1128" s="614">
        <f t="shared" si="54"/>
        <v>68000</v>
      </c>
      <c r="H1128" s="615">
        <f t="shared" si="56"/>
        <v>217910311.59443998</v>
      </c>
      <c r="I1128" s="616" t="s">
        <v>108</v>
      </c>
      <c r="J1128" s="616" t="s">
        <v>3184</v>
      </c>
    </row>
    <row r="1129" spans="1:10" ht="36">
      <c r="A1129" s="617"/>
      <c r="B1129" s="620" t="s">
        <v>3194</v>
      </c>
      <c r="C1129" s="613" t="s">
        <v>3622</v>
      </c>
      <c r="D1129" s="618" t="s">
        <v>3297</v>
      </c>
      <c r="E1129" s="614">
        <v>26000</v>
      </c>
      <c r="F1129" s="615">
        <f t="shared" si="55"/>
        <v>217936311.59443998</v>
      </c>
      <c r="G1129" s="614">
        <f t="shared" si="54"/>
        <v>26000</v>
      </c>
      <c r="H1129" s="615">
        <f t="shared" si="56"/>
        <v>217936311.59443998</v>
      </c>
      <c r="I1129" s="616" t="s">
        <v>108</v>
      </c>
      <c r="J1129" s="616" t="s">
        <v>3184</v>
      </c>
    </row>
    <row r="1130" spans="1:10" ht="36">
      <c r="A1130" s="617"/>
      <c r="B1130" s="620" t="s">
        <v>3194</v>
      </c>
      <c r="C1130" s="613" t="s">
        <v>3622</v>
      </c>
      <c r="D1130" s="618" t="s">
        <v>3378</v>
      </c>
      <c r="E1130" s="614">
        <v>42000</v>
      </c>
      <c r="F1130" s="615">
        <f t="shared" si="55"/>
        <v>217978311.59443998</v>
      </c>
      <c r="G1130" s="614">
        <f t="shared" si="54"/>
        <v>42000</v>
      </c>
      <c r="H1130" s="615">
        <f t="shared" si="56"/>
        <v>217978311.59443998</v>
      </c>
      <c r="I1130" s="616" t="s">
        <v>108</v>
      </c>
      <c r="J1130" s="616" t="s">
        <v>3184</v>
      </c>
    </row>
    <row r="1131" spans="1:10" ht="36">
      <c r="A1131" s="617"/>
      <c r="B1131" s="620" t="s">
        <v>3194</v>
      </c>
      <c r="C1131" s="613" t="s">
        <v>3622</v>
      </c>
      <c r="D1131" s="618" t="s">
        <v>3282</v>
      </c>
      <c r="E1131" s="614">
        <v>525000</v>
      </c>
      <c r="F1131" s="615">
        <f t="shared" si="55"/>
        <v>218503311.59443998</v>
      </c>
      <c r="G1131" s="614">
        <f t="shared" si="54"/>
        <v>525000</v>
      </c>
      <c r="H1131" s="615">
        <f t="shared" si="56"/>
        <v>218503311.59443998</v>
      </c>
      <c r="I1131" s="616" t="s">
        <v>108</v>
      </c>
      <c r="J1131" s="616" t="s">
        <v>3184</v>
      </c>
    </row>
    <row r="1132" spans="1:10" ht="36">
      <c r="A1132" s="617"/>
      <c r="B1132" s="620" t="s">
        <v>3194</v>
      </c>
      <c r="C1132" s="613" t="s">
        <v>3622</v>
      </c>
      <c r="D1132" s="618" t="s">
        <v>3624</v>
      </c>
      <c r="E1132" s="614">
        <v>651000</v>
      </c>
      <c r="F1132" s="615">
        <f t="shared" si="55"/>
        <v>219154311.59443998</v>
      </c>
      <c r="G1132" s="614">
        <f t="shared" si="54"/>
        <v>651000</v>
      </c>
      <c r="H1132" s="615">
        <f t="shared" si="56"/>
        <v>219154311.59443998</v>
      </c>
      <c r="I1132" s="616" t="s">
        <v>108</v>
      </c>
      <c r="J1132" s="616" t="s">
        <v>3184</v>
      </c>
    </row>
    <row r="1133" spans="1:10" ht="36">
      <c r="A1133" s="617"/>
      <c r="B1133" s="620" t="s">
        <v>3194</v>
      </c>
      <c r="C1133" s="613" t="s">
        <v>3625</v>
      </c>
      <c r="D1133" s="618" t="s">
        <v>3284</v>
      </c>
      <c r="E1133" s="614">
        <v>20000</v>
      </c>
      <c r="F1133" s="615">
        <f t="shared" si="55"/>
        <v>219174311.59443998</v>
      </c>
      <c r="G1133" s="614">
        <f t="shared" si="54"/>
        <v>20000</v>
      </c>
      <c r="H1133" s="615">
        <f t="shared" si="56"/>
        <v>219174311.59443998</v>
      </c>
      <c r="I1133" s="616" t="s">
        <v>108</v>
      </c>
      <c r="J1133" s="616" t="s">
        <v>3184</v>
      </c>
    </row>
    <row r="1134" spans="1:10" ht="36">
      <c r="A1134" s="617"/>
      <c r="B1134" s="620" t="s">
        <v>3194</v>
      </c>
      <c r="C1134" s="613" t="s">
        <v>3625</v>
      </c>
      <c r="D1134" s="618" t="s">
        <v>3251</v>
      </c>
      <c r="E1134" s="614">
        <v>1110000</v>
      </c>
      <c r="F1134" s="615">
        <f t="shared" si="55"/>
        <v>220284311.59443998</v>
      </c>
      <c r="G1134" s="614">
        <f t="shared" si="54"/>
        <v>1110000</v>
      </c>
      <c r="H1134" s="615">
        <f t="shared" si="56"/>
        <v>220284311.59443998</v>
      </c>
      <c r="I1134" s="616" t="s">
        <v>108</v>
      </c>
      <c r="J1134" s="616" t="s">
        <v>3184</v>
      </c>
    </row>
    <row r="1135" spans="1:10" ht="36">
      <c r="A1135" s="617"/>
      <c r="B1135" s="620" t="s">
        <v>3194</v>
      </c>
      <c r="C1135" s="613" t="s">
        <v>3625</v>
      </c>
      <c r="D1135" s="618" t="s">
        <v>3252</v>
      </c>
      <c r="E1135" s="614">
        <v>156000</v>
      </c>
      <c r="F1135" s="615">
        <f t="shared" si="55"/>
        <v>220440311.59443998</v>
      </c>
      <c r="G1135" s="614">
        <f t="shared" si="54"/>
        <v>156000</v>
      </c>
      <c r="H1135" s="615">
        <f t="shared" si="56"/>
        <v>220440311.59443998</v>
      </c>
      <c r="I1135" s="616" t="s">
        <v>108</v>
      </c>
      <c r="J1135" s="616" t="s">
        <v>3184</v>
      </c>
    </row>
    <row r="1136" spans="1:10" ht="36">
      <c r="A1136" s="617"/>
      <c r="B1136" s="620" t="s">
        <v>3194</v>
      </c>
      <c r="C1136" s="613" t="s">
        <v>3625</v>
      </c>
      <c r="D1136" s="618" t="s">
        <v>3285</v>
      </c>
      <c r="E1136" s="614">
        <v>1333</v>
      </c>
      <c r="F1136" s="615">
        <f t="shared" si="55"/>
        <v>220441644.59443998</v>
      </c>
      <c r="G1136" s="614">
        <f t="shared" si="54"/>
        <v>1333</v>
      </c>
      <c r="H1136" s="615">
        <f t="shared" si="56"/>
        <v>220441644.59443998</v>
      </c>
      <c r="I1136" s="616" t="s">
        <v>108</v>
      </c>
      <c r="J1136" s="616" t="s">
        <v>3184</v>
      </c>
    </row>
    <row r="1137" spans="1:10" ht="36">
      <c r="A1137" s="617"/>
      <c r="B1137" s="620" t="s">
        <v>3194</v>
      </c>
      <c r="C1137" s="613" t="s">
        <v>3625</v>
      </c>
      <c r="D1137" s="618" t="s">
        <v>3538</v>
      </c>
      <c r="E1137" s="614">
        <v>155961</v>
      </c>
      <c r="F1137" s="615">
        <f t="shared" si="55"/>
        <v>220597605.59443998</v>
      </c>
      <c r="G1137" s="614">
        <f t="shared" si="54"/>
        <v>155961</v>
      </c>
      <c r="H1137" s="615">
        <f t="shared" si="56"/>
        <v>220597605.59443998</v>
      </c>
      <c r="I1137" s="616" t="s">
        <v>108</v>
      </c>
      <c r="J1137" s="616" t="s">
        <v>3184</v>
      </c>
    </row>
    <row r="1138" spans="1:10" ht="36">
      <c r="A1138" s="617"/>
      <c r="B1138" s="620" t="s">
        <v>3194</v>
      </c>
      <c r="C1138" s="613" t="s">
        <v>3625</v>
      </c>
      <c r="D1138" s="618" t="s">
        <v>3253</v>
      </c>
      <c r="E1138" s="614">
        <v>818000</v>
      </c>
      <c r="F1138" s="615">
        <f t="shared" si="55"/>
        <v>221415605.59443998</v>
      </c>
      <c r="G1138" s="614">
        <f t="shared" si="54"/>
        <v>818000</v>
      </c>
      <c r="H1138" s="615">
        <f t="shared" si="56"/>
        <v>221415605.59443998</v>
      </c>
      <c r="I1138" s="616" t="s">
        <v>108</v>
      </c>
      <c r="J1138" s="616" t="s">
        <v>3184</v>
      </c>
    </row>
    <row r="1139" spans="1:10" ht="36">
      <c r="A1139" s="617"/>
      <c r="B1139" s="620" t="s">
        <v>3194</v>
      </c>
      <c r="C1139" s="613" t="s">
        <v>3625</v>
      </c>
      <c r="D1139" s="618" t="s">
        <v>3254</v>
      </c>
      <c r="E1139" s="614">
        <v>586076</v>
      </c>
      <c r="F1139" s="615">
        <f t="shared" si="55"/>
        <v>222001681.59443998</v>
      </c>
      <c r="G1139" s="614">
        <f t="shared" si="54"/>
        <v>586076</v>
      </c>
      <c r="H1139" s="615">
        <f t="shared" si="56"/>
        <v>222001681.59443998</v>
      </c>
      <c r="I1139" s="616" t="s">
        <v>108</v>
      </c>
      <c r="J1139" s="616" t="s">
        <v>3184</v>
      </c>
    </row>
    <row r="1140" spans="1:10" ht="36">
      <c r="A1140" s="617"/>
      <c r="B1140" s="620" t="s">
        <v>3194</v>
      </c>
      <c r="C1140" s="613" t="s">
        <v>3625</v>
      </c>
      <c r="D1140" s="618" t="s">
        <v>3255</v>
      </c>
      <c r="E1140" s="614">
        <v>512000</v>
      </c>
      <c r="F1140" s="615">
        <f t="shared" si="55"/>
        <v>222513681.59443998</v>
      </c>
      <c r="G1140" s="614">
        <f t="shared" si="54"/>
        <v>512000</v>
      </c>
      <c r="H1140" s="615">
        <f t="shared" si="56"/>
        <v>222513681.59443998</v>
      </c>
      <c r="I1140" s="616" t="s">
        <v>108</v>
      </c>
      <c r="J1140" s="616" t="s">
        <v>3184</v>
      </c>
    </row>
    <row r="1141" spans="1:10" ht="36">
      <c r="A1141" s="617"/>
      <c r="B1141" s="620" t="s">
        <v>3194</v>
      </c>
      <c r="C1141" s="613" t="s">
        <v>3625</v>
      </c>
      <c r="D1141" s="618" t="s">
        <v>3239</v>
      </c>
      <c r="E1141" s="614">
        <v>27299.84</v>
      </c>
      <c r="F1141" s="615">
        <f t="shared" si="55"/>
        <v>222540981.43443999</v>
      </c>
      <c r="G1141" s="614">
        <f t="shared" si="54"/>
        <v>27299.84</v>
      </c>
      <c r="H1141" s="615">
        <f t="shared" si="56"/>
        <v>222540981.43443999</v>
      </c>
      <c r="I1141" s="616" t="s">
        <v>108</v>
      </c>
      <c r="J1141" s="616" t="s">
        <v>3184</v>
      </c>
    </row>
    <row r="1142" spans="1:10" ht="36">
      <c r="A1142" s="617"/>
      <c r="B1142" s="620" t="s">
        <v>3194</v>
      </c>
      <c r="C1142" s="613" t="s">
        <v>3625</v>
      </c>
      <c r="D1142" s="618" t="s">
        <v>3256</v>
      </c>
      <c r="E1142" s="614">
        <v>12000</v>
      </c>
      <c r="F1142" s="615">
        <f t="shared" si="55"/>
        <v>222552981.43443999</v>
      </c>
      <c r="G1142" s="614">
        <f t="shared" si="54"/>
        <v>12000</v>
      </c>
      <c r="H1142" s="615">
        <f t="shared" si="56"/>
        <v>222552981.43443999</v>
      </c>
      <c r="I1142" s="616" t="s">
        <v>108</v>
      </c>
      <c r="J1142" s="616" t="s">
        <v>3184</v>
      </c>
    </row>
    <row r="1143" spans="1:10" ht="36">
      <c r="A1143" s="617"/>
      <c r="B1143" s="620" t="s">
        <v>3194</v>
      </c>
      <c r="C1143" s="613" t="s">
        <v>3625</v>
      </c>
      <c r="D1143" s="618" t="s">
        <v>3626</v>
      </c>
      <c r="E1143" s="614">
        <v>3000</v>
      </c>
      <c r="F1143" s="615">
        <f t="shared" si="55"/>
        <v>222555981.43443999</v>
      </c>
      <c r="G1143" s="614">
        <f t="shared" si="54"/>
        <v>3000</v>
      </c>
      <c r="H1143" s="615">
        <f t="shared" si="56"/>
        <v>222555981.43443999</v>
      </c>
      <c r="I1143" s="616" t="s">
        <v>108</v>
      </c>
      <c r="J1143" s="616" t="s">
        <v>3184</v>
      </c>
    </row>
    <row r="1144" spans="1:10" ht="36">
      <c r="A1144" s="617"/>
      <c r="B1144" s="620" t="s">
        <v>3194</v>
      </c>
      <c r="C1144" s="613" t="s">
        <v>3625</v>
      </c>
      <c r="D1144" s="618" t="s">
        <v>3257</v>
      </c>
      <c r="E1144" s="614">
        <v>78000</v>
      </c>
      <c r="F1144" s="615">
        <f t="shared" si="55"/>
        <v>222633981.43443999</v>
      </c>
      <c r="G1144" s="614">
        <f t="shared" si="54"/>
        <v>78000</v>
      </c>
      <c r="H1144" s="615">
        <f t="shared" si="56"/>
        <v>222633981.43443999</v>
      </c>
      <c r="I1144" s="616" t="s">
        <v>108</v>
      </c>
      <c r="J1144" s="616" t="s">
        <v>3184</v>
      </c>
    </row>
    <row r="1145" spans="1:10" ht="36">
      <c r="A1145" s="617"/>
      <c r="B1145" s="620" t="s">
        <v>3194</v>
      </c>
      <c r="C1145" s="613" t="s">
        <v>3625</v>
      </c>
      <c r="D1145" s="618" t="s">
        <v>3627</v>
      </c>
      <c r="E1145" s="614">
        <v>9000</v>
      </c>
      <c r="F1145" s="615">
        <f t="shared" si="55"/>
        <v>222642981.43443999</v>
      </c>
      <c r="G1145" s="614">
        <f t="shared" si="54"/>
        <v>9000</v>
      </c>
      <c r="H1145" s="615">
        <f t="shared" si="56"/>
        <v>222642981.43443999</v>
      </c>
      <c r="I1145" s="616" t="s">
        <v>108</v>
      </c>
      <c r="J1145" s="616" t="s">
        <v>3184</v>
      </c>
    </row>
    <row r="1146" spans="1:10" ht="36">
      <c r="A1146" s="617"/>
      <c r="B1146" s="620" t="s">
        <v>3194</v>
      </c>
      <c r="C1146" s="613" t="s">
        <v>3625</v>
      </c>
      <c r="D1146" s="618" t="s">
        <v>3241</v>
      </c>
      <c r="E1146" s="614">
        <v>77000</v>
      </c>
      <c r="F1146" s="615">
        <f t="shared" si="55"/>
        <v>222719981.43443999</v>
      </c>
      <c r="G1146" s="614">
        <f t="shared" si="54"/>
        <v>77000</v>
      </c>
      <c r="H1146" s="615">
        <f t="shared" si="56"/>
        <v>222719981.43443999</v>
      </c>
      <c r="I1146" s="616" t="s">
        <v>108</v>
      </c>
      <c r="J1146" s="616" t="s">
        <v>3184</v>
      </c>
    </row>
    <row r="1147" spans="1:10" ht="36">
      <c r="A1147" s="617"/>
      <c r="B1147" s="620" t="s">
        <v>3194</v>
      </c>
      <c r="C1147" s="613" t="s">
        <v>3625</v>
      </c>
      <c r="D1147" s="618" t="s">
        <v>3258</v>
      </c>
      <c r="E1147" s="614">
        <v>16000.000000000004</v>
      </c>
      <c r="F1147" s="615">
        <f t="shared" si="55"/>
        <v>222735981.43443999</v>
      </c>
      <c r="G1147" s="614">
        <f t="shared" si="54"/>
        <v>16000.000000000004</v>
      </c>
      <c r="H1147" s="615">
        <f t="shared" si="56"/>
        <v>222735981.43443999</v>
      </c>
      <c r="I1147" s="616" t="s">
        <v>108</v>
      </c>
      <c r="J1147" s="616" t="s">
        <v>3184</v>
      </c>
    </row>
    <row r="1148" spans="1:10" ht="36">
      <c r="A1148" s="617"/>
      <c r="B1148" s="620" t="s">
        <v>3194</v>
      </c>
      <c r="C1148" s="613" t="s">
        <v>3625</v>
      </c>
      <c r="D1148" s="618" t="s">
        <v>3260</v>
      </c>
      <c r="E1148" s="614">
        <v>27000</v>
      </c>
      <c r="F1148" s="615">
        <f t="shared" si="55"/>
        <v>222762981.43443999</v>
      </c>
      <c r="G1148" s="614">
        <f t="shared" si="54"/>
        <v>27000</v>
      </c>
      <c r="H1148" s="615">
        <f t="shared" si="56"/>
        <v>222762981.43443999</v>
      </c>
      <c r="I1148" s="616" t="s">
        <v>108</v>
      </c>
      <c r="J1148" s="616" t="s">
        <v>3184</v>
      </c>
    </row>
    <row r="1149" spans="1:10" ht="36">
      <c r="A1149" s="617"/>
      <c r="B1149" s="620" t="s">
        <v>3194</v>
      </c>
      <c r="C1149" s="613" t="s">
        <v>3625</v>
      </c>
      <c r="D1149" s="618" t="s">
        <v>3261</v>
      </c>
      <c r="E1149" s="614">
        <v>426000</v>
      </c>
      <c r="F1149" s="615">
        <f t="shared" si="55"/>
        <v>223188981.43443999</v>
      </c>
      <c r="G1149" s="614">
        <f t="shared" si="54"/>
        <v>426000</v>
      </c>
      <c r="H1149" s="615">
        <f t="shared" si="56"/>
        <v>223188981.43443999</v>
      </c>
      <c r="I1149" s="616" t="s">
        <v>108</v>
      </c>
      <c r="J1149" s="616" t="s">
        <v>3184</v>
      </c>
    </row>
    <row r="1150" spans="1:10" ht="36">
      <c r="A1150" s="617"/>
      <c r="B1150" s="620" t="s">
        <v>3194</v>
      </c>
      <c r="C1150" s="613" t="s">
        <v>3625</v>
      </c>
      <c r="D1150" s="618" t="s">
        <v>3266</v>
      </c>
      <c r="E1150" s="614">
        <v>16000.000000000004</v>
      </c>
      <c r="F1150" s="615">
        <f t="shared" si="55"/>
        <v>223204981.43443999</v>
      </c>
      <c r="G1150" s="614">
        <f t="shared" si="54"/>
        <v>16000.000000000004</v>
      </c>
      <c r="H1150" s="615">
        <f t="shared" si="56"/>
        <v>223204981.43443999</v>
      </c>
      <c r="I1150" s="616" t="s">
        <v>108</v>
      </c>
      <c r="J1150" s="616" t="s">
        <v>3184</v>
      </c>
    </row>
    <row r="1151" spans="1:10" ht="36">
      <c r="A1151" s="617"/>
      <c r="B1151" s="620" t="s">
        <v>3194</v>
      </c>
      <c r="C1151" s="613" t="s">
        <v>3625</v>
      </c>
      <c r="D1151" s="618" t="s">
        <v>3267</v>
      </c>
      <c r="E1151" s="614">
        <v>170000</v>
      </c>
      <c r="F1151" s="615">
        <f t="shared" si="55"/>
        <v>223374981.43443999</v>
      </c>
      <c r="G1151" s="614">
        <f t="shared" si="54"/>
        <v>170000</v>
      </c>
      <c r="H1151" s="615">
        <f t="shared" si="56"/>
        <v>223374981.43443999</v>
      </c>
      <c r="I1151" s="616" t="s">
        <v>108</v>
      </c>
      <c r="J1151" s="616" t="s">
        <v>3184</v>
      </c>
    </row>
    <row r="1152" spans="1:10" ht="36">
      <c r="A1152" s="617"/>
      <c r="B1152" s="620" t="s">
        <v>3194</v>
      </c>
      <c r="C1152" s="613" t="s">
        <v>3625</v>
      </c>
      <c r="D1152" s="618" t="s">
        <v>3289</v>
      </c>
      <c r="E1152" s="614">
        <v>69000</v>
      </c>
      <c r="F1152" s="615">
        <f t="shared" si="55"/>
        <v>223443981.43443999</v>
      </c>
      <c r="G1152" s="614">
        <f t="shared" si="54"/>
        <v>69000</v>
      </c>
      <c r="H1152" s="615">
        <f t="shared" si="56"/>
        <v>223443981.43443999</v>
      </c>
      <c r="I1152" s="616" t="s">
        <v>108</v>
      </c>
      <c r="J1152" s="616" t="s">
        <v>3184</v>
      </c>
    </row>
    <row r="1153" spans="1:10" ht="36">
      <c r="A1153" s="617"/>
      <c r="B1153" s="620" t="s">
        <v>3194</v>
      </c>
      <c r="C1153" s="613" t="s">
        <v>3625</v>
      </c>
      <c r="D1153" s="618" t="s">
        <v>3242</v>
      </c>
      <c r="E1153" s="614">
        <v>234000</v>
      </c>
      <c r="F1153" s="615">
        <f t="shared" si="55"/>
        <v>223677981.43443999</v>
      </c>
      <c r="G1153" s="614">
        <f t="shared" si="54"/>
        <v>234000</v>
      </c>
      <c r="H1153" s="615">
        <f t="shared" si="56"/>
        <v>223677981.43443999</v>
      </c>
      <c r="I1153" s="616" t="s">
        <v>108</v>
      </c>
      <c r="J1153" s="616" t="s">
        <v>3184</v>
      </c>
    </row>
    <row r="1154" spans="1:10" ht="36">
      <c r="A1154" s="617"/>
      <c r="B1154" s="620" t="s">
        <v>3194</v>
      </c>
      <c r="C1154" s="613" t="s">
        <v>3625</v>
      </c>
      <c r="D1154" s="618" t="s">
        <v>3462</v>
      </c>
      <c r="E1154" s="614">
        <v>4000</v>
      </c>
      <c r="F1154" s="615">
        <f t="shared" si="55"/>
        <v>223681981.43443999</v>
      </c>
      <c r="G1154" s="614">
        <f t="shared" si="54"/>
        <v>4000</v>
      </c>
      <c r="H1154" s="615">
        <f t="shared" si="56"/>
        <v>223681981.43443999</v>
      </c>
      <c r="I1154" s="616" t="s">
        <v>108</v>
      </c>
      <c r="J1154" s="616" t="s">
        <v>3184</v>
      </c>
    </row>
    <row r="1155" spans="1:10" ht="36">
      <c r="A1155" s="617"/>
      <c r="B1155" s="620" t="s">
        <v>3194</v>
      </c>
      <c r="C1155" s="613" t="s">
        <v>3625</v>
      </c>
      <c r="D1155" s="618" t="s">
        <v>3268</v>
      </c>
      <c r="E1155" s="614">
        <v>5000</v>
      </c>
      <c r="F1155" s="615">
        <f t="shared" si="55"/>
        <v>223686981.43443999</v>
      </c>
      <c r="G1155" s="614">
        <f t="shared" si="54"/>
        <v>5000</v>
      </c>
      <c r="H1155" s="615">
        <f t="shared" si="56"/>
        <v>223686981.43443999</v>
      </c>
      <c r="I1155" s="616" t="s">
        <v>108</v>
      </c>
      <c r="J1155" s="616" t="s">
        <v>3184</v>
      </c>
    </row>
    <row r="1156" spans="1:10" ht="36">
      <c r="A1156" s="617"/>
      <c r="B1156" s="620" t="s">
        <v>3194</v>
      </c>
      <c r="C1156" s="613" t="s">
        <v>3625</v>
      </c>
      <c r="D1156" s="618" t="s">
        <v>3243</v>
      </c>
      <c r="E1156" s="614">
        <v>25000</v>
      </c>
      <c r="F1156" s="615">
        <f t="shared" si="55"/>
        <v>223711981.43443999</v>
      </c>
      <c r="G1156" s="614">
        <f t="shared" si="54"/>
        <v>25000</v>
      </c>
      <c r="H1156" s="615">
        <f t="shared" si="56"/>
        <v>223711981.43443999</v>
      </c>
      <c r="I1156" s="616" t="s">
        <v>108</v>
      </c>
      <c r="J1156" s="616" t="s">
        <v>3184</v>
      </c>
    </row>
    <row r="1157" spans="1:10" ht="36">
      <c r="A1157" s="617"/>
      <c r="B1157" s="620" t="s">
        <v>3194</v>
      </c>
      <c r="C1157" s="613" t="s">
        <v>3625</v>
      </c>
      <c r="D1157" s="618" t="s">
        <v>3269</v>
      </c>
      <c r="E1157" s="614">
        <v>266000</v>
      </c>
      <c r="F1157" s="615">
        <f t="shared" si="55"/>
        <v>223977981.43443999</v>
      </c>
      <c r="G1157" s="614">
        <f t="shared" si="54"/>
        <v>266000</v>
      </c>
      <c r="H1157" s="615">
        <f t="shared" si="56"/>
        <v>223977981.43443999</v>
      </c>
      <c r="I1157" s="616" t="s">
        <v>108</v>
      </c>
      <c r="J1157" s="616" t="s">
        <v>3184</v>
      </c>
    </row>
    <row r="1158" spans="1:10" ht="36">
      <c r="A1158" s="617"/>
      <c r="B1158" s="620" t="s">
        <v>3194</v>
      </c>
      <c r="C1158" s="613" t="s">
        <v>3625</v>
      </c>
      <c r="D1158" s="618" t="s">
        <v>3290</v>
      </c>
      <c r="E1158" s="614">
        <v>328785</v>
      </c>
      <c r="F1158" s="615">
        <f t="shared" si="55"/>
        <v>224306766.43443999</v>
      </c>
      <c r="G1158" s="614">
        <f t="shared" si="54"/>
        <v>328785</v>
      </c>
      <c r="H1158" s="615">
        <f t="shared" si="56"/>
        <v>224306766.43443999</v>
      </c>
      <c r="I1158" s="616" t="s">
        <v>108</v>
      </c>
      <c r="J1158" s="616" t="s">
        <v>3184</v>
      </c>
    </row>
    <row r="1159" spans="1:10" ht="36">
      <c r="A1159" s="617"/>
      <c r="B1159" s="620" t="s">
        <v>3194</v>
      </c>
      <c r="C1159" s="613" t="s">
        <v>3625</v>
      </c>
      <c r="D1159" s="618" t="s">
        <v>3373</v>
      </c>
      <c r="E1159" s="614">
        <v>6238.4400000000005</v>
      </c>
      <c r="F1159" s="615">
        <f t="shared" si="55"/>
        <v>224313004.87443998</v>
      </c>
      <c r="G1159" s="614">
        <f t="shared" si="54"/>
        <v>6238.4400000000005</v>
      </c>
      <c r="H1159" s="615">
        <f t="shared" si="56"/>
        <v>224313004.87443998</v>
      </c>
      <c r="I1159" s="616" t="s">
        <v>108</v>
      </c>
      <c r="J1159" s="616" t="s">
        <v>3184</v>
      </c>
    </row>
    <row r="1160" spans="1:10" ht="36">
      <c r="A1160" s="617"/>
      <c r="B1160" s="620" t="s">
        <v>3194</v>
      </c>
      <c r="C1160" s="613" t="s">
        <v>3625</v>
      </c>
      <c r="D1160" s="618" t="s">
        <v>3628</v>
      </c>
      <c r="E1160" s="614">
        <v>213.28</v>
      </c>
      <c r="F1160" s="615">
        <f t="shared" si="55"/>
        <v>224313218.15443999</v>
      </c>
      <c r="G1160" s="614">
        <f t="shared" si="54"/>
        <v>213.28</v>
      </c>
      <c r="H1160" s="615">
        <f t="shared" si="56"/>
        <v>224313218.15443999</v>
      </c>
      <c r="I1160" s="616" t="s">
        <v>108</v>
      </c>
      <c r="J1160" s="616" t="s">
        <v>3184</v>
      </c>
    </row>
    <row r="1161" spans="1:10" ht="36">
      <c r="A1161" s="617"/>
      <c r="B1161" s="620" t="s">
        <v>3194</v>
      </c>
      <c r="C1161" s="613" t="s">
        <v>3625</v>
      </c>
      <c r="D1161" s="618" t="s">
        <v>3472</v>
      </c>
      <c r="E1161" s="614">
        <v>60000</v>
      </c>
      <c r="F1161" s="615">
        <f t="shared" si="55"/>
        <v>224373218.15443999</v>
      </c>
      <c r="G1161" s="614">
        <f t="shared" si="54"/>
        <v>60000</v>
      </c>
      <c r="H1161" s="615">
        <f t="shared" si="56"/>
        <v>224373218.15443999</v>
      </c>
      <c r="I1161" s="616" t="s">
        <v>108</v>
      </c>
      <c r="J1161" s="616" t="s">
        <v>3184</v>
      </c>
    </row>
    <row r="1162" spans="1:10" ht="36">
      <c r="A1162" s="617"/>
      <c r="B1162" s="620" t="s">
        <v>3194</v>
      </c>
      <c r="C1162" s="613" t="s">
        <v>3625</v>
      </c>
      <c r="D1162" s="618" t="s">
        <v>3244</v>
      </c>
      <c r="E1162" s="614">
        <v>270000</v>
      </c>
      <c r="F1162" s="615">
        <f t="shared" si="55"/>
        <v>224643218.15443999</v>
      </c>
      <c r="G1162" s="614">
        <f t="shared" ref="G1162:G1225" si="57">E1162</f>
        <v>270000</v>
      </c>
      <c r="H1162" s="615">
        <f t="shared" si="56"/>
        <v>224643218.15443999</v>
      </c>
      <c r="I1162" s="616" t="s">
        <v>108</v>
      </c>
      <c r="J1162" s="616" t="s">
        <v>3184</v>
      </c>
    </row>
    <row r="1163" spans="1:10" ht="36">
      <c r="A1163" s="617"/>
      <c r="B1163" s="620" t="s">
        <v>3194</v>
      </c>
      <c r="C1163" s="613" t="s">
        <v>3625</v>
      </c>
      <c r="D1163" s="618" t="s">
        <v>3292</v>
      </c>
      <c r="E1163" s="614">
        <v>219000</v>
      </c>
      <c r="F1163" s="615">
        <f t="shared" ref="F1163:F1226" si="58">E1163+F1162</f>
        <v>224862218.15443999</v>
      </c>
      <c r="G1163" s="614">
        <f t="shared" si="57"/>
        <v>219000</v>
      </c>
      <c r="H1163" s="615">
        <f t="shared" ref="H1163:H1226" si="59">H1162+G1163</f>
        <v>224862218.15443999</v>
      </c>
      <c r="I1163" s="616" t="s">
        <v>108</v>
      </c>
      <c r="J1163" s="616" t="s">
        <v>3184</v>
      </c>
    </row>
    <row r="1164" spans="1:10" ht="36">
      <c r="A1164" s="617"/>
      <c r="B1164" s="620" t="s">
        <v>3194</v>
      </c>
      <c r="C1164" s="613" t="s">
        <v>3625</v>
      </c>
      <c r="D1164" s="618" t="s">
        <v>3629</v>
      </c>
      <c r="E1164" s="614">
        <v>6505.0400000000009</v>
      </c>
      <c r="F1164" s="615">
        <f t="shared" si="58"/>
        <v>224868723.19443998</v>
      </c>
      <c r="G1164" s="614">
        <f t="shared" si="57"/>
        <v>6505.0400000000009</v>
      </c>
      <c r="H1164" s="615">
        <f t="shared" si="59"/>
        <v>224868723.19443998</v>
      </c>
      <c r="I1164" s="616" t="s">
        <v>108</v>
      </c>
      <c r="J1164" s="616" t="s">
        <v>3184</v>
      </c>
    </row>
    <row r="1165" spans="1:10" ht="36">
      <c r="A1165" s="617"/>
      <c r="B1165" s="620" t="s">
        <v>3194</v>
      </c>
      <c r="C1165" s="613" t="s">
        <v>3625</v>
      </c>
      <c r="D1165" s="618" t="s">
        <v>3245</v>
      </c>
      <c r="E1165" s="614">
        <v>53.32</v>
      </c>
      <c r="F1165" s="615">
        <f t="shared" si="58"/>
        <v>224868776.51443997</v>
      </c>
      <c r="G1165" s="614">
        <f t="shared" si="57"/>
        <v>53.32</v>
      </c>
      <c r="H1165" s="615">
        <f t="shared" si="59"/>
        <v>224868776.51443997</v>
      </c>
      <c r="I1165" s="616" t="s">
        <v>108</v>
      </c>
      <c r="J1165" s="616" t="s">
        <v>3184</v>
      </c>
    </row>
    <row r="1166" spans="1:10" ht="36">
      <c r="A1166" s="617"/>
      <c r="B1166" s="620" t="s">
        <v>3194</v>
      </c>
      <c r="C1166" s="613" t="s">
        <v>3625</v>
      </c>
      <c r="D1166" s="618" t="s">
        <v>3294</v>
      </c>
      <c r="E1166" s="614">
        <v>2079.48</v>
      </c>
      <c r="F1166" s="615">
        <f t="shared" si="58"/>
        <v>224870855.99443996</v>
      </c>
      <c r="G1166" s="614">
        <f t="shared" si="57"/>
        <v>2079.48</v>
      </c>
      <c r="H1166" s="615">
        <f t="shared" si="59"/>
        <v>224870855.99443996</v>
      </c>
      <c r="I1166" s="616" t="s">
        <v>108</v>
      </c>
      <c r="J1166" s="616" t="s">
        <v>3184</v>
      </c>
    </row>
    <row r="1167" spans="1:10" ht="36">
      <c r="A1167" s="617"/>
      <c r="B1167" s="620" t="s">
        <v>3194</v>
      </c>
      <c r="C1167" s="613" t="s">
        <v>3625</v>
      </c>
      <c r="D1167" s="618" t="s">
        <v>3270</v>
      </c>
      <c r="E1167" s="614">
        <v>78000</v>
      </c>
      <c r="F1167" s="615">
        <f t="shared" si="58"/>
        <v>224948855.99443996</v>
      </c>
      <c r="G1167" s="614">
        <f t="shared" si="57"/>
        <v>78000</v>
      </c>
      <c r="H1167" s="615">
        <f t="shared" si="59"/>
        <v>224948855.99443996</v>
      </c>
      <c r="I1167" s="616" t="s">
        <v>108</v>
      </c>
      <c r="J1167" s="616" t="s">
        <v>3184</v>
      </c>
    </row>
    <row r="1168" spans="1:10" ht="36">
      <c r="A1168" s="617"/>
      <c r="B1168" s="620" t="s">
        <v>3194</v>
      </c>
      <c r="C1168" s="613" t="s">
        <v>3625</v>
      </c>
      <c r="D1168" s="618" t="s">
        <v>3246</v>
      </c>
      <c r="E1168" s="614">
        <v>73000</v>
      </c>
      <c r="F1168" s="615">
        <f t="shared" si="58"/>
        <v>225021855.99443996</v>
      </c>
      <c r="G1168" s="614">
        <f t="shared" si="57"/>
        <v>73000</v>
      </c>
      <c r="H1168" s="615">
        <f t="shared" si="59"/>
        <v>225021855.99443996</v>
      </c>
      <c r="I1168" s="616" t="s">
        <v>108</v>
      </c>
      <c r="J1168" s="616" t="s">
        <v>3184</v>
      </c>
    </row>
    <row r="1169" spans="1:10" ht="36">
      <c r="A1169" s="617"/>
      <c r="B1169" s="620" t="s">
        <v>3194</v>
      </c>
      <c r="C1169" s="613" t="s">
        <v>3625</v>
      </c>
      <c r="D1169" s="618" t="s">
        <v>3541</v>
      </c>
      <c r="E1169" s="614">
        <v>9117.7200000000012</v>
      </c>
      <c r="F1169" s="615">
        <f t="shared" si="58"/>
        <v>225030973.71443996</v>
      </c>
      <c r="G1169" s="614">
        <f t="shared" si="57"/>
        <v>9117.7200000000012</v>
      </c>
      <c r="H1169" s="615">
        <f t="shared" si="59"/>
        <v>225030973.71443996</v>
      </c>
      <c r="I1169" s="616" t="s">
        <v>108</v>
      </c>
      <c r="J1169" s="616" t="s">
        <v>3184</v>
      </c>
    </row>
    <row r="1170" spans="1:10" ht="36">
      <c r="A1170" s="617"/>
      <c r="B1170" s="620" t="s">
        <v>3194</v>
      </c>
      <c r="C1170" s="613" t="s">
        <v>3625</v>
      </c>
      <c r="D1170" s="618" t="s">
        <v>3206</v>
      </c>
      <c r="E1170" s="614">
        <v>191000</v>
      </c>
      <c r="F1170" s="615">
        <f t="shared" si="58"/>
        <v>225221973.71443996</v>
      </c>
      <c r="G1170" s="614">
        <f t="shared" si="57"/>
        <v>191000</v>
      </c>
      <c r="H1170" s="615">
        <f t="shared" si="59"/>
        <v>225221973.71443996</v>
      </c>
      <c r="I1170" s="616" t="s">
        <v>108</v>
      </c>
      <c r="J1170" s="616" t="s">
        <v>3184</v>
      </c>
    </row>
    <row r="1171" spans="1:10" ht="36">
      <c r="A1171" s="617"/>
      <c r="B1171" s="620" t="s">
        <v>3194</v>
      </c>
      <c r="C1171" s="613" t="s">
        <v>3625</v>
      </c>
      <c r="D1171" s="618" t="s">
        <v>3214</v>
      </c>
      <c r="E1171" s="614">
        <v>67106</v>
      </c>
      <c r="F1171" s="615">
        <f t="shared" si="58"/>
        <v>225289079.71443996</v>
      </c>
      <c r="G1171" s="614">
        <f t="shared" si="57"/>
        <v>67106</v>
      </c>
      <c r="H1171" s="615">
        <f t="shared" si="59"/>
        <v>225289079.71443996</v>
      </c>
      <c r="I1171" s="616" t="s">
        <v>108</v>
      </c>
      <c r="J1171" s="616" t="s">
        <v>3184</v>
      </c>
    </row>
    <row r="1172" spans="1:10" ht="36">
      <c r="A1172" s="617"/>
      <c r="B1172" s="620" t="s">
        <v>3194</v>
      </c>
      <c r="C1172" s="613" t="s">
        <v>3625</v>
      </c>
      <c r="D1172" s="618" t="s">
        <v>3221</v>
      </c>
      <c r="E1172" s="614">
        <v>183076</v>
      </c>
      <c r="F1172" s="615">
        <f t="shared" si="58"/>
        <v>225472155.71443996</v>
      </c>
      <c r="G1172" s="614">
        <f t="shared" si="57"/>
        <v>183076</v>
      </c>
      <c r="H1172" s="615">
        <f t="shared" si="59"/>
        <v>225472155.71443996</v>
      </c>
      <c r="I1172" s="616" t="s">
        <v>108</v>
      </c>
      <c r="J1172" s="616" t="s">
        <v>3184</v>
      </c>
    </row>
    <row r="1173" spans="1:10" ht="36">
      <c r="A1173" s="617"/>
      <c r="B1173" s="620" t="s">
        <v>3194</v>
      </c>
      <c r="C1173" s="613" t="s">
        <v>3625</v>
      </c>
      <c r="D1173" s="618" t="s">
        <v>3248</v>
      </c>
      <c r="E1173" s="614">
        <v>255000</v>
      </c>
      <c r="F1173" s="615">
        <f t="shared" si="58"/>
        <v>225727155.71443996</v>
      </c>
      <c r="G1173" s="614">
        <f t="shared" si="57"/>
        <v>255000</v>
      </c>
      <c r="H1173" s="615">
        <f t="shared" si="59"/>
        <v>225727155.71443996</v>
      </c>
      <c r="I1173" s="616" t="s">
        <v>108</v>
      </c>
      <c r="J1173" s="616" t="s">
        <v>3184</v>
      </c>
    </row>
    <row r="1174" spans="1:10" ht="36">
      <c r="A1174" s="617"/>
      <c r="B1174" s="620" t="s">
        <v>3194</v>
      </c>
      <c r="C1174" s="613" t="s">
        <v>3625</v>
      </c>
      <c r="D1174" s="618" t="s">
        <v>3274</v>
      </c>
      <c r="E1174" s="614">
        <v>65000</v>
      </c>
      <c r="F1174" s="615">
        <f t="shared" si="58"/>
        <v>225792155.71443996</v>
      </c>
      <c r="G1174" s="614">
        <f t="shared" si="57"/>
        <v>65000</v>
      </c>
      <c r="H1174" s="615">
        <f t="shared" si="59"/>
        <v>225792155.71443996</v>
      </c>
      <c r="I1174" s="616" t="s">
        <v>108</v>
      </c>
      <c r="J1174" s="616" t="s">
        <v>3184</v>
      </c>
    </row>
    <row r="1175" spans="1:10" ht="36">
      <c r="A1175" s="617"/>
      <c r="B1175" s="620" t="s">
        <v>3194</v>
      </c>
      <c r="C1175" s="613" t="s">
        <v>3625</v>
      </c>
      <c r="D1175" s="618" t="s">
        <v>3275</v>
      </c>
      <c r="E1175" s="614">
        <v>234000</v>
      </c>
      <c r="F1175" s="615">
        <f t="shared" si="58"/>
        <v>226026155.71443996</v>
      </c>
      <c r="G1175" s="614">
        <f t="shared" si="57"/>
        <v>234000</v>
      </c>
      <c r="H1175" s="615">
        <f t="shared" si="59"/>
        <v>226026155.71443996</v>
      </c>
      <c r="I1175" s="616" t="s">
        <v>108</v>
      </c>
      <c r="J1175" s="616" t="s">
        <v>3184</v>
      </c>
    </row>
    <row r="1176" spans="1:10" ht="36">
      <c r="A1176" s="617"/>
      <c r="B1176" s="620" t="s">
        <v>3194</v>
      </c>
      <c r="C1176" s="613" t="s">
        <v>3625</v>
      </c>
      <c r="D1176" s="618" t="s">
        <v>3276</v>
      </c>
      <c r="E1176" s="614">
        <v>13649.92</v>
      </c>
      <c r="F1176" s="615">
        <f t="shared" si="58"/>
        <v>226039805.63443995</v>
      </c>
      <c r="G1176" s="614">
        <f t="shared" si="57"/>
        <v>13649.92</v>
      </c>
      <c r="H1176" s="615">
        <f t="shared" si="59"/>
        <v>226039805.63443995</v>
      </c>
      <c r="I1176" s="616" t="s">
        <v>108</v>
      </c>
      <c r="J1176" s="616" t="s">
        <v>3184</v>
      </c>
    </row>
    <row r="1177" spans="1:10" ht="36">
      <c r="A1177" s="617"/>
      <c r="B1177" s="620" t="s">
        <v>3194</v>
      </c>
      <c r="C1177" s="613" t="s">
        <v>3625</v>
      </c>
      <c r="D1177" s="618" t="s">
        <v>3630</v>
      </c>
      <c r="E1177" s="614">
        <v>240000</v>
      </c>
      <c r="F1177" s="615">
        <f t="shared" si="58"/>
        <v>226279805.63443995</v>
      </c>
      <c r="G1177" s="614">
        <f t="shared" si="57"/>
        <v>240000</v>
      </c>
      <c r="H1177" s="615">
        <f t="shared" si="59"/>
        <v>226279805.63443995</v>
      </c>
      <c r="I1177" s="616" t="s">
        <v>108</v>
      </c>
      <c r="J1177" s="616" t="s">
        <v>3184</v>
      </c>
    </row>
    <row r="1178" spans="1:10" ht="36">
      <c r="A1178" s="617"/>
      <c r="B1178" s="620" t="s">
        <v>3194</v>
      </c>
      <c r="C1178" s="613" t="s">
        <v>3625</v>
      </c>
      <c r="D1178" s="618" t="s">
        <v>3249</v>
      </c>
      <c r="E1178" s="614">
        <v>693.16000000000008</v>
      </c>
      <c r="F1178" s="615">
        <f t="shared" si="58"/>
        <v>226280498.79443994</v>
      </c>
      <c r="G1178" s="614">
        <f t="shared" si="57"/>
        <v>693.16000000000008</v>
      </c>
      <c r="H1178" s="615">
        <f t="shared" si="59"/>
        <v>226280498.79443994</v>
      </c>
      <c r="I1178" s="616" t="s">
        <v>108</v>
      </c>
      <c r="J1178" s="616" t="s">
        <v>3184</v>
      </c>
    </row>
    <row r="1179" spans="1:10" ht="36">
      <c r="A1179" s="617"/>
      <c r="B1179" s="620" t="s">
        <v>3194</v>
      </c>
      <c r="C1179" s="613" t="s">
        <v>3625</v>
      </c>
      <c r="D1179" s="618" t="s">
        <v>3457</v>
      </c>
      <c r="E1179" s="614">
        <v>200000</v>
      </c>
      <c r="F1179" s="615">
        <f t="shared" si="58"/>
        <v>226480498.79443994</v>
      </c>
      <c r="G1179" s="614">
        <f t="shared" si="57"/>
        <v>200000</v>
      </c>
      <c r="H1179" s="615">
        <f t="shared" si="59"/>
        <v>226480498.79443994</v>
      </c>
      <c r="I1179" s="616" t="s">
        <v>108</v>
      </c>
      <c r="J1179" s="616" t="s">
        <v>3184</v>
      </c>
    </row>
    <row r="1180" spans="1:10" ht="36">
      <c r="A1180" s="617"/>
      <c r="B1180" s="620" t="s">
        <v>3194</v>
      </c>
      <c r="C1180" s="613" t="s">
        <v>3625</v>
      </c>
      <c r="D1180" s="618" t="s">
        <v>3277</v>
      </c>
      <c r="E1180" s="614">
        <v>44000</v>
      </c>
      <c r="F1180" s="615">
        <f t="shared" si="58"/>
        <v>226524498.79443994</v>
      </c>
      <c r="G1180" s="614">
        <f t="shared" si="57"/>
        <v>44000</v>
      </c>
      <c r="H1180" s="615">
        <f t="shared" si="59"/>
        <v>226524498.79443994</v>
      </c>
      <c r="I1180" s="616" t="s">
        <v>108</v>
      </c>
      <c r="J1180" s="616" t="s">
        <v>3184</v>
      </c>
    </row>
    <row r="1181" spans="1:10" ht="36">
      <c r="A1181" s="617"/>
      <c r="B1181" s="620" t="s">
        <v>3194</v>
      </c>
      <c r="C1181" s="613" t="s">
        <v>3625</v>
      </c>
      <c r="D1181" s="618" t="s">
        <v>3278</v>
      </c>
      <c r="E1181" s="614">
        <v>109199.35999999999</v>
      </c>
      <c r="F1181" s="615">
        <f t="shared" si="58"/>
        <v>226633698.15443996</v>
      </c>
      <c r="G1181" s="614">
        <f t="shared" si="57"/>
        <v>109199.35999999999</v>
      </c>
      <c r="H1181" s="615">
        <f t="shared" si="59"/>
        <v>226633698.15443996</v>
      </c>
      <c r="I1181" s="616" t="s">
        <v>108</v>
      </c>
      <c r="J1181" s="616" t="s">
        <v>3184</v>
      </c>
    </row>
    <row r="1182" spans="1:10" ht="36">
      <c r="A1182" s="617"/>
      <c r="B1182" s="620" t="s">
        <v>3194</v>
      </c>
      <c r="C1182" s="613" t="s">
        <v>3625</v>
      </c>
      <c r="D1182" s="618" t="s">
        <v>3279</v>
      </c>
      <c r="E1182" s="614">
        <v>4000</v>
      </c>
      <c r="F1182" s="615">
        <f t="shared" si="58"/>
        <v>226637698.15443996</v>
      </c>
      <c r="G1182" s="614">
        <f t="shared" si="57"/>
        <v>4000</v>
      </c>
      <c r="H1182" s="615">
        <f t="shared" si="59"/>
        <v>226637698.15443996</v>
      </c>
      <c r="I1182" s="616" t="s">
        <v>108</v>
      </c>
      <c r="J1182" s="616" t="s">
        <v>3184</v>
      </c>
    </row>
    <row r="1183" spans="1:10" ht="36">
      <c r="A1183" s="617"/>
      <c r="B1183" s="620" t="s">
        <v>3194</v>
      </c>
      <c r="C1183" s="613" t="s">
        <v>3625</v>
      </c>
      <c r="D1183" s="618" t="s">
        <v>3281</v>
      </c>
      <c r="E1183" s="614">
        <v>479.88</v>
      </c>
      <c r="F1183" s="615">
        <f t="shared" si="58"/>
        <v>226638178.03443995</v>
      </c>
      <c r="G1183" s="614">
        <f t="shared" si="57"/>
        <v>479.88</v>
      </c>
      <c r="H1183" s="615">
        <f t="shared" si="59"/>
        <v>226638178.03443995</v>
      </c>
      <c r="I1183" s="616" t="s">
        <v>108</v>
      </c>
      <c r="J1183" s="616" t="s">
        <v>3184</v>
      </c>
    </row>
    <row r="1184" spans="1:10" ht="36">
      <c r="A1184" s="617"/>
      <c r="B1184" s="620" t="s">
        <v>3194</v>
      </c>
      <c r="C1184" s="613" t="s">
        <v>3625</v>
      </c>
      <c r="D1184" s="618" t="s">
        <v>3297</v>
      </c>
      <c r="E1184" s="614">
        <v>39000</v>
      </c>
      <c r="F1184" s="615">
        <f t="shared" si="58"/>
        <v>226677178.03443995</v>
      </c>
      <c r="G1184" s="614">
        <f t="shared" si="57"/>
        <v>39000</v>
      </c>
      <c r="H1184" s="615">
        <f t="shared" si="59"/>
        <v>226677178.03443995</v>
      </c>
      <c r="I1184" s="616" t="s">
        <v>108</v>
      </c>
      <c r="J1184" s="616" t="s">
        <v>3184</v>
      </c>
    </row>
    <row r="1185" spans="1:10" ht="36">
      <c r="A1185" s="617"/>
      <c r="B1185" s="620" t="s">
        <v>3194</v>
      </c>
      <c r="C1185" s="613" t="s">
        <v>3625</v>
      </c>
      <c r="D1185" s="618" t="s">
        <v>3378</v>
      </c>
      <c r="E1185" s="614">
        <v>33000</v>
      </c>
      <c r="F1185" s="615">
        <f t="shared" si="58"/>
        <v>226710178.03443995</v>
      </c>
      <c r="G1185" s="614">
        <f t="shared" si="57"/>
        <v>33000</v>
      </c>
      <c r="H1185" s="615">
        <f t="shared" si="59"/>
        <v>226710178.03443995</v>
      </c>
      <c r="I1185" s="616" t="s">
        <v>108</v>
      </c>
      <c r="J1185" s="616" t="s">
        <v>3184</v>
      </c>
    </row>
    <row r="1186" spans="1:10" ht="36">
      <c r="A1186" s="617"/>
      <c r="B1186" s="620" t="s">
        <v>3194</v>
      </c>
      <c r="C1186" s="613" t="s">
        <v>3625</v>
      </c>
      <c r="D1186" s="618" t="s">
        <v>3375</v>
      </c>
      <c r="E1186" s="614">
        <v>1652.92</v>
      </c>
      <c r="F1186" s="615">
        <f t="shared" si="58"/>
        <v>226711830.95443994</v>
      </c>
      <c r="G1186" s="614">
        <f t="shared" si="57"/>
        <v>1652.92</v>
      </c>
      <c r="H1186" s="615">
        <f t="shared" si="59"/>
        <v>226711830.95443994</v>
      </c>
      <c r="I1186" s="616" t="s">
        <v>108</v>
      </c>
      <c r="J1186" s="616" t="s">
        <v>3184</v>
      </c>
    </row>
    <row r="1187" spans="1:10" ht="36">
      <c r="A1187" s="617"/>
      <c r="B1187" s="620" t="s">
        <v>3194</v>
      </c>
      <c r="C1187" s="613" t="s">
        <v>3625</v>
      </c>
      <c r="D1187" s="618" t="s">
        <v>3282</v>
      </c>
      <c r="E1187" s="614">
        <v>6984.92</v>
      </c>
      <c r="F1187" s="615">
        <f t="shared" si="58"/>
        <v>226718815.87443992</v>
      </c>
      <c r="G1187" s="614">
        <f t="shared" si="57"/>
        <v>6984.92</v>
      </c>
      <c r="H1187" s="615">
        <f t="shared" si="59"/>
        <v>226718815.87443992</v>
      </c>
      <c r="I1187" s="616" t="s">
        <v>108</v>
      </c>
      <c r="J1187" s="616" t="s">
        <v>3184</v>
      </c>
    </row>
    <row r="1188" spans="1:10" ht="36">
      <c r="A1188" s="617"/>
      <c r="B1188" s="620" t="s">
        <v>3194</v>
      </c>
      <c r="C1188" s="613" t="s">
        <v>3631</v>
      </c>
      <c r="D1188" s="618" t="s">
        <v>3247</v>
      </c>
      <c r="E1188" s="614">
        <v>8000</v>
      </c>
      <c r="F1188" s="615">
        <f t="shared" si="58"/>
        <v>226726815.87443992</v>
      </c>
      <c r="G1188" s="614">
        <f t="shared" si="57"/>
        <v>8000</v>
      </c>
      <c r="H1188" s="615">
        <f t="shared" si="59"/>
        <v>226726815.87443992</v>
      </c>
      <c r="I1188" s="616" t="s">
        <v>108</v>
      </c>
      <c r="J1188" s="616" t="s">
        <v>3184</v>
      </c>
    </row>
    <row r="1189" spans="1:10" ht="36">
      <c r="A1189" s="617"/>
      <c r="B1189" s="620" t="s">
        <v>3194</v>
      </c>
      <c r="C1189" s="613" t="s">
        <v>3631</v>
      </c>
      <c r="D1189" s="618" t="s">
        <v>3308</v>
      </c>
      <c r="E1189" s="614">
        <v>32000</v>
      </c>
      <c r="F1189" s="615">
        <f t="shared" si="58"/>
        <v>226758815.87443992</v>
      </c>
      <c r="G1189" s="614">
        <f t="shared" si="57"/>
        <v>32000</v>
      </c>
      <c r="H1189" s="615">
        <f t="shared" si="59"/>
        <v>226758815.87443992</v>
      </c>
      <c r="I1189" s="616" t="s">
        <v>108</v>
      </c>
      <c r="J1189" s="616" t="s">
        <v>3184</v>
      </c>
    </row>
    <row r="1190" spans="1:10" ht="36">
      <c r="A1190" s="617"/>
      <c r="B1190" s="620" t="s">
        <v>3194</v>
      </c>
      <c r="C1190" s="613" t="s">
        <v>3631</v>
      </c>
      <c r="D1190" s="618" t="s">
        <v>3330</v>
      </c>
      <c r="E1190" s="614">
        <v>2000</v>
      </c>
      <c r="F1190" s="615">
        <f t="shared" si="58"/>
        <v>226760815.87443992</v>
      </c>
      <c r="G1190" s="614">
        <f t="shared" si="57"/>
        <v>2000</v>
      </c>
      <c r="H1190" s="615">
        <f t="shared" si="59"/>
        <v>226760815.87443992</v>
      </c>
      <c r="I1190" s="616" t="s">
        <v>108</v>
      </c>
      <c r="J1190" s="616" t="s">
        <v>3184</v>
      </c>
    </row>
    <row r="1191" spans="1:10" ht="36">
      <c r="A1191" s="617"/>
      <c r="B1191" s="620" t="s">
        <v>3194</v>
      </c>
      <c r="C1191" s="613" t="s">
        <v>3631</v>
      </c>
      <c r="D1191" s="618" t="s">
        <v>3331</v>
      </c>
      <c r="E1191" s="614">
        <v>17000</v>
      </c>
      <c r="F1191" s="615">
        <f t="shared" si="58"/>
        <v>226777815.87443992</v>
      </c>
      <c r="G1191" s="614">
        <f t="shared" si="57"/>
        <v>17000</v>
      </c>
      <c r="H1191" s="615">
        <f t="shared" si="59"/>
        <v>226777815.87443992</v>
      </c>
      <c r="I1191" s="616" t="s">
        <v>108</v>
      </c>
      <c r="J1191" s="616" t="s">
        <v>3184</v>
      </c>
    </row>
    <row r="1192" spans="1:10" ht="36">
      <c r="A1192" s="617"/>
      <c r="B1192" s="620" t="s">
        <v>3194</v>
      </c>
      <c r="C1192" s="613" t="s">
        <v>3631</v>
      </c>
      <c r="D1192" s="618" t="s">
        <v>3333</v>
      </c>
      <c r="E1192" s="614">
        <v>1000</v>
      </c>
      <c r="F1192" s="615">
        <f t="shared" si="58"/>
        <v>226778815.87443992</v>
      </c>
      <c r="G1192" s="614">
        <f t="shared" si="57"/>
        <v>1000</v>
      </c>
      <c r="H1192" s="615">
        <f t="shared" si="59"/>
        <v>226778815.87443992</v>
      </c>
      <c r="I1192" s="616" t="s">
        <v>108</v>
      </c>
      <c r="J1192" s="616" t="s">
        <v>3184</v>
      </c>
    </row>
    <row r="1193" spans="1:10" ht="36">
      <c r="A1193" s="617"/>
      <c r="B1193" s="620" t="s">
        <v>3194</v>
      </c>
      <c r="C1193" s="613" t="s">
        <v>3631</v>
      </c>
      <c r="D1193" s="618" t="s">
        <v>3632</v>
      </c>
      <c r="E1193" s="614">
        <v>44000</v>
      </c>
      <c r="F1193" s="615">
        <f t="shared" si="58"/>
        <v>226822815.87443992</v>
      </c>
      <c r="G1193" s="614">
        <f t="shared" si="57"/>
        <v>44000</v>
      </c>
      <c r="H1193" s="615">
        <f t="shared" si="59"/>
        <v>226822815.87443992</v>
      </c>
      <c r="I1193" s="616" t="s">
        <v>108</v>
      </c>
      <c r="J1193" s="616" t="s">
        <v>3184</v>
      </c>
    </row>
    <row r="1194" spans="1:10" ht="36">
      <c r="A1194" s="617"/>
      <c r="B1194" s="620" t="s">
        <v>3194</v>
      </c>
      <c r="C1194" s="613" t="s">
        <v>3631</v>
      </c>
      <c r="D1194" s="618" t="s">
        <v>3633</v>
      </c>
      <c r="E1194" s="614">
        <v>1000</v>
      </c>
      <c r="F1194" s="615">
        <f t="shared" si="58"/>
        <v>226823815.87443992</v>
      </c>
      <c r="G1194" s="614">
        <f t="shared" si="57"/>
        <v>1000</v>
      </c>
      <c r="H1194" s="615">
        <f t="shared" si="59"/>
        <v>226823815.87443992</v>
      </c>
      <c r="I1194" s="616" t="s">
        <v>108</v>
      </c>
      <c r="J1194" s="616" t="s">
        <v>3184</v>
      </c>
    </row>
    <row r="1195" spans="1:10" ht="36">
      <c r="A1195" s="617"/>
      <c r="B1195" s="620" t="s">
        <v>3194</v>
      </c>
      <c r="C1195" s="613" t="s">
        <v>3631</v>
      </c>
      <c r="D1195" s="618" t="s">
        <v>3248</v>
      </c>
      <c r="E1195" s="614">
        <v>5000</v>
      </c>
      <c r="F1195" s="615">
        <f t="shared" si="58"/>
        <v>226828815.87443992</v>
      </c>
      <c r="G1195" s="614">
        <f t="shared" si="57"/>
        <v>5000</v>
      </c>
      <c r="H1195" s="615">
        <f t="shared" si="59"/>
        <v>226828815.87443992</v>
      </c>
      <c r="I1195" s="616" t="s">
        <v>108</v>
      </c>
      <c r="J1195" s="616" t="s">
        <v>3184</v>
      </c>
    </row>
    <row r="1196" spans="1:10" ht="36">
      <c r="A1196" s="617"/>
      <c r="B1196" s="620" t="s">
        <v>3194</v>
      </c>
      <c r="C1196" s="613" t="s">
        <v>3631</v>
      </c>
      <c r="D1196" s="618" t="s">
        <v>3357</v>
      </c>
      <c r="E1196" s="614">
        <v>31000</v>
      </c>
      <c r="F1196" s="615">
        <f t="shared" si="58"/>
        <v>226859815.87443992</v>
      </c>
      <c r="G1196" s="614">
        <f t="shared" si="57"/>
        <v>31000</v>
      </c>
      <c r="H1196" s="615">
        <f t="shared" si="59"/>
        <v>226859815.87443992</v>
      </c>
      <c r="I1196" s="616" t="s">
        <v>108</v>
      </c>
      <c r="J1196" s="616" t="s">
        <v>3184</v>
      </c>
    </row>
    <row r="1197" spans="1:10" ht="36">
      <c r="A1197" s="617"/>
      <c r="B1197" s="620" t="s">
        <v>3194</v>
      </c>
      <c r="C1197" s="613" t="s">
        <v>3631</v>
      </c>
      <c r="D1197" s="618" t="s">
        <v>3381</v>
      </c>
      <c r="E1197" s="614">
        <v>2000</v>
      </c>
      <c r="F1197" s="615">
        <f t="shared" si="58"/>
        <v>226861815.87443992</v>
      </c>
      <c r="G1197" s="614">
        <f t="shared" si="57"/>
        <v>2000</v>
      </c>
      <c r="H1197" s="615">
        <f t="shared" si="59"/>
        <v>226861815.87443992</v>
      </c>
      <c r="I1197" s="616" t="s">
        <v>108</v>
      </c>
      <c r="J1197" s="616" t="s">
        <v>3184</v>
      </c>
    </row>
    <row r="1198" spans="1:10" ht="36">
      <c r="A1198" s="617"/>
      <c r="B1198" s="620" t="s">
        <v>3194</v>
      </c>
      <c r="C1198" s="613" t="s">
        <v>3634</v>
      </c>
      <c r="D1198" s="618" t="s">
        <v>3308</v>
      </c>
      <c r="E1198" s="614">
        <v>4000</v>
      </c>
      <c r="F1198" s="615">
        <f t="shared" si="58"/>
        <v>226865815.87443992</v>
      </c>
      <c r="G1198" s="614">
        <f t="shared" si="57"/>
        <v>4000</v>
      </c>
      <c r="H1198" s="615">
        <f t="shared" si="59"/>
        <v>226865815.87443992</v>
      </c>
      <c r="I1198" s="616" t="s">
        <v>108</v>
      </c>
      <c r="J1198" s="616" t="s">
        <v>3184</v>
      </c>
    </row>
    <row r="1199" spans="1:10" ht="36">
      <c r="A1199" s="617"/>
      <c r="B1199" s="620" t="s">
        <v>3194</v>
      </c>
      <c r="C1199" s="613" t="s">
        <v>3634</v>
      </c>
      <c r="D1199" s="618" t="s">
        <v>3324</v>
      </c>
      <c r="E1199" s="614">
        <v>2000</v>
      </c>
      <c r="F1199" s="615">
        <f t="shared" si="58"/>
        <v>226867815.87443992</v>
      </c>
      <c r="G1199" s="614">
        <f t="shared" si="57"/>
        <v>2000</v>
      </c>
      <c r="H1199" s="615">
        <f t="shared" si="59"/>
        <v>226867815.87443992</v>
      </c>
      <c r="I1199" s="616" t="s">
        <v>108</v>
      </c>
      <c r="J1199" s="616" t="s">
        <v>3184</v>
      </c>
    </row>
    <row r="1200" spans="1:10" ht="36">
      <c r="A1200" s="617"/>
      <c r="B1200" s="620" t="s">
        <v>3194</v>
      </c>
      <c r="C1200" s="613" t="s">
        <v>3634</v>
      </c>
      <c r="D1200" s="618" t="s">
        <v>3635</v>
      </c>
      <c r="E1200" s="614">
        <v>1000</v>
      </c>
      <c r="F1200" s="615">
        <f t="shared" si="58"/>
        <v>226868815.87443992</v>
      </c>
      <c r="G1200" s="614">
        <f t="shared" si="57"/>
        <v>1000</v>
      </c>
      <c r="H1200" s="615">
        <f t="shared" si="59"/>
        <v>226868815.87443992</v>
      </c>
      <c r="I1200" s="616" t="s">
        <v>108</v>
      </c>
      <c r="J1200" s="616" t="s">
        <v>3184</v>
      </c>
    </row>
    <row r="1201" spans="1:10" ht="36">
      <c r="A1201" s="617"/>
      <c r="B1201" s="620" t="s">
        <v>3194</v>
      </c>
      <c r="C1201" s="613" t="s">
        <v>3634</v>
      </c>
      <c r="D1201" s="618" t="s">
        <v>3218</v>
      </c>
      <c r="E1201" s="614">
        <v>5000</v>
      </c>
      <c r="F1201" s="615">
        <f t="shared" si="58"/>
        <v>226873815.87443992</v>
      </c>
      <c r="G1201" s="614">
        <f t="shared" si="57"/>
        <v>5000</v>
      </c>
      <c r="H1201" s="615">
        <f t="shared" si="59"/>
        <v>226873815.87443992</v>
      </c>
      <c r="I1201" s="616" t="s">
        <v>108</v>
      </c>
      <c r="J1201" s="616" t="s">
        <v>3184</v>
      </c>
    </row>
    <row r="1202" spans="1:10" ht="36">
      <c r="A1202" s="617"/>
      <c r="B1202" s="620" t="s">
        <v>3194</v>
      </c>
      <c r="C1202" s="613" t="s">
        <v>3634</v>
      </c>
      <c r="D1202" s="618" t="s">
        <v>3331</v>
      </c>
      <c r="E1202" s="614">
        <v>2000</v>
      </c>
      <c r="F1202" s="615">
        <f t="shared" si="58"/>
        <v>226875815.87443992</v>
      </c>
      <c r="G1202" s="614">
        <f t="shared" si="57"/>
        <v>2000</v>
      </c>
      <c r="H1202" s="615">
        <f t="shared" si="59"/>
        <v>226875815.87443992</v>
      </c>
      <c r="I1202" s="616" t="s">
        <v>108</v>
      </c>
      <c r="J1202" s="616" t="s">
        <v>3184</v>
      </c>
    </row>
    <row r="1203" spans="1:10" ht="36">
      <c r="A1203" s="617"/>
      <c r="B1203" s="620" t="s">
        <v>3194</v>
      </c>
      <c r="C1203" s="613" t="s">
        <v>3634</v>
      </c>
      <c r="D1203" s="618" t="s">
        <v>3333</v>
      </c>
      <c r="E1203" s="614">
        <v>1000</v>
      </c>
      <c r="F1203" s="615">
        <f t="shared" si="58"/>
        <v>226876815.87443992</v>
      </c>
      <c r="G1203" s="614">
        <f t="shared" si="57"/>
        <v>1000</v>
      </c>
      <c r="H1203" s="615">
        <f t="shared" si="59"/>
        <v>226876815.87443992</v>
      </c>
      <c r="I1203" s="616" t="s">
        <v>108</v>
      </c>
      <c r="J1203" s="616" t="s">
        <v>3184</v>
      </c>
    </row>
    <row r="1204" spans="1:10" ht="36">
      <c r="A1204" s="617"/>
      <c r="B1204" s="620" t="s">
        <v>3194</v>
      </c>
      <c r="C1204" s="613" t="s">
        <v>3634</v>
      </c>
      <c r="D1204" s="618" t="s">
        <v>3636</v>
      </c>
      <c r="E1204" s="614">
        <v>4000</v>
      </c>
      <c r="F1204" s="615">
        <f t="shared" si="58"/>
        <v>226880815.87443992</v>
      </c>
      <c r="G1204" s="614">
        <f t="shared" si="57"/>
        <v>4000</v>
      </c>
      <c r="H1204" s="615">
        <f t="shared" si="59"/>
        <v>226880815.87443992</v>
      </c>
      <c r="I1204" s="616" t="s">
        <v>108</v>
      </c>
      <c r="J1204" s="616" t="s">
        <v>3184</v>
      </c>
    </row>
    <row r="1205" spans="1:10" ht="36">
      <c r="A1205" s="617"/>
      <c r="B1205" s="620" t="s">
        <v>3194</v>
      </c>
      <c r="C1205" s="613" t="s">
        <v>3634</v>
      </c>
      <c r="D1205" s="618" t="s">
        <v>3248</v>
      </c>
      <c r="E1205" s="614">
        <v>5000</v>
      </c>
      <c r="F1205" s="615">
        <f t="shared" si="58"/>
        <v>226885815.87443992</v>
      </c>
      <c r="G1205" s="614">
        <f t="shared" si="57"/>
        <v>5000</v>
      </c>
      <c r="H1205" s="615">
        <f t="shared" si="59"/>
        <v>226885815.87443992</v>
      </c>
      <c r="I1205" s="616" t="s">
        <v>108</v>
      </c>
      <c r="J1205" s="616" t="s">
        <v>3184</v>
      </c>
    </row>
    <row r="1206" spans="1:10" ht="36">
      <c r="A1206" s="617"/>
      <c r="B1206" s="620" t="s">
        <v>3194</v>
      </c>
      <c r="C1206" s="613" t="s">
        <v>3634</v>
      </c>
      <c r="D1206" s="618" t="s">
        <v>3357</v>
      </c>
      <c r="E1206" s="614">
        <v>16000</v>
      </c>
      <c r="F1206" s="615">
        <f t="shared" si="58"/>
        <v>226901815.87443992</v>
      </c>
      <c r="G1206" s="614">
        <f t="shared" si="57"/>
        <v>16000</v>
      </c>
      <c r="H1206" s="615">
        <f t="shared" si="59"/>
        <v>226901815.87443992</v>
      </c>
      <c r="I1206" s="616" t="s">
        <v>108</v>
      </c>
      <c r="J1206" s="616" t="s">
        <v>3184</v>
      </c>
    </row>
    <row r="1207" spans="1:10" ht="36">
      <c r="A1207" s="617"/>
      <c r="B1207" s="620" t="s">
        <v>3194</v>
      </c>
      <c r="C1207" s="613" t="s">
        <v>3637</v>
      </c>
      <c r="D1207" s="618" t="s">
        <v>3239</v>
      </c>
      <c r="E1207" s="614">
        <v>4000</v>
      </c>
      <c r="F1207" s="615">
        <f t="shared" si="58"/>
        <v>226905815.87443992</v>
      </c>
      <c r="G1207" s="614">
        <f t="shared" si="57"/>
        <v>4000</v>
      </c>
      <c r="H1207" s="615">
        <f t="shared" si="59"/>
        <v>226905815.87443992</v>
      </c>
      <c r="I1207" s="616" t="s">
        <v>108</v>
      </c>
      <c r="J1207" s="616" t="s">
        <v>3184</v>
      </c>
    </row>
    <row r="1208" spans="1:10" ht="36">
      <c r="A1208" s="617"/>
      <c r="B1208" s="620" t="s">
        <v>3194</v>
      </c>
      <c r="C1208" s="613" t="s">
        <v>3637</v>
      </c>
      <c r="D1208" s="618" t="s">
        <v>3240</v>
      </c>
      <c r="E1208" s="614">
        <v>266.60000000000002</v>
      </c>
      <c r="F1208" s="615">
        <f t="shared" si="58"/>
        <v>226906082.47443992</v>
      </c>
      <c r="G1208" s="614">
        <f t="shared" si="57"/>
        <v>266.60000000000002</v>
      </c>
      <c r="H1208" s="615">
        <f t="shared" si="59"/>
        <v>226906082.47443992</v>
      </c>
      <c r="I1208" s="616" t="s">
        <v>108</v>
      </c>
      <c r="J1208" s="616" t="s">
        <v>3184</v>
      </c>
    </row>
    <row r="1209" spans="1:10" ht="36">
      <c r="A1209" s="617"/>
      <c r="B1209" s="620" t="s">
        <v>3194</v>
      </c>
      <c r="C1209" s="613" t="s">
        <v>3637</v>
      </c>
      <c r="D1209" s="618" t="s">
        <v>3241</v>
      </c>
      <c r="E1209" s="614">
        <v>1000</v>
      </c>
      <c r="F1209" s="615">
        <f t="shared" si="58"/>
        <v>226907082.47443992</v>
      </c>
      <c r="G1209" s="614">
        <f t="shared" si="57"/>
        <v>1000</v>
      </c>
      <c r="H1209" s="615">
        <f t="shared" si="59"/>
        <v>226907082.47443992</v>
      </c>
      <c r="I1209" s="616" t="s">
        <v>108</v>
      </c>
      <c r="J1209" s="616" t="s">
        <v>3184</v>
      </c>
    </row>
    <row r="1210" spans="1:10" ht="36">
      <c r="A1210" s="617"/>
      <c r="B1210" s="620" t="s">
        <v>3194</v>
      </c>
      <c r="C1210" s="613" t="s">
        <v>3637</v>
      </c>
      <c r="D1210" s="618" t="s">
        <v>3242</v>
      </c>
      <c r="E1210" s="614">
        <v>16000</v>
      </c>
      <c r="F1210" s="615">
        <f t="shared" si="58"/>
        <v>226923082.47443992</v>
      </c>
      <c r="G1210" s="614">
        <f t="shared" si="57"/>
        <v>16000</v>
      </c>
      <c r="H1210" s="615">
        <f t="shared" si="59"/>
        <v>226923082.47443992</v>
      </c>
      <c r="I1210" s="616" t="s">
        <v>108</v>
      </c>
      <c r="J1210" s="616" t="s">
        <v>3184</v>
      </c>
    </row>
    <row r="1211" spans="1:10" ht="36">
      <c r="A1211" s="617"/>
      <c r="B1211" s="620" t="s">
        <v>3194</v>
      </c>
      <c r="C1211" s="613" t="s">
        <v>3637</v>
      </c>
      <c r="D1211" s="618" t="s">
        <v>3290</v>
      </c>
      <c r="E1211" s="614">
        <v>213.28</v>
      </c>
      <c r="F1211" s="615">
        <f t="shared" si="58"/>
        <v>226923295.75443992</v>
      </c>
      <c r="G1211" s="614">
        <f t="shared" si="57"/>
        <v>213.28</v>
      </c>
      <c r="H1211" s="615">
        <f t="shared" si="59"/>
        <v>226923295.75443992</v>
      </c>
      <c r="I1211" s="616" t="s">
        <v>108</v>
      </c>
      <c r="J1211" s="616" t="s">
        <v>3184</v>
      </c>
    </row>
    <row r="1212" spans="1:10" ht="36">
      <c r="A1212" s="617"/>
      <c r="B1212" s="620" t="s">
        <v>3194</v>
      </c>
      <c r="C1212" s="613" t="s">
        <v>3637</v>
      </c>
      <c r="D1212" s="618" t="s">
        <v>3244</v>
      </c>
      <c r="E1212" s="614">
        <v>2000</v>
      </c>
      <c r="F1212" s="615">
        <f t="shared" si="58"/>
        <v>226925295.75443992</v>
      </c>
      <c r="G1212" s="614">
        <f t="shared" si="57"/>
        <v>2000</v>
      </c>
      <c r="H1212" s="615">
        <f t="shared" si="59"/>
        <v>226925295.75443992</v>
      </c>
      <c r="I1212" s="616" t="s">
        <v>108</v>
      </c>
      <c r="J1212" s="616" t="s">
        <v>3184</v>
      </c>
    </row>
    <row r="1213" spans="1:10" ht="36">
      <c r="A1213" s="617"/>
      <c r="B1213" s="620" t="s">
        <v>3194</v>
      </c>
      <c r="C1213" s="613" t="s">
        <v>3637</v>
      </c>
      <c r="D1213" s="618" t="s">
        <v>3246</v>
      </c>
      <c r="E1213" s="614">
        <v>1000</v>
      </c>
      <c r="F1213" s="615">
        <f t="shared" si="58"/>
        <v>226926295.75443992</v>
      </c>
      <c r="G1213" s="614">
        <f t="shared" si="57"/>
        <v>1000</v>
      </c>
      <c r="H1213" s="615">
        <f t="shared" si="59"/>
        <v>226926295.75443992</v>
      </c>
      <c r="I1213" s="616" t="s">
        <v>108</v>
      </c>
      <c r="J1213" s="616" t="s">
        <v>3184</v>
      </c>
    </row>
    <row r="1214" spans="1:10" ht="36">
      <c r="A1214" s="617"/>
      <c r="B1214" s="620" t="s">
        <v>3194</v>
      </c>
      <c r="C1214" s="613" t="s">
        <v>3637</v>
      </c>
      <c r="D1214" s="618" t="s">
        <v>3474</v>
      </c>
      <c r="E1214" s="614">
        <v>2000</v>
      </c>
      <c r="F1214" s="615">
        <f t="shared" si="58"/>
        <v>226928295.75443992</v>
      </c>
      <c r="G1214" s="614">
        <f t="shared" si="57"/>
        <v>2000</v>
      </c>
      <c r="H1214" s="615">
        <f t="shared" si="59"/>
        <v>226928295.75443992</v>
      </c>
      <c r="I1214" s="616" t="s">
        <v>108</v>
      </c>
      <c r="J1214" s="616" t="s">
        <v>3184</v>
      </c>
    </row>
    <row r="1215" spans="1:10" ht="36">
      <c r="A1215" s="617"/>
      <c r="B1215" s="620" t="s">
        <v>3194</v>
      </c>
      <c r="C1215" s="613" t="s">
        <v>3637</v>
      </c>
      <c r="D1215" s="618" t="s">
        <v>3247</v>
      </c>
      <c r="E1215" s="614">
        <v>53.32</v>
      </c>
      <c r="F1215" s="615">
        <f t="shared" si="58"/>
        <v>226928349.07443991</v>
      </c>
      <c r="G1215" s="614">
        <f t="shared" si="57"/>
        <v>53.32</v>
      </c>
      <c r="H1215" s="615">
        <f t="shared" si="59"/>
        <v>226928349.07443991</v>
      </c>
      <c r="I1215" s="616" t="s">
        <v>108</v>
      </c>
      <c r="J1215" s="616" t="s">
        <v>3184</v>
      </c>
    </row>
    <row r="1216" spans="1:10" ht="36">
      <c r="A1216" s="617"/>
      <c r="B1216" s="620" t="s">
        <v>3194</v>
      </c>
      <c r="C1216" s="613" t="s">
        <v>3637</v>
      </c>
      <c r="D1216" s="618" t="s">
        <v>3206</v>
      </c>
      <c r="E1216" s="614">
        <v>53.32</v>
      </c>
      <c r="F1216" s="615">
        <f t="shared" si="58"/>
        <v>226928402.39443991</v>
      </c>
      <c r="G1216" s="614">
        <f t="shared" si="57"/>
        <v>53.32</v>
      </c>
      <c r="H1216" s="615">
        <f t="shared" si="59"/>
        <v>226928402.39443991</v>
      </c>
      <c r="I1216" s="616" t="s">
        <v>108</v>
      </c>
      <c r="J1216" s="616" t="s">
        <v>3184</v>
      </c>
    </row>
    <row r="1217" spans="1:10" ht="36">
      <c r="A1217" s="617"/>
      <c r="B1217" s="620" t="s">
        <v>3194</v>
      </c>
      <c r="C1217" s="613" t="s">
        <v>3638</v>
      </c>
      <c r="D1217" s="618" t="s">
        <v>3239</v>
      </c>
      <c r="E1217" s="614">
        <v>4000</v>
      </c>
      <c r="F1217" s="615">
        <f t="shared" si="58"/>
        <v>226932402.39443991</v>
      </c>
      <c r="G1217" s="614">
        <f t="shared" si="57"/>
        <v>4000</v>
      </c>
      <c r="H1217" s="615">
        <f t="shared" si="59"/>
        <v>226932402.39443991</v>
      </c>
      <c r="I1217" s="616" t="s">
        <v>108</v>
      </c>
      <c r="J1217" s="616" t="s">
        <v>3184</v>
      </c>
    </row>
    <row r="1218" spans="1:10" ht="36">
      <c r="A1218" s="617"/>
      <c r="B1218" s="620" t="s">
        <v>3194</v>
      </c>
      <c r="C1218" s="613" t="s">
        <v>3638</v>
      </c>
      <c r="D1218" s="618" t="s">
        <v>3241</v>
      </c>
      <c r="E1218" s="614">
        <v>1000</v>
      </c>
      <c r="F1218" s="615">
        <f t="shared" si="58"/>
        <v>226933402.39443991</v>
      </c>
      <c r="G1218" s="614">
        <f t="shared" si="57"/>
        <v>1000</v>
      </c>
      <c r="H1218" s="615">
        <f t="shared" si="59"/>
        <v>226933402.39443991</v>
      </c>
      <c r="I1218" s="616" t="s">
        <v>108</v>
      </c>
      <c r="J1218" s="616" t="s">
        <v>3184</v>
      </c>
    </row>
    <row r="1219" spans="1:10" ht="36">
      <c r="A1219" s="617"/>
      <c r="B1219" s="620" t="s">
        <v>3194</v>
      </c>
      <c r="C1219" s="613" t="s">
        <v>3638</v>
      </c>
      <c r="D1219" s="618" t="s">
        <v>3242</v>
      </c>
      <c r="E1219" s="614">
        <v>16000</v>
      </c>
      <c r="F1219" s="615">
        <f t="shared" si="58"/>
        <v>226949402.39443991</v>
      </c>
      <c r="G1219" s="614">
        <f t="shared" si="57"/>
        <v>16000</v>
      </c>
      <c r="H1219" s="615">
        <f t="shared" si="59"/>
        <v>226949402.39443991</v>
      </c>
      <c r="I1219" s="616" t="s">
        <v>108</v>
      </c>
      <c r="J1219" s="616" t="s">
        <v>3184</v>
      </c>
    </row>
    <row r="1220" spans="1:10" ht="36">
      <c r="A1220" s="617"/>
      <c r="B1220" s="620" t="s">
        <v>3194</v>
      </c>
      <c r="C1220" s="613" t="s">
        <v>3638</v>
      </c>
      <c r="D1220" s="618" t="s">
        <v>3290</v>
      </c>
      <c r="E1220" s="614">
        <v>213.28</v>
      </c>
      <c r="F1220" s="615">
        <f t="shared" si="58"/>
        <v>226949615.67443991</v>
      </c>
      <c r="G1220" s="614">
        <f t="shared" si="57"/>
        <v>213.28</v>
      </c>
      <c r="H1220" s="615">
        <f t="shared" si="59"/>
        <v>226949615.67443991</v>
      </c>
      <c r="I1220" s="616" t="s">
        <v>108</v>
      </c>
      <c r="J1220" s="616" t="s">
        <v>3184</v>
      </c>
    </row>
    <row r="1221" spans="1:10" ht="36">
      <c r="A1221" s="617"/>
      <c r="B1221" s="620" t="s">
        <v>3194</v>
      </c>
      <c r="C1221" s="613" t="s">
        <v>3638</v>
      </c>
      <c r="D1221" s="618" t="s">
        <v>3244</v>
      </c>
      <c r="E1221" s="614">
        <v>2000</v>
      </c>
      <c r="F1221" s="615">
        <f t="shared" si="58"/>
        <v>226951615.67443991</v>
      </c>
      <c r="G1221" s="614">
        <f t="shared" si="57"/>
        <v>2000</v>
      </c>
      <c r="H1221" s="615">
        <f t="shared" si="59"/>
        <v>226951615.67443991</v>
      </c>
      <c r="I1221" s="616" t="s">
        <v>108</v>
      </c>
      <c r="J1221" s="616" t="s">
        <v>3184</v>
      </c>
    </row>
    <row r="1222" spans="1:10" ht="36">
      <c r="A1222" s="617"/>
      <c r="B1222" s="620" t="s">
        <v>3194</v>
      </c>
      <c r="C1222" s="613" t="s">
        <v>3638</v>
      </c>
      <c r="D1222" s="618" t="s">
        <v>3246</v>
      </c>
      <c r="E1222" s="614">
        <v>1000</v>
      </c>
      <c r="F1222" s="615">
        <f t="shared" si="58"/>
        <v>226952615.67443991</v>
      </c>
      <c r="G1222" s="614">
        <f t="shared" si="57"/>
        <v>1000</v>
      </c>
      <c r="H1222" s="615">
        <f t="shared" si="59"/>
        <v>226952615.67443991</v>
      </c>
      <c r="I1222" s="616" t="s">
        <v>108</v>
      </c>
      <c r="J1222" s="616" t="s">
        <v>3184</v>
      </c>
    </row>
    <row r="1223" spans="1:10" ht="36">
      <c r="A1223" s="617"/>
      <c r="B1223" s="620" t="s">
        <v>3194</v>
      </c>
      <c r="C1223" s="613" t="s">
        <v>3638</v>
      </c>
      <c r="D1223" s="618" t="s">
        <v>3474</v>
      </c>
      <c r="E1223" s="614">
        <v>106.64</v>
      </c>
      <c r="F1223" s="615">
        <f t="shared" si="58"/>
        <v>226952722.31443989</v>
      </c>
      <c r="G1223" s="614">
        <f t="shared" si="57"/>
        <v>106.64</v>
      </c>
      <c r="H1223" s="615">
        <f t="shared" si="59"/>
        <v>226952722.31443989</v>
      </c>
      <c r="I1223" s="616" t="s">
        <v>108</v>
      </c>
      <c r="J1223" s="616" t="s">
        <v>3184</v>
      </c>
    </row>
    <row r="1224" spans="1:10" ht="36">
      <c r="A1224" s="617"/>
      <c r="B1224" s="620" t="s">
        <v>3194</v>
      </c>
      <c r="C1224" s="613" t="s">
        <v>3638</v>
      </c>
      <c r="D1224" s="618" t="s">
        <v>3247</v>
      </c>
      <c r="E1224" s="614">
        <v>53.32</v>
      </c>
      <c r="F1224" s="615">
        <f t="shared" si="58"/>
        <v>226952775.63443989</v>
      </c>
      <c r="G1224" s="614">
        <f t="shared" si="57"/>
        <v>53.32</v>
      </c>
      <c r="H1224" s="615">
        <f t="shared" si="59"/>
        <v>226952775.63443989</v>
      </c>
      <c r="I1224" s="616" t="s">
        <v>108</v>
      </c>
      <c r="J1224" s="616" t="s">
        <v>3184</v>
      </c>
    </row>
    <row r="1225" spans="1:10" ht="36">
      <c r="A1225" s="617"/>
      <c r="B1225" s="620" t="s">
        <v>3194</v>
      </c>
      <c r="C1225" s="613" t="s">
        <v>3638</v>
      </c>
      <c r="D1225" s="618" t="s">
        <v>3206</v>
      </c>
      <c r="E1225" s="614">
        <v>53.32</v>
      </c>
      <c r="F1225" s="615">
        <f t="shared" si="58"/>
        <v>226952828.95443988</v>
      </c>
      <c r="G1225" s="614">
        <f t="shared" si="57"/>
        <v>53.32</v>
      </c>
      <c r="H1225" s="615">
        <f t="shared" si="59"/>
        <v>226952828.95443988</v>
      </c>
      <c r="I1225" s="616" t="s">
        <v>108</v>
      </c>
      <c r="J1225" s="616" t="s">
        <v>3184</v>
      </c>
    </row>
    <row r="1226" spans="1:10" ht="36">
      <c r="A1226" s="617"/>
      <c r="B1226" s="620" t="s">
        <v>3194</v>
      </c>
      <c r="C1226" s="613" t="s">
        <v>3638</v>
      </c>
      <c r="D1226" s="618" t="s">
        <v>3630</v>
      </c>
      <c r="E1226" s="614">
        <v>4000</v>
      </c>
      <c r="F1226" s="615">
        <f t="shared" si="58"/>
        <v>226956828.95443988</v>
      </c>
      <c r="G1226" s="614">
        <f t="shared" ref="G1226:G1289" si="60">E1226</f>
        <v>4000</v>
      </c>
      <c r="H1226" s="615">
        <f t="shared" si="59"/>
        <v>226956828.95443988</v>
      </c>
      <c r="I1226" s="616" t="s">
        <v>108</v>
      </c>
      <c r="J1226" s="616" t="s">
        <v>3184</v>
      </c>
    </row>
    <row r="1227" spans="1:10" ht="36">
      <c r="A1227" s="617"/>
      <c r="B1227" s="620" t="s">
        <v>3194</v>
      </c>
      <c r="C1227" s="613" t="s">
        <v>3639</v>
      </c>
      <c r="D1227" s="618" t="s">
        <v>3239</v>
      </c>
      <c r="E1227" s="614">
        <v>5000</v>
      </c>
      <c r="F1227" s="615">
        <f t="shared" ref="F1227:F1290" si="61">E1227+F1226</f>
        <v>226961828.95443988</v>
      </c>
      <c r="G1227" s="614">
        <f t="shared" si="60"/>
        <v>5000</v>
      </c>
      <c r="H1227" s="615">
        <f t="shared" ref="H1227:H1290" si="62">H1226+G1227</f>
        <v>226961828.95443988</v>
      </c>
      <c r="I1227" s="616" t="s">
        <v>108</v>
      </c>
      <c r="J1227" s="616" t="s">
        <v>3184</v>
      </c>
    </row>
    <row r="1228" spans="1:10" ht="36">
      <c r="A1228" s="617"/>
      <c r="B1228" s="620" t="s">
        <v>3194</v>
      </c>
      <c r="C1228" s="613" t="s">
        <v>3639</v>
      </c>
      <c r="D1228" s="618" t="s">
        <v>3241</v>
      </c>
      <c r="E1228" s="614">
        <v>1000</v>
      </c>
      <c r="F1228" s="615">
        <f t="shared" si="61"/>
        <v>226962828.95443988</v>
      </c>
      <c r="G1228" s="614">
        <f t="shared" si="60"/>
        <v>1000</v>
      </c>
      <c r="H1228" s="615">
        <f t="shared" si="62"/>
        <v>226962828.95443988</v>
      </c>
      <c r="I1228" s="616" t="s">
        <v>108</v>
      </c>
      <c r="J1228" s="616" t="s">
        <v>3184</v>
      </c>
    </row>
    <row r="1229" spans="1:10" ht="36">
      <c r="A1229" s="617"/>
      <c r="B1229" s="620" t="s">
        <v>3194</v>
      </c>
      <c r="C1229" s="613" t="s">
        <v>3639</v>
      </c>
      <c r="D1229" s="618" t="s">
        <v>3242</v>
      </c>
      <c r="E1229" s="614">
        <v>31000</v>
      </c>
      <c r="F1229" s="615">
        <f t="shared" si="61"/>
        <v>226993828.95443988</v>
      </c>
      <c r="G1229" s="614">
        <f t="shared" si="60"/>
        <v>31000</v>
      </c>
      <c r="H1229" s="615">
        <f t="shared" si="62"/>
        <v>226993828.95443988</v>
      </c>
      <c r="I1229" s="616" t="s">
        <v>108</v>
      </c>
      <c r="J1229" s="616" t="s">
        <v>3184</v>
      </c>
    </row>
    <row r="1230" spans="1:10" ht="36">
      <c r="A1230" s="617"/>
      <c r="B1230" s="620" t="s">
        <v>3194</v>
      </c>
      <c r="C1230" s="613" t="s">
        <v>3639</v>
      </c>
      <c r="D1230" s="618" t="s">
        <v>3290</v>
      </c>
      <c r="E1230" s="614">
        <v>5000</v>
      </c>
      <c r="F1230" s="615">
        <f t="shared" si="61"/>
        <v>226998828.95443988</v>
      </c>
      <c r="G1230" s="614">
        <f t="shared" si="60"/>
        <v>5000</v>
      </c>
      <c r="H1230" s="615">
        <f t="shared" si="62"/>
        <v>226998828.95443988</v>
      </c>
      <c r="I1230" s="616" t="s">
        <v>108</v>
      </c>
      <c r="J1230" s="616" t="s">
        <v>3184</v>
      </c>
    </row>
    <row r="1231" spans="1:10" ht="36">
      <c r="A1231" s="617"/>
      <c r="B1231" s="620" t="s">
        <v>3194</v>
      </c>
      <c r="C1231" s="613" t="s">
        <v>3639</v>
      </c>
      <c r="D1231" s="618" t="s">
        <v>3244</v>
      </c>
      <c r="E1231" s="614">
        <v>3000</v>
      </c>
      <c r="F1231" s="615">
        <f t="shared" si="61"/>
        <v>227001828.95443988</v>
      </c>
      <c r="G1231" s="614">
        <f t="shared" si="60"/>
        <v>3000</v>
      </c>
      <c r="H1231" s="615">
        <f t="shared" si="62"/>
        <v>227001828.95443988</v>
      </c>
      <c r="I1231" s="616" t="s">
        <v>108</v>
      </c>
      <c r="J1231" s="616" t="s">
        <v>3184</v>
      </c>
    </row>
    <row r="1232" spans="1:10" ht="36">
      <c r="A1232" s="617"/>
      <c r="B1232" s="620" t="s">
        <v>3194</v>
      </c>
      <c r="C1232" s="613" t="s">
        <v>3639</v>
      </c>
      <c r="D1232" s="618" t="s">
        <v>3374</v>
      </c>
      <c r="E1232" s="614">
        <v>746.48</v>
      </c>
      <c r="F1232" s="615">
        <f t="shared" si="61"/>
        <v>227002575.43443987</v>
      </c>
      <c r="G1232" s="614">
        <f t="shared" si="60"/>
        <v>746.48</v>
      </c>
      <c r="H1232" s="615">
        <f t="shared" si="62"/>
        <v>227002575.43443987</v>
      </c>
      <c r="I1232" s="616" t="s">
        <v>108</v>
      </c>
      <c r="J1232" s="616" t="s">
        <v>3184</v>
      </c>
    </row>
    <row r="1233" spans="1:10" ht="36">
      <c r="A1233" s="617"/>
      <c r="B1233" s="620" t="s">
        <v>3194</v>
      </c>
      <c r="C1233" s="613" t="s">
        <v>3639</v>
      </c>
      <c r="D1233" s="618" t="s">
        <v>3246</v>
      </c>
      <c r="E1233" s="614">
        <v>1000</v>
      </c>
      <c r="F1233" s="615">
        <f t="shared" si="61"/>
        <v>227003575.43443987</v>
      </c>
      <c r="G1233" s="614">
        <f t="shared" si="60"/>
        <v>1000</v>
      </c>
      <c r="H1233" s="615">
        <f t="shared" si="62"/>
        <v>227003575.43443987</v>
      </c>
      <c r="I1233" s="616" t="s">
        <v>108</v>
      </c>
      <c r="J1233" s="616" t="s">
        <v>3184</v>
      </c>
    </row>
    <row r="1234" spans="1:10" ht="36">
      <c r="A1234" s="617"/>
      <c r="B1234" s="620" t="s">
        <v>3194</v>
      </c>
      <c r="C1234" s="613" t="s">
        <v>3639</v>
      </c>
      <c r="D1234" s="618" t="s">
        <v>3474</v>
      </c>
      <c r="E1234" s="614">
        <v>3000</v>
      </c>
      <c r="F1234" s="615">
        <f t="shared" si="61"/>
        <v>227006575.43443987</v>
      </c>
      <c r="G1234" s="614">
        <f t="shared" si="60"/>
        <v>3000</v>
      </c>
      <c r="H1234" s="615">
        <f t="shared" si="62"/>
        <v>227006575.43443987</v>
      </c>
      <c r="I1234" s="616" t="s">
        <v>108</v>
      </c>
      <c r="J1234" s="616" t="s">
        <v>3184</v>
      </c>
    </row>
    <row r="1235" spans="1:10" ht="36">
      <c r="A1235" s="617"/>
      <c r="B1235" s="620" t="s">
        <v>3194</v>
      </c>
      <c r="C1235" s="613" t="s">
        <v>3639</v>
      </c>
      <c r="D1235" s="618" t="s">
        <v>3206</v>
      </c>
      <c r="E1235" s="614">
        <v>2000</v>
      </c>
      <c r="F1235" s="615">
        <f t="shared" si="61"/>
        <v>227008575.43443987</v>
      </c>
      <c r="G1235" s="614">
        <f t="shared" si="60"/>
        <v>2000</v>
      </c>
      <c r="H1235" s="615">
        <f t="shared" si="62"/>
        <v>227008575.43443987</v>
      </c>
      <c r="I1235" s="616" t="s">
        <v>108</v>
      </c>
      <c r="J1235" s="616" t="s">
        <v>3184</v>
      </c>
    </row>
    <row r="1236" spans="1:10" ht="36">
      <c r="A1236" s="617"/>
      <c r="B1236" s="620" t="s">
        <v>3194</v>
      </c>
      <c r="C1236" s="613" t="s">
        <v>3639</v>
      </c>
      <c r="D1236" s="618" t="s">
        <v>3378</v>
      </c>
      <c r="E1236" s="614">
        <v>1000</v>
      </c>
      <c r="F1236" s="615">
        <f t="shared" si="61"/>
        <v>227009575.43443987</v>
      </c>
      <c r="G1236" s="614">
        <f t="shared" si="60"/>
        <v>1000</v>
      </c>
      <c r="H1236" s="615">
        <f t="shared" si="62"/>
        <v>227009575.43443987</v>
      </c>
      <c r="I1236" s="616" t="s">
        <v>108</v>
      </c>
      <c r="J1236" s="616" t="s">
        <v>3184</v>
      </c>
    </row>
    <row r="1237" spans="1:10" ht="36">
      <c r="A1237" s="617"/>
      <c r="B1237" s="620" t="s">
        <v>3194</v>
      </c>
      <c r="C1237" s="613" t="s">
        <v>3639</v>
      </c>
      <c r="D1237" s="618" t="s">
        <v>3535</v>
      </c>
      <c r="E1237" s="614">
        <v>6000</v>
      </c>
      <c r="F1237" s="615">
        <f t="shared" si="61"/>
        <v>227015575.43443987</v>
      </c>
      <c r="G1237" s="614">
        <f t="shared" si="60"/>
        <v>6000</v>
      </c>
      <c r="H1237" s="615">
        <f t="shared" si="62"/>
        <v>227015575.43443987</v>
      </c>
      <c r="I1237" s="616" t="s">
        <v>108</v>
      </c>
      <c r="J1237" s="616" t="s">
        <v>3184</v>
      </c>
    </row>
    <row r="1238" spans="1:10" ht="36">
      <c r="A1238" s="617"/>
      <c r="B1238" s="620" t="s">
        <v>3194</v>
      </c>
      <c r="C1238" s="613" t="s">
        <v>3640</v>
      </c>
      <c r="D1238" s="618" t="s">
        <v>3239</v>
      </c>
      <c r="E1238" s="614">
        <v>10000</v>
      </c>
      <c r="F1238" s="615">
        <f t="shared" si="61"/>
        <v>227025575.43443987</v>
      </c>
      <c r="G1238" s="614">
        <f t="shared" si="60"/>
        <v>10000</v>
      </c>
      <c r="H1238" s="615">
        <f t="shared" si="62"/>
        <v>227025575.43443987</v>
      </c>
      <c r="I1238" s="616" t="s">
        <v>108</v>
      </c>
      <c r="J1238" s="616" t="s">
        <v>3184</v>
      </c>
    </row>
    <row r="1239" spans="1:10" ht="36">
      <c r="A1239" s="617"/>
      <c r="B1239" s="620" t="s">
        <v>3194</v>
      </c>
      <c r="C1239" s="613" t="s">
        <v>3640</v>
      </c>
      <c r="D1239" s="618" t="s">
        <v>3241</v>
      </c>
      <c r="E1239" s="614">
        <v>2000</v>
      </c>
      <c r="F1239" s="615">
        <f t="shared" si="61"/>
        <v>227027575.43443987</v>
      </c>
      <c r="G1239" s="614">
        <f t="shared" si="60"/>
        <v>2000</v>
      </c>
      <c r="H1239" s="615">
        <f t="shared" si="62"/>
        <v>227027575.43443987</v>
      </c>
      <c r="I1239" s="616" t="s">
        <v>108</v>
      </c>
      <c r="J1239" s="616" t="s">
        <v>3184</v>
      </c>
    </row>
    <row r="1240" spans="1:10" ht="36">
      <c r="A1240" s="617"/>
      <c r="B1240" s="620" t="s">
        <v>3194</v>
      </c>
      <c r="C1240" s="613" t="s">
        <v>3640</v>
      </c>
      <c r="D1240" s="618" t="s">
        <v>3242</v>
      </c>
      <c r="E1240" s="614">
        <v>31000</v>
      </c>
      <c r="F1240" s="615">
        <f t="shared" si="61"/>
        <v>227058575.43443987</v>
      </c>
      <c r="G1240" s="614">
        <f t="shared" si="60"/>
        <v>31000</v>
      </c>
      <c r="H1240" s="615">
        <f t="shared" si="62"/>
        <v>227058575.43443987</v>
      </c>
      <c r="I1240" s="616" t="s">
        <v>108</v>
      </c>
      <c r="J1240" s="616" t="s">
        <v>3184</v>
      </c>
    </row>
    <row r="1241" spans="1:10" ht="36">
      <c r="A1241" s="617"/>
      <c r="B1241" s="620" t="s">
        <v>3194</v>
      </c>
      <c r="C1241" s="613" t="s">
        <v>3640</v>
      </c>
      <c r="D1241" s="618" t="s">
        <v>3290</v>
      </c>
      <c r="E1241" s="614">
        <v>10000</v>
      </c>
      <c r="F1241" s="615">
        <f t="shared" si="61"/>
        <v>227068575.43443987</v>
      </c>
      <c r="G1241" s="614">
        <f t="shared" si="60"/>
        <v>10000</v>
      </c>
      <c r="H1241" s="615">
        <f t="shared" si="62"/>
        <v>227068575.43443987</v>
      </c>
      <c r="I1241" s="616" t="s">
        <v>108</v>
      </c>
      <c r="J1241" s="616" t="s">
        <v>3184</v>
      </c>
    </row>
    <row r="1242" spans="1:10" ht="36">
      <c r="A1242" s="617"/>
      <c r="B1242" s="620" t="s">
        <v>3194</v>
      </c>
      <c r="C1242" s="613" t="s">
        <v>3640</v>
      </c>
      <c r="D1242" s="618" t="s">
        <v>3244</v>
      </c>
      <c r="E1242" s="614">
        <v>6000</v>
      </c>
      <c r="F1242" s="615">
        <f t="shared" si="61"/>
        <v>227074575.43443987</v>
      </c>
      <c r="G1242" s="614">
        <f t="shared" si="60"/>
        <v>6000</v>
      </c>
      <c r="H1242" s="615">
        <f t="shared" si="62"/>
        <v>227074575.43443987</v>
      </c>
      <c r="I1242" s="616" t="s">
        <v>108</v>
      </c>
      <c r="J1242" s="616" t="s">
        <v>3184</v>
      </c>
    </row>
    <row r="1243" spans="1:10" ht="36">
      <c r="A1243" s="617"/>
      <c r="B1243" s="620" t="s">
        <v>3194</v>
      </c>
      <c r="C1243" s="613" t="s">
        <v>3640</v>
      </c>
      <c r="D1243" s="618" t="s">
        <v>3374</v>
      </c>
      <c r="E1243" s="614">
        <v>1333</v>
      </c>
      <c r="F1243" s="615">
        <f t="shared" si="61"/>
        <v>227075908.43443987</v>
      </c>
      <c r="G1243" s="614">
        <f t="shared" si="60"/>
        <v>1333</v>
      </c>
      <c r="H1243" s="615">
        <f t="shared" si="62"/>
        <v>227075908.43443987</v>
      </c>
      <c r="I1243" s="616" t="s">
        <v>108</v>
      </c>
      <c r="J1243" s="616" t="s">
        <v>3184</v>
      </c>
    </row>
    <row r="1244" spans="1:10" ht="36">
      <c r="A1244" s="617"/>
      <c r="B1244" s="620" t="s">
        <v>3194</v>
      </c>
      <c r="C1244" s="613" t="s">
        <v>3640</v>
      </c>
      <c r="D1244" s="618" t="s">
        <v>3246</v>
      </c>
      <c r="E1244" s="614">
        <v>1000</v>
      </c>
      <c r="F1244" s="615">
        <f t="shared" si="61"/>
        <v>227076908.43443987</v>
      </c>
      <c r="G1244" s="614">
        <f t="shared" si="60"/>
        <v>1000</v>
      </c>
      <c r="H1244" s="615">
        <f t="shared" si="62"/>
        <v>227076908.43443987</v>
      </c>
      <c r="I1244" s="616" t="s">
        <v>108</v>
      </c>
      <c r="J1244" s="616" t="s">
        <v>3184</v>
      </c>
    </row>
    <row r="1245" spans="1:10" ht="36">
      <c r="A1245" s="617"/>
      <c r="B1245" s="620" t="s">
        <v>3194</v>
      </c>
      <c r="C1245" s="613" t="s">
        <v>3640</v>
      </c>
      <c r="D1245" s="618" t="s">
        <v>3474</v>
      </c>
      <c r="E1245" s="614">
        <v>6000</v>
      </c>
      <c r="F1245" s="615">
        <f t="shared" si="61"/>
        <v>227082908.43443987</v>
      </c>
      <c r="G1245" s="614">
        <f t="shared" si="60"/>
        <v>6000</v>
      </c>
      <c r="H1245" s="615">
        <f t="shared" si="62"/>
        <v>227082908.43443987</v>
      </c>
      <c r="I1245" s="616" t="s">
        <v>108</v>
      </c>
      <c r="J1245" s="616" t="s">
        <v>3184</v>
      </c>
    </row>
    <row r="1246" spans="1:10" ht="36">
      <c r="A1246" s="617"/>
      <c r="B1246" s="620" t="s">
        <v>3194</v>
      </c>
      <c r="C1246" s="613" t="s">
        <v>3640</v>
      </c>
      <c r="D1246" s="618" t="s">
        <v>3206</v>
      </c>
      <c r="E1246" s="614">
        <v>4000</v>
      </c>
      <c r="F1246" s="615">
        <f t="shared" si="61"/>
        <v>227086908.43443987</v>
      </c>
      <c r="G1246" s="614">
        <f t="shared" si="60"/>
        <v>4000</v>
      </c>
      <c r="H1246" s="615">
        <f t="shared" si="62"/>
        <v>227086908.43443987</v>
      </c>
      <c r="I1246" s="616" t="s">
        <v>108</v>
      </c>
      <c r="J1246" s="616" t="s">
        <v>3184</v>
      </c>
    </row>
    <row r="1247" spans="1:10" ht="36">
      <c r="A1247" s="617"/>
      <c r="B1247" s="620" t="s">
        <v>3194</v>
      </c>
      <c r="C1247" s="613" t="s">
        <v>3640</v>
      </c>
      <c r="D1247" s="618" t="s">
        <v>3641</v>
      </c>
      <c r="E1247" s="614">
        <v>4000</v>
      </c>
      <c r="F1247" s="615">
        <f t="shared" si="61"/>
        <v>227090908.43443987</v>
      </c>
      <c r="G1247" s="614">
        <f t="shared" si="60"/>
        <v>4000</v>
      </c>
      <c r="H1247" s="615">
        <f t="shared" si="62"/>
        <v>227090908.43443987</v>
      </c>
      <c r="I1247" s="616" t="s">
        <v>108</v>
      </c>
      <c r="J1247" s="616" t="s">
        <v>3184</v>
      </c>
    </row>
    <row r="1248" spans="1:10" ht="36">
      <c r="A1248" s="617"/>
      <c r="B1248" s="620" t="s">
        <v>3194</v>
      </c>
      <c r="C1248" s="613" t="s">
        <v>3640</v>
      </c>
      <c r="D1248" s="618" t="s">
        <v>3535</v>
      </c>
      <c r="E1248" s="614">
        <v>2000</v>
      </c>
      <c r="F1248" s="615">
        <f t="shared" si="61"/>
        <v>227092908.43443987</v>
      </c>
      <c r="G1248" s="614">
        <f t="shared" si="60"/>
        <v>2000</v>
      </c>
      <c r="H1248" s="615">
        <f t="shared" si="62"/>
        <v>227092908.43443987</v>
      </c>
      <c r="I1248" s="616" t="s">
        <v>108</v>
      </c>
      <c r="J1248" s="616" t="s">
        <v>3184</v>
      </c>
    </row>
    <row r="1249" spans="1:10" ht="36">
      <c r="A1249" s="617"/>
      <c r="B1249" s="620" t="s">
        <v>3194</v>
      </c>
      <c r="C1249" s="613" t="s">
        <v>3642</v>
      </c>
      <c r="D1249" s="618" t="s">
        <v>3468</v>
      </c>
      <c r="E1249" s="614">
        <v>36000</v>
      </c>
      <c r="F1249" s="615">
        <f t="shared" si="61"/>
        <v>227128908.43443987</v>
      </c>
      <c r="G1249" s="614">
        <f t="shared" si="60"/>
        <v>36000</v>
      </c>
      <c r="H1249" s="615">
        <f t="shared" si="62"/>
        <v>227128908.43443987</v>
      </c>
      <c r="I1249" s="616" t="s">
        <v>108</v>
      </c>
      <c r="J1249" s="616" t="s">
        <v>3184</v>
      </c>
    </row>
    <row r="1250" spans="1:10" ht="36">
      <c r="A1250" s="617"/>
      <c r="B1250" s="620" t="s">
        <v>3194</v>
      </c>
      <c r="C1250" s="613" t="s">
        <v>3642</v>
      </c>
      <c r="D1250" s="618" t="s">
        <v>3206</v>
      </c>
      <c r="E1250" s="614">
        <v>214819.66666666666</v>
      </c>
      <c r="F1250" s="615">
        <f t="shared" si="61"/>
        <v>227343728.10110652</v>
      </c>
      <c r="G1250" s="614">
        <f t="shared" si="60"/>
        <v>214819.66666666666</v>
      </c>
      <c r="H1250" s="615">
        <f t="shared" si="62"/>
        <v>227343728.10110652</v>
      </c>
      <c r="I1250" s="616" t="s">
        <v>108</v>
      </c>
      <c r="J1250" s="616" t="s">
        <v>3184</v>
      </c>
    </row>
    <row r="1251" spans="1:10" ht="36">
      <c r="A1251" s="617"/>
      <c r="B1251" s="620" t="s">
        <v>3194</v>
      </c>
      <c r="C1251" s="613" t="s">
        <v>3642</v>
      </c>
      <c r="D1251" s="618" t="s">
        <v>3643</v>
      </c>
      <c r="E1251" s="614">
        <v>533.20000000000005</v>
      </c>
      <c r="F1251" s="615">
        <f t="shared" si="61"/>
        <v>227344261.30110651</v>
      </c>
      <c r="G1251" s="614">
        <f t="shared" si="60"/>
        <v>533.20000000000005</v>
      </c>
      <c r="H1251" s="615">
        <f t="shared" si="62"/>
        <v>227344261.30110651</v>
      </c>
      <c r="I1251" s="616" t="s">
        <v>108</v>
      </c>
      <c r="J1251" s="616" t="s">
        <v>3184</v>
      </c>
    </row>
    <row r="1252" spans="1:10" ht="36">
      <c r="A1252" s="617"/>
      <c r="B1252" s="620" t="s">
        <v>3194</v>
      </c>
      <c r="C1252" s="613" t="s">
        <v>3642</v>
      </c>
      <c r="D1252" s="618" t="s">
        <v>3300</v>
      </c>
      <c r="E1252" s="614">
        <v>10000</v>
      </c>
      <c r="F1252" s="615">
        <f t="shared" si="61"/>
        <v>227354261.30110651</v>
      </c>
      <c r="G1252" s="614">
        <f t="shared" si="60"/>
        <v>10000</v>
      </c>
      <c r="H1252" s="615">
        <f t="shared" si="62"/>
        <v>227354261.30110651</v>
      </c>
      <c r="I1252" s="616" t="s">
        <v>108</v>
      </c>
      <c r="J1252" s="616" t="s">
        <v>3184</v>
      </c>
    </row>
    <row r="1253" spans="1:10" ht="36">
      <c r="A1253" s="617"/>
      <c r="B1253" s="620" t="s">
        <v>3194</v>
      </c>
      <c r="C1253" s="613" t="s">
        <v>3642</v>
      </c>
      <c r="D1253" s="618" t="s">
        <v>3302</v>
      </c>
      <c r="E1253" s="614">
        <v>429755</v>
      </c>
      <c r="F1253" s="615">
        <f t="shared" si="61"/>
        <v>227784016.30110651</v>
      </c>
      <c r="G1253" s="614">
        <f t="shared" si="60"/>
        <v>429755</v>
      </c>
      <c r="H1253" s="615">
        <f t="shared" si="62"/>
        <v>227784016.30110651</v>
      </c>
      <c r="I1253" s="616" t="s">
        <v>108</v>
      </c>
      <c r="J1253" s="616" t="s">
        <v>3184</v>
      </c>
    </row>
    <row r="1254" spans="1:10" ht="36">
      <c r="A1254" s="617"/>
      <c r="B1254" s="620" t="s">
        <v>3194</v>
      </c>
      <c r="C1254" s="613" t="s">
        <v>3642</v>
      </c>
      <c r="D1254" s="618" t="s">
        <v>3644</v>
      </c>
      <c r="E1254" s="614">
        <v>39000</v>
      </c>
      <c r="F1254" s="615">
        <f t="shared" si="61"/>
        <v>227823016.30110651</v>
      </c>
      <c r="G1254" s="614">
        <f t="shared" si="60"/>
        <v>39000</v>
      </c>
      <c r="H1254" s="615">
        <f t="shared" si="62"/>
        <v>227823016.30110651</v>
      </c>
      <c r="I1254" s="616" t="s">
        <v>108</v>
      </c>
      <c r="J1254" s="616" t="s">
        <v>3184</v>
      </c>
    </row>
    <row r="1255" spans="1:10" ht="36">
      <c r="A1255" s="617"/>
      <c r="B1255" s="620" t="s">
        <v>3194</v>
      </c>
      <c r="C1255" s="613" t="s">
        <v>3642</v>
      </c>
      <c r="D1255" s="618" t="s">
        <v>3645</v>
      </c>
      <c r="E1255" s="614">
        <v>78000</v>
      </c>
      <c r="F1255" s="615">
        <f t="shared" si="61"/>
        <v>227901016.30110651</v>
      </c>
      <c r="G1255" s="614">
        <f t="shared" si="60"/>
        <v>78000</v>
      </c>
      <c r="H1255" s="615">
        <f t="shared" si="62"/>
        <v>227901016.30110651</v>
      </c>
      <c r="I1255" s="616" t="s">
        <v>108</v>
      </c>
      <c r="J1255" s="616" t="s">
        <v>3184</v>
      </c>
    </row>
    <row r="1256" spans="1:10" ht="36">
      <c r="A1256" s="617"/>
      <c r="B1256" s="620" t="s">
        <v>3194</v>
      </c>
      <c r="C1256" s="613" t="s">
        <v>3642</v>
      </c>
      <c r="D1256" s="618" t="s">
        <v>3305</v>
      </c>
      <c r="E1256" s="614">
        <v>78000</v>
      </c>
      <c r="F1256" s="615">
        <f t="shared" si="61"/>
        <v>227979016.30110651</v>
      </c>
      <c r="G1256" s="614">
        <f t="shared" si="60"/>
        <v>78000</v>
      </c>
      <c r="H1256" s="615">
        <f t="shared" si="62"/>
        <v>227979016.30110651</v>
      </c>
      <c r="I1256" s="616" t="s">
        <v>108</v>
      </c>
      <c r="J1256" s="616" t="s">
        <v>3184</v>
      </c>
    </row>
    <row r="1257" spans="1:10" ht="36">
      <c r="A1257" s="617"/>
      <c r="B1257" s="620" t="s">
        <v>3194</v>
      </c>
      <c r="C1257" s="613" t="s">
        <v>3642</v>
      </c>
      <c r="D1257" s="618" t="s">
        <v>3306</v>
      </c>
      <c r="E1257" s="614">
        <v>44000</v>
      </c>
      <c r="F1257" s="615">
        <f t="shared" si="61"/>
        <v>228023016.30110651</v>
      </c>
      <c r="G1257" s="614">
        <f t="shared" si="60"/>
        <v>44000</v>
      </c>
      <c r="H1257" s="615">
        <f t="shared" si="62"/>
        <v>228023016.30110651</v>
      </c>
      <c r="I1257" s="616" t="s">
        <v>108</v>
      </c>
      <c r="J1257" s="616" t="s">
        <v>3184</v>
      </c>
    </row>
    <row r="1258" spans="1:10" ht="36">
      <c r="A1258" s="617"/>
      <c r="B1258" s="620" t="s">
        <v>3194</v>
      </c>
      <c r="C1258" s="613" t="s">
        <v>3642</v>
      </c>
      <c r="D1258" s="618" t="s">
        <v>3497</v>
      </c>
      <c r="E1258" s="614">
        <v>686000</v>
      </c>
      <c r="F1258" s="615">
        <f t="shared" si="61"/>
        <v>228709016.30110651</v>
      </c>
      <c r="G1258" s="614">
        <f t="shared" si="60"/>
        <v>686000</v>
      </c>
      <c r="H1258" s="615">
        <f t="shared" si="62"/>
        <v>228709016.30110651</v>
      </c>
      <c r="I1258" s="616" t="s">
        <v>108</v>
      </c>
      <c r="J1258" s="616" t="s">
        <v>3184</v>
      </c>
    </row>
    <row r="1259" spans="1:10" ht="36">
      <c r="A1259" s="617"/>
      <c r="B1259" s="620" t="s">
        <v>3194</v>
      </c>
      <c r="C1259" s="613" t="s">
        <v>3642</v>
      </c>
      <c r="D1259" s="618" t="s">
        <v>3498</v>
      </c>
      <c r="E1259" s="614">
        <v>686000</v>
      </c>
      <c r="F1259" s="615">
        <f t="shared" si="61"/>
        <v>229395016.30110651</v>
      </c>
      <c r="G1259" s="614">
        <f t="shared" si="60"/>
        <v>686000</v>
      </c>
      <c r="H1259" s="615">
        <f t="shared" si="62"/>
        <v>229395016.30110651</v>
      </c>
      <c r="I1259" s="616" t="s">
        <v>108</v>
      </c>
      <c r="J1259" s="616" t="s">
        <v>3184</v>
      </c>
    </row>
    <row r="1260" spans="1:10" ht="36">
      <c r="A1260" s="617"/>
      <c r="B1260" s="620" t="s">
        <v>3194</v>
      </c>
      <c r="C1260" s="613" t="s">
        <v>3642</v>
      </c>
      <c r="D1260" s="618" t="s">
        <v>3646</v>
      </c>
      <c r="E1260" s="614">
        <v>78000</v>
      </c>
      <c r="F1260" s="615">
        <f t="shared" si="61"/>
        <v>229473016.30110651</v>
      </c>
      <c r="G1260" s="614">
        <f t="shared" si="60"/>
        <v>78000</v>
      </c>
      <c r="H1260" s="615">
        <f t="shared" si="62"/>
        <v>229473016.30110651</v>
      </c>
      <c r="I1260" s="616" t="s">
        <v>108</v>
      </c>
      <c r="J1260" s="616" t="s">
        <v>3184</v>
      </c>
    </row>
    <row r="1261" spans="1:10" ht="36">
      <c r="A1261" s="617"/>
      <c r="B1261" s="620" t="s">
        <v>3194</v>
      </c>
      <c r="C1261" s="613" t="s">
        <v>3642</v>
      </c>
      <c r="D1261" s="618" t="s">
        <v>3307</v>
      </c>
      <c r="E1261" s="614">
        <v>25000</v>
      </c>
      <c r="F1261" s="615">
        <f t="shared" si="61"/>
        <v>229498016.30110651</v>
      </c>
      <c r="G1261" s="614">
        <f t="shared" si="60"/>
        <v>25000</v>
      </c>
      <c r="H1261" s="615">
        <f t="shared" si="62"/>
        <v>229498016.30110651</v>
      </c>
      <c r="I1261" s="616" t="s">
        <v>108</v>
      </c>
      <c r="J1261" s="616" t="s">
        <v>3184</v>
      </c>
    </row>
    <row r="1262" spans="1:10" ht="36">
      <c r="A1262" s="617"/>
      <c r="B1262" s="620" t="s">
        <v>3194</v>
      </c>
      <c r="C1262" s="613" t="s">
        <v>3642</v>
      </c>
      <c r="D1262" s="618" t="s">
        <v>3309</v>
      </c>
      <c r="E1262" s="614">
        <v>129000</v>
      </c>
      <c r="F1262" s="615">
        <f t="shared" si="61"/>
        <v>229627016.30110651</v>
      </c>
      <c r="G1262" s="614">
        <f t="shared" si="60"/>
        <v>129000</v>
      </c>
      <c r="H1262" s="615">
        <f t="shared" si="62"/>
        <v>229627016.30110651</v>
      </c>
      <c r="I1262" s="616" t="s">
        <v>108</v>
      </c>
      <c r="J1262" s="616" t="s">
        <v>3184</v>
      </c>
    </row>
    <row r="1263" spans="1:10" ht="36">
      <c r="A1263" s="617"/>
      <c r="B1263" s="620" t="s">
        <v>3194</v>
      </c>
      <c r="C1263" s="613" t="s">
        <v>3642</v>
      </c>
      <c r="D1263" s="618" t="s">
        <v>3310</v>
      </c>
      <c r="E1263" s="614">
        <v>214000</v>
      </c>
      <c r="F1263" s="615">
        <f t="shared" si="61"/>
        <v>229841016.30110651</v>
      </c>
      <c r="G1263" s="614">
        <f t="shared" si="60"/>
        <v>214000</v>
      </c>
      <c r="H1263" s="615">
        <f t="shared" si="62"/>
        <v>229841016.30110651</v>
      </c>
      <c r="I1263" s="616" t="s">
        <v>108</v>
      </c>
      <c r="J1263" s="616" t="s">
        <v>3184</v>
      </c>
    </row>
    <row r="1264" spans="1:10" ht="36">
      <c r="A1264" s="617"/>
      <c r="B1264" s="620" t="s">
        <v>3194</v>
      </c>
      <c r="C1264" s="613" t="s">
        <v>3642</v>
      </c>
      <c r="D1264" s="618" t="s">
        <v>3311</v>
      </c>
      <c r="E1264" s="614">
        <v>39000</v>
      </c>
      <c r="F1264" s="615">
        <f t="shared" si="61"/>
        <v>229880016.30110651</v>
      </c>
      <c r="G1264" s="614">
        <f t="shared" si="60"/>
        <v>39000</v>
      </c>
      <c r="H1264" s="615">
        <f t="shared" si="62"/>
        <v>229880016.30110651</v>
      </c>
      <c r="I1264" s="616" t="s">
        <v>108</v>
      </c>
      <c r="J1264" s="616" t="s">
        <v>3184</v>
      </c>
    </row>
    <row r="1265" spans="1:10" ht="36">
      <c r="A1265" s="617"/>
      <c r="B1265" s="620" t="s">
        <v>3194</v>
      </c>
      <c r="C1265" s="613" t="s">
        <v>3642</v>
      </c>
      <c r="D1265" s="618" t="s">
        <v>3389</v>
      </c>
      <c r="E1265" s="614">
        <v>142000</v>
      </c>
      <c r="F1265" s="615">
        <f t="shared" si="61"/>
        <v>230022016.30110651</v>
      </c>
      <c r="G1265" s="614">
        <f t="shared" si="60"/>
        <v>142000</v>
      </c>
      <c r="H1265" s="615">
        <f t="shared" si="62"/>
        <v>230022016.30110651</v>
      </c>
      <c r="I1265" s="616" t="s">
        <v>108</v>
      </c>
      <c r="J1265" s="616" t="s">
        <v>3184</v>
      </c>
    </row>
    <row r="1266" spans="1:10" ht="36">
      <c r="A1266" s="617"/>
      <c r="B1266" s="620" t="s">
        <v>3194</v>
      </c>
      <c r="C1266" s="613" t="s">
        <v>3642</v>
      </c>
      <c r="D1266" s="618" t="s">
        <v>3647</v>
      </c>
      <c r="E1266" s="614">
        <v>78000</v>
      </c>
      <c r="F1266" s="615">
        <f t="shared" si="61"/>
        <v>230100016.30110651</v>
      </c>
      <c r="G1266" s="614">
        <f t="shared" si="60"/>
        <v>78000</v>
      </c>
      <c r="H1266" s="615">
        <f t="shared" si="62"/>
        <v>230100016.30110651</v>
      </c>
      <c r="I1266" s="616" t="s">
        <v>108</v>
      </c>
      <c r="J1266" s="616" t="s">
        <v>3184</v>
      </c>
    </row>
    <row r="1267" spans="1:10" ht="36">
      <c r="A1267" s="617"/>
      <c r="B1267" s="620" t="s">
        <v>3194</v>
      </c>
      <c r="C1267" s="613" t="s">
        <v>3642</v>
      </c>
      <c r="D1267" s="618" t="s">
        <v>3312</v>
      </c>
      <c r="E1267" s="614">
        <v>350192</v>
      </c>
      <c r="F1267" s="615">
        <f t="shared" si="61"/>
        <v>230450208.30110651</v>
      </c>
      <c r="G1267" s="614">
        <f t="shared" si="60"/>
        <v>350192</v>
      </c>
      <c r="H1267" s="615">
        <f t="shared" si="62"/>
        <v>230450208.30110651</v>
      </c>
      <c r="I1267" s="616" t="s">
        <v>108</v>
      </c>
      <c r="J1267" s="616" t="s">
        <v>3184</v>
      </c>
    </row>
    <row r="1268" spans="1:10" ht="36">
      <c r="A1268" s="617"/>
      <c r="B1268" s="620" t="s">
        <v>3194</v>
      </c>
      <c r="C1268" s="613" t="s">
        <v>3642</v>
      </c>
      <c r="D1268" s="618" t="s">
        <v>3648</v>
      </c>
      <c r="E1268" s="614">
        <v>39000</v>
      </c>
      <c r="F1268" s="615">
        <f t="shared" si="61"/>
        <v>230489208.30110651</v>
      </c>
      <c r="G1268" s="614">
        <f t="shared" si="60"/>
        <v>39000</v>
      </c>
      <c r="H1268" s="615">
        <f t="shared" si="62"/>
        <v>230489208.30110651</v>
      </c>
      <c r="I1268" s="616" t="s">
        <v>108</v>
      </c>
      <c r="J1268" s="616" t="s">
        <v>3184</v>
      </c>
    </row>
    <row r="1269" spans="1:10" ht="36">
      <c r="A1269" s="617"/>
      <c r="B1269" s="620" t="s">
        <v>3194</v>
      </c>
      <c r="C1269" s="613" t="s">
        <v>3642</v>
      </c>
      <c r="D1269" s="618" t="s">
        <v>3649</v>
      </c>
      <c r="E1269" s="614">
        <v>39000</v>
      </c>
      <c r="F1269" s="615">
        <f t="shared" si="61"/>
        <v>230528208.30110651</v>
      </c>
      <c r="G1269" s="614">
        <f t="shared" si="60"/>
        <v>39000</v>
      </c>
      <c r="H1269" s="615">
        <f t="shared" si="62"/>
        <v>230528208.30110651</v>
      </c>
      <c r="I1269" s="616" t="s">
        <v>108</v>
      </c>
      <c r="J1269" s="616" t="s">
        <v>3184</v>
      </c>
    </row>
    <row r="1270" spans="1:10" ht="36">
      <c r="A1270" s="617"/>
      <c r="B1270" s="620" t="s">
        <v>3194</v>
      </c>
      <c r="C1270" s="613" t="s">
        <v>3642</v>
      </c>
      <c r="D1270" s="618" t="s">
        <v>3650</v>
      </c>
      <c r="E1270" s="614">
        <v>78000</v>
      </c>
      <c r="F1270" s="615">
        <f t="shared" si="61"/>
        <v>230606208.30110651</v>
      </c>
      <c r="G1270" s="614">
        <f t="shared" si="60"/>
        <v>78000</v>
      </c>
      <c r="H1270" s="615">
        <f t="shared" si="62"/>
        <v>230606208.30110651</v>
      </c>
      <c r="I1270" s="616" t="s">
        <v>108</v>
      </c>
      <c r="J1270" s="616" t="s">
        <v>3184</v>
      </c>
    </row>
    <row r="1271" spans="1:10" ht="36">
      <c r="A1271" s="617"/>
      <c r="B1271" s="620" t="s">
        <v>3194</v>
      </c>
      <c r="C1271" s="613" t="s">
        <v>3642</v>
      </c>
      <c r="D1271" s="618" t="s">
        <v>3651</v>
      </c>
      <c r="E1271" s="614">
        <v>78000</v>
      </c>
      <c r="F1271" s="615">
        <f t="shared" si="61"/>
        <v>230684208.30110651</v>
      </c>
      <c r="G1271" s="614">
        <f t="shared" si="60"/>
        <v>78000</v>
      </c>
      <c r="H1271" s="615">
        <f t="shared" si="62"/>
        <v>230684208.30110651</v>
      </c>
      <c r="I1271" s="616" t="s">
        <v>108</v>
      </c>
      <c r="J1271" s="616" t="s">
        <v>3184</v>
      </c>
    </row>
    <row r="1272" spans="1:10" ht="36">
      <c r="A1272" s="617"/>
      <c r="B1272" s="620" t="s">
        <v>3194</v>
      </c>
      <c r="C1272" s="613" t="s">
        <v>3642</v>
      </c>
      <c r="D1272" s="618" t="s">
        <v>3652</v>
      </c>
      <c r="E1272" s="614">
        <v>39000</v>
      </c>
      <c r="F1272" s="615">
        <f t="shared" si="61"/>
        <v>230723208.30110651</v>
      </c>
      <c r="G1272" s="614">
        <f t="shared" si="60"/>
        <v>39000</v>
      </c>
      <c r="H1272" s="615">
        <f t="shared" si="62"/>
        <v>230723208.30110651</v>
      </c>
      <c r="I1272" s="616" t="s">
        <v>108</v>
      </c>
      <c r="J1272" s="616" t="s">
        <v>3184</v>
      </c>
    </row>
    <row r="1273" spans="1:10" ht="36">
      <c r="A1273" s="617"/>
      <c r="B1273" s="620" t="s">
        <v>3194</v>
      </c>
      <c r="C1273" s="613" t="s">
        <v>3642</v>
      </c>
      <c r="D1273" s="618" t="s">
        <v>3653</v>
      </c>
      <c r="E1273" s="614">
        <v>39000</v>
      </c>
      <c r="F1273" s="615">
        <f t="shared" si="61"/>
        <v>230762208.30110651</v>
      </c>
      <c r="G1273" s="614">
        <f t="shared" si="60"/>
        <v>39000</v>
      </c>
      <c r="H1273" s="615">
        <f t="shared" si="62"/>
        <v>230762208.30110651</v>
      </c>
      <c r="I1273" s="616" t="s">
        <v>108</v>
      </c>
      <c r="J1273" s="616" t="s">
        <v>3184</v>
      </c>
    </row>
    <row r="1274" spans="1:10" ht="36">
      <c r="A1274" s="617"/>
      <c r="B1274" s="620" t="s">
        <v>3194</v>
      </c>
      <c r="C1274" s="613" t="s">
        <v>3642</v>
      </c>
      <c r="D1274" s="618" t="s">
        <v>3654</v>
      </c>
      <c r="E1274" s="614">
        <v>39000</v>
      </c>
      <c r="F1274" s="615">
        <f t="shared" si="61"/>
        <v>230801208.30110651</v>
      </c>
      <c r="G1274" s="614">
        <f t="shared" si="60"/>
        <v>39000</v>
      </c>
      <c r="H1274" s="615">
        <f t="shared" si="62"/>
        <v>230801208.30110651</v>
      </c>
      <c r="I1274" s="616" t="s">
        <v>108</v>
      </c>
      <c r="J1274" s="616" t="s">
        <v>3184</v>
      </c>
    </row>
    <row r="1275" spans="1:10" ht="36">
      <c r="A1275" s="617"/>
      <c r="B1275" s="620" t="s">
        <v>3194</v>
      </c>
      <c r="C1275" s="613" t="s">
        <v>3642</v>
      </c>
      <c r="D1275" s="618" t="s">
        <v>3655</v>
      </c>
      <c r="E1275" s="614">
        <v>78000</v>
      </c>
      <c r="F1275" s="615">
        <f t="shared" si="61"/>
        <v>230879208.30110651</v>
      </c>
      <c r="G1275" s="614">
        <f t="shared" si="60"/>
        <v>78000</v>
      </c>
      <c r="H1275" s="615">
        <f t="shared" si="62"/>
        <v>230879208.30110651</v>
      </c>
      <c r="I1275" s="616" t="s">
        <v>108</v>
      </c>
      <c r="J1275" s="616" t="s">
        <v>3184</v>
      </c>
    </row>
    <row r="1276" spans="1:10" ht="36">
      <c r="A1276" s="617"/>
      <c r="B1276" s="620" t="s">
        <v>3194</v>
      </c>
      <c r="C1276" s="613" t="s">
        <v>3642</v>
      </c>
      <c r="D1276" s="618" t="s">
        <v>3656</v>
      </c>
      <c r="E1276" s="614">
        <v>39000</v>
      </c>
      <c r="F1276" s="615">
        <f t="shared" si="61"/>
        <v>230918208.30110651</v>
      </c>
      <c r="G1276" s="614">
        <f t="shared" si="60"/>
        <v>39000</v>
      </c>
      <c r="H1276" s="615">
        <f t="shared" si="62"/>
        <v>230918208.30110651</v>
      </c>
      <c r="I1276" s="616" t="s">
        <v>108</v>
      </c>
      <c r="J1276" s="616" t="s">
        <v>3184</v>
      </c>
    </row>
    <row r="1277" spans="1:10" ht="36">
      <c r="A1277" s="617"/>
      <c r="B1277" s="620" t="s">
        <v>3194</v>
      </c>
      <c r="C1277" s="613" t="s">
        <v>3642</v>
      </c>
      <c r="D1277" s="618" t="s">
        <v>3657</v>
      </c>
      <c r="E1277" s="614">
        <v>78000</v>
      </c>
      <c r="F1277" s="615">
        <f t="shared" si="61"/>
        <v>230996208.30110651</v>
      </c>
      <c r="G1277" s="614">
        <f t="shared" si="60"/>
        <v>78000</v>
      </c>
      <c r="H1277" s="615">
        <f t="shared" si="62"/>
        <v>230996208.30110651</v>
      </c>
      <c r="I1277" s="616" t="s">
        <v>108</v>
      </c>
      <c r="J1277" s="616" t="s">
        <v>3184</v>
      </c>
    </row>
    <row r="1278" spans="1:10" ht="36">
      <c r="A1278" s="617"/>
      <c r="B1278" s="620" t="s">
        <v>3194</v>
      </c>
      <c r="C1278" s="613" t="s">
        <v>3642</v>
      </c>
      <c r="D1278" s="618" t="s">
        <v>3658</v>
      </c>
      <c r="E1278" s="614">
        <v>858000</v>
      </c>
      <c r="F1278" s="615">
        <f t="shared" si="61"/>
        <v>231854208.30110651</v>
      </c>
      <c r="G1278" s="614">
        <f t="shared" si="60"/>
        <v>858000</v>
      </c>
      <c r="H1278" s="615">
        <f t="shared" si="62"/>
        <v>231854208.30110651</v>
      </c>
      <c r="I1278" s="616" t="s">
        <v>108</v>
      </c>
      <c r="J1278" s="616" t="s">
        <v>3184</v>
      </c>
    </row>
    <row r="1279" spans="1:10" ht="36">
      <c r="A1279" s="617"/>
      <c r="B1279" s="620" t="s">
        <v>3194</v>
      </c>
      <c r="C1279" s="613" t="s">
        <v>3642</v>
      </c>
      <c r="D1279" s="618" t="s">
        <v>3659</v>
      </c>
      <c r="E1279" s="614">
        <v>661000</v>
      </c>
      <c r="F1279" s="615">
        <f t="shared" si="61"/>
        <v>232515208.30110651</v>
      </c>
      <c r="G1279" s="614">
        <f t="shared" si="60"/>
        <v>661000</v>
      </c>
      <c r="H1279" s="615">
        <f t="shared" si="62"/>
        <v>232515208.30110651</v>
      </c>
      <c r="I1279" s="616" t="s">
        <v>108</v>
      </c>
      <c r="J1279" s="616" t="s">
        <v>3184</v>
      </c>
    </row>
    <row r="1280" spans="1:10" ht="36">
      <c r="A1280" s="617"/>
      <c r="B1280" s="620" t="s">
        <v>3194</v>
      </c>
      <c r="C1280" s="613" t="s">
        <v>3642</v>
      </c>
      <c r="D1280" s="618" t="s">
        <v>3660</v>
      </c>
      <c r="E1280" s="614">
        <v>479.88</v>
      </c>
      <c r="F1280" s="615">
        <f t="shared" si="61"/>
        <v>232515688.18110651</v>
      </c>
      <c r="G1280" s="614">
        <f t="shared" si="60"/>
        <v>479.88</v>
      </c>
      <c r="H1280" s="615">
        <f t="shared" si="62"/>
        <v>232515688.18110651</v>
      </c>
      <c r="I1280" s="616" t="s">
        <v>108</v>
      </c>
      <c r="J1280" s="616" t="s">
        <v>3184</v>
      </c>
    </row>
    <row r="1281" spans="1:10" ht="36">
      <c r="A1281" s="617"/>
      <c r="B1281" s="620" t="s">
        <v>3194</v>
      </c>
      <c r="C1281" s="613" t="s">
        <v>3642</v>
      </c>
      <c r="D1281" s="618" t="s">
        <v>3661</v>
      </c>
      <c r="E1281" s="614">
        <v>9000</v>
      </c>
      <c r="F1281" s="615">
        <f t="shared" si="61"/>
        <v>232524688.18110651</v>
      </c>
      <c r="G1281" s="614">
        <f t="shared" si="60"/>
        <v>9000</v>
      </c>
      <c r="H1281" s="615">
        <f t="shared" si="62"/>
        <v>232524688.18110651</v>
      </c>
      <c r="I1281" s="616" t="s">
        <v>108</v>
      </c>
      <c r="J1281" s="616" t="s">
        <v>3184</v>
      </c>
    </row>
    <row r="1282" spans="1:10" ht="36">
      <c r="A1282" s="617"/>
      <c r="B1282" s="620" t="s">
        <v>3194</v>
      </c>
      <c r="C1282" s="613" t="s">
        <v>3642</v>
      </c>
      <c r="D1282" s="618" t="s">
        <v>3323</v>
      </c>
      <c r="E1282" s="614">
        <v>133000</v>
      </c>
      <c r="F1282" s="615">
        <f t="shared" si="61"/>
        <v>232657688.18110651</v>
      </c>
      <c r="G1282" s="614">
        <f t="shared" si="60"/>
        <v>133000</v>
      </c>
      <c r="H1282" s="615">
        <f t="shared" si="62"/>
        <v>232657688.18110651</v>
      </c>
      <c r="I1282" s="616" t="s">
        <v>108</v>
      </c>
      <c r="J1282" s="616" t="s">
        <v>3184</v>
      </c>
    </row>
    <row r="1283" spans="1:10" ht="36">
      <c r="A1283" s="617"/>
      <c r="B1283" s="620" t="s">
        <v>3194</v>
      </c>
      <c r="C1283" s="613" t="s">
        <v>3642</v>
      </c>
      <c r="D1283" s="618" t="s">
        <v>3662</v>
      </c>
      <c r="E1283" s="614">
        <v>1226.3600000000001</v>
      </c>
      <c r="F1283" s="615">
        <f t="shared" si="61"/>
        <v>232658914.54110652</v>
      </c>
      <c r="G1283" s="614">
        <f t="shared" si="60"/>
        <v>1226.3600000000001</v>
      </c>
      <c r="H1283" s="615">
        <f t="shared" si="62"/>
        <v>232658914.54110652</v>
      </c>
      <c r="I1283" s="616" t="s">
        <v>108</v>
      </c>
      <c r="J1283" s="616" t="s">
        <v>3184</v>
      </c>
    </row>
    <row r="1284" spans="1:10" ht="36">
      <c r="A1284" s="617"/>
      <c r="B1284" s="620" t="s">
        <v>3194</v>
      </c>
      <c r="C1284" s="613" t="s">
        <v>3642</v>
      </c>
      <c r="D1284" s="618" t="s">
        <v>3663</v>
      </c>
      <c r="E1284" s="614">
        <v>39000</v>
      </c>
      <c r="F1284" s="615">
        <f t="shared" si="61"/>
        <v>232697914.54110652</v>
      </c>
      <c r="G1284" s="614">
        <f t="shared" si="60"/>
        <v>39000</v>
      </c>
      <c r="H1284" s="615">
        <f t="shared" si="62"/>
        <v>232697914.54110652</v>
      </c>
      <c r="I1284" s="616" t="s">
        <v>108</v>
      </c>
      <c r="J1284" s="616" t="s">
        <v>3184</v>
      </c>
    </row>
    <row r="1285" spans="1:10" ht="36">
      <c r="A1285" s="617"/>
      <c r="B1285" s="620" t="s">
        <v>3194</v>
      </c>
      <c r="C1285" s="613" t="s">
        <v>3642</v>
      </c>
      <c r="D1285" s="618" t="s">
        <v>3330</v>
      </c>
      <c r="E1285" s="614">
        <v>9000</v>
      </c>
      <c r="F1285" s="615">
        <f t="shared" si="61"/>
        <v>232706914.54110652</v>
      </c>
      <c r="G1285" s="614">
        <f t="shared" si="60"/>
        <v>9000</v>
      </c>
      <c r="H1285" s="615">
        <f t="shared" si="62"/>
        <v>232706914.54110652</v>
      </c>
      <c r="I1285" s="616" t="s">
        <v>108</v>
      </c>
      <c r="J1285" s="616" t="s">
        <v>3184</v>
      </c>
    </row>
    <row r="1286" spans="1:10" ht="36">
      <c r="A1286" s="617"/>
      <c r="B1286" s="620" t="s">
        <v>3194</v>
      </c>
      <c r="C1286" s="613" t="s">
        <v>3642</v>
      </c>
      <c r="D1286" s="618" t="s">
        <v>3331</v>
      </c>
      <c r="E1286" s="614">
        <v>458000</v>
      </c>
      <c r="F1286" s="615">
        <f t="shared" si="61"/>
        <v>233164914.54110652</v>
      </c>
      <c r="G1286" s="614">
        <f t="shared" si="60"/>
        <v>458000</v>
      </c>
      <c r="H1286" s="615">
        <f t="shared" si="62"/>
        <v>233164914.54110652</v>
      </c>
      <c r="I1286" s="616" t="s">
        <v>108</v>
      </c>
      <c r="J1286" s="616" t="s">
        <v>3184</v>
      </c>
    </row>
    <row r="1287" spans="1:10" ht="36">
      <c r="A1287" s="617"/>
      <c r="B1287" s="620" t="s">
        <v>3194</v>
      </c>
      <c r="C1287" s="613" t="s">
        <v>3642</v>
      </c>
      <c r="D1287" s="618" t="s">
        <v>3332</v>
      </c>
      <c r="E1287" s="614">
        <v>18000</v>
      </c>
      <c r="F1287" s="615">
        <f t="shared" si="61"/>
        <v>233182914.54110652</v>
      </c>
      <c r="G1287" s="614">
        <f t="shared" si="60"/>
        <v>18000</v>
      </c>
      <c r="H1287" s="615">
        <f t="shared" si="62"/>
        <v>233182914.54110652</v>
      </c>
      <c r="I1287" s="616" t="s">
        <v>108</v>
      </c>
      <c r="J1287" s="616" t="s">
        <v>3184</v>
      </c>
    </row>
    <row r="1288" spans="1:10" ht="36">
      <c r="A1288" s="617"/>
      <c r="B1288" s="620" t="s">
        <v>3194</v>
      </c>
      <c r="C1288" s="613" t="s">
        <v>3642</v>
      </c>
      <c r="D1288" s="618" t="s">
        <v>3333</v>
      </c>
      <c r="E1288" s="614">
        <v>84410</v>
      </c>
      <c r="F1288" s="615">
        <f t="shared" si="61"/>
        <v>233267324.54110652</v>
      </c>
      <c r="G1288" s="614">
        <f t="shared" si="60"/>
        <v>84410</v>
      </c>
      <c r="H1288" s="615">
        <f t="shared" si="62"/>
        <v>233267324.54110652</v>
      </c>
      <c r="I1288" s="616" t="s">
        <v>108</v>
      </c>
      <c r="J1288" s="616" t="s">
        <v>3184</v>
      </c>
    </row>
    <row r="1289" spans="1:10" ht="36">
      <c r="A1289" s="617"/>
      <c r="B1289" s="620" t="s">
        <v>3194</v>
      </c>
      <c r="C1289" s="613" t="s">
        <v>3642</v>
      </c>
      <c r="D1289" s="618" t="s">
        <v>3409</v>
      </c>
      <c r="E1289" s="614">
        <v>1119.72</v>
      </c>
      <c r="F1289" s="615">
        <f t="shared" si="61"/>
        <v>233268444.26110652</v>
      </c>
      <c r="G1289" s="614">
        <f t="shared" si="60"/>
        <v>1119.72</v>
      </c>
      <c r="H1289" s="615">
        <f t="shared" si="62"/>
        <v>233268444.26110652</v>
      </c>
      <c r="I1289" s="616" t="s">
        <v>108</v>
      </c>
      <c r="J1289" s="616" t="s">
        <v>3184</v>
      </c>
    </row>
    <row r="1290" spans="1:10" ht="36">
      <c r="A1290" s="617"/>
      <c r="B1290" s="620" t="s">
        <v>3194</v>
      </c>
      <c r="C1290" s="613" t="s">
        <v>3642</v>
      </c>
      <c r="D1290" s="618" t="s">
        <v>3334</v>
      </c>
      <c r="E1290" s="614">
        <v>283000</v>
      </c>
      <c r="F1290" s="615">
        <f t="shared" si="61"/>
        <v>233551444.26110652</v>
      </c>
      <c r="G1290" s="614">
        <f t="shared" ref="G1290:G1353" si="63">E1290</f>
        <v>283000</v>
      </c>
      <c r="H1290" s="615">
        <f t="shared" si="62"/>
        <v>233551444.26110652</v>
      </c>
      <c r="I1290" s="616" t="s">
        <v>108</v>
      </c>
      <c r="J1290" s="616" t="s">
        <v>3184</v>
      </c>
    </row>
    <row r="1291" spans="1:10" ht="36">
      <c r="A1291" s="617"/>
      <c r="B1291" s="620" t="s">
        <v>3194</v>
      </c>
      <c r="C1291" s="613" t="s">
        <v>3642</v>
      </c>
      <c r="D1291" s="618" t="s">
        <v>3410</v>
      </c>
      <c r="E1291" s="614">
        <v>42000</v>
      </c>
      <c r="F1291" s="615">
        <f t="shared" ref="F1291:F1354" si="64">E1291+F1290</f>
        <v>233593444.26110652</v>
      </c>
      <c r="G1291" s="614">
        <f t="shared" si="63"/>
        <v>42000</v>
      </c>
      <c r="H1291" s="615">
        <f t="shared" ref="H1291:H1354" si="65">H1290+G1291</f>
        <v>233593444.26110652</v>
      </c>
      <c r="I1291" s="616" t="s">
        <v>108</v>
      </c>
      <c r="J1291" s="616" t="s">
        <v>3184</v>
      </c>
    </row>
    <row r="1292" spans="1:10" ht="36">
      <c r="A1292" s="617"/>
      <c r="B1292" s="620" t="s">
        <v>3194</v>
      </c>
      <c r="C1292" s="613" t="s">
        <v>3642</v>
      </c>
      <c r="D1292" s="618" t="s">
        <v>3664</v>
      </c>
      <c r="E1292" s="614">
        <v>78000</v>
      </c>
      <c r="F1292" s="615">
        <f t="shared" si="64"/>
        <v>233671444.26110652</v>
      </c>
      <c r="G1292" s="614">
        <f t="shared" si="63"/>
        <v>78000</v>
      </c>
      <c r="H1292" s="615">
        <f t="shared" si="65"/>
        <v>233671444.26110652</v>
      </c>
      <c r="I1292" s="616" t="s">
        <v>108</v>
      </c>
      <c r="J1292" s="616" t="s">
        <v>3184</v>
      </c>
    </row>
    <row r="1293" spans="1:10" ht="36">
      <c r="A1293" s="617"/>
      <c r="B1293" s="620" t="s">
        <v>3194</v>
      </c>
      <c r="C1293" s="613" t="s">
        <v>3642</v>
      </c>
      <c r="D1293" s="618" t="s">
        <v>3665</v>
      </c>
      <c r="E1293" s="614">
        <v>2000</v>
      </c>
      <c r="F1293" s="615">
        <f t="shared" si="64"/>
        <v>233673444.26110652</v>
      </c>
      <c r="G1293" s="614">
        <f t="shared" si="63"/>
        <v>2000</v>
      </c>
      <c r="H1293" s="615">
        <f t="shared" si="65"/>
        <v>233673444.26110652</v>
      </c>
      <c r="I1293" s="616" t="s">
        <v>108</v>
      </c>
      <c r="J1293" s="616" t="s">
        <v>3184</v>
      </c>
    </row>
    <row r="1294" spans="1:10" ht="36">
      <c r="A1294" s="617"/>
      <c r="B1294" s="620" t="s">
        <v>3194</v>
      </c>
      <c r="C1294" s="613" t="s">
        <v>3642</v>
      </c>
      <c r="D1294" s="618" t="s">
        <v>3666</v>
      </c>
      <c r="E1294" s="614">
        <v>838000</v>
      </c>
      <c r="F1294" s="615">
        <f t="shared" si="64"/>
        <v>234511444.26110652</v>
      </c>
      <c r="G1294" s="614">
        <f t="shared" si="63"/>
        <v>838000</v>
      </c>
      <c r="H1294" s="615">
        <f t="shared" si="65"/>
        <v>234511444.26110652</v>
      </c>
      <c r="I1294" s="616" t="s">
        <v>108</v>
      </c>
      <c r="J1294" s="616" t="s">
        <v>3184</v>
      </c>
    </row>
    <row r="1295" spans="1:10" ht="36">
      <c r="A1295" s="617"/>
      <c r="B1295" s="620" t="s">
        <v>3194</v>
      </c>
      <c r="C1295" s="613" t="s">
        <v>3642</v>
      </c>
      <c r="D1295" s="618" t="s">
        <v>3517</v>
      </c>
      <c r="E1295" s="614">
        <v>2000</v>
      </c>
      <c r="F1295" s="615">
        <f t="shared" si="64"/>
        <v>234513444.26110652</v>
      </c>
      <c r="G1295" s="614">
        <f t="shared" si="63"/>
        <v>2000</v>
      </c>
      <c r="H1295" s="615">
        <f t="shared" si="65"/>
        <v>234513444.26110652</v>
      </c>
      <c r="I1295" s="616" t="s">
        <v>108</v>
      </c>
      <c r="J1295" s="616" t="s">
        <v>3184</v>
      </c>
    </row>
    <row r="1296" spans="1:10" ht="36">
      <c r="A1296" s="617"/>
      <c r="B1296" s="620" t="s">
        <v>3194</v>
      </c>
      <c r="C1296" s="613" t="s">
        <v>3642</v>
      </c>
      <c r="D1296" s="618" t="s">
        <v>3518</v>
      </c>
      <c r="E1296" s="614">
        <v>2000</v>
      </c>
      <c r="F1296" s="615">
        <f t="shared" si="64"/>
        <v>234515444.26110652</v>
      </c>
      <c r="G1296" s="614">
        <f t="shared" si="63"/>
        <v>2000</v>
      </c>
      <c r="H1296" s="615">
        <f t="shared" si="65"/>
        <v>234515444.26110652</v>
      </c>
      <c r="I1296" s="616" t="s">
        <v>108</v>
      </c>
      <c r="J1296" s="616" t="s">
        <v>3184</v>
      </c>
    </row>
    <row r="1297" spans="1:10" ht="36">
      <c r="A1297" s="617"/>
      <c r="B1297" s="620" t="s">
        <v>3194</v>
      </c>
      <c r="C1297" s="613" t="s">
        <v>3642</v>
      </c>
      <c r="D1297" s="618" t="s">
        <v>3248</v>
      </c>
      <c r="E1297" s="614">
        <v>319820</v>
      </c>
      <c r="F1297" s="615">
        <f t="shared" si="64"/>
        <v>234835264.26110652</v>
      </c>
      <c r="G1297" s="614">
        <f t="shared" si="63"/>
        <v>319820</v>
      </c>
      <c r="H1297" s="615">
        <f t="shared" si="65"/>
        <v>234835264.26110652</v>
      </c>
      <c r="I1297" s="616" t="s">
        <v>108</v>
      </c>
      <c r="J1297" s="616" t="s">
        <v>3184</v>
      </c>
    </row>
    <row r="1298" spans="1:10" ht="36">
      <c r="A1298" s="617"/>
      <c r="B1298" s="620" t="s">
        <v>3194</v>
      </c>
      <c r="C1298" s="613" t="s">
        <v>3642</v>
      </c>
      <c r="D1298" s="618" t="s">
        <v>3667</v>
      </c>
      <c r="E1298" s="614">
        <v>78000</v>
      </c>
      <c r="F1298" s="615">
        <f t="shared" si="64"/>
        <v>234913264.26110652</v>
      </c>
      <c r="G1298" s="614">
        <f t="shared" si="63"/>
        <v>78000</v>
      </c>
      <c r="H1298" s="615">
        <f t="shared" si="65"/>
        <v>234913264.26110652</v>
      </c>
      <c r="I1298" s="616" t="s">
        <v>108</v>
      </c>
      <c r="J1298" s="616" t="s">
        <v>3184</v>
      </c>
    </row>
    <row r="1299" spans="1:10" ht="36">
      <c r="A1299" s="617"/>
      <c r="B1299" s="620" t="s">
        <v>3194</v>
      </c>
      <c r="C1299" s="613" t="s">
        <v>3642</v>
      </c>
      <c r="D1299" s="618" t="s">
        <v>3357</v>
      </c>
      <c r="E1299" s="614">
        <v>242028</v>
      </c>
      <c r="F1299" s="615">
        <f t="shared" si="64"/>
        <v>235155292.26110652</v>
      </c>
      <c r="G1299" s="614">
        <f t="shared" si="63"/>
        <v>242028</v>
      </c>
      <c r="H1299" s="615">
        <f t="shared" si="65"/>
        <v>235155292.26110652</v>
      </c>
      <c r="I1299" s="616" t="s">
        <v>108</v>
      </c>
      <c r="J1299" s="616" t="s">
        <v>3184</v>
      </c>
    </row>
    <row r="1300" spans="1:10" ht="36">
      <c r="A1300" s="617"/>
      <c r="B1300" s="620" t="s">
        <v>3194</v>
      </c>
      <c r="C1300" s="613" t="s">
        <v>3642</v>
      </c>
      <c r="D1300" s="618" t="s">
        <v>3668</v>
      </c>
      <c r="E1300" s="614">
        <v>26000</v>
      </c>
      <c r="F1300" s="615">
        <f t="shared" si="64"/>
        <v>235181292.26110652</v>
      </c>
      <c r="G1300" s="614">
        <f t="shared" si="63"/>
        <v>26000</v>
      </c>
      <c r="H1300" s="615">
        <f t="shared" si="65"/>
        <v>235181292.26110652</v>
      </c>
      <c r="I1300" s="616" t="s">
        <v>108</v>
      </c>
      <c r="J1300" s="616" t="s">
        <v>3184</v>
      </c>
    </row>
    <row r="1301" spans="1:10" ht="36">
      <c r="A1301" s="617"/>
      <c r="B1301" s="620" t="s">
        <v>3194</v>
      </c>
      <c r="C1301" s="613" t="s">
        <v>3642</v>
      </c>
      <c r="D1301" s="618" t="s">
        <v>3669</v>
      </c>
      <c r="E1301" s="614">
        <v>16000</v>
      </c>
      <c r="F1301" s="615">
        <f t="shared" si="64"/>
        <v>235197292.26110652</v>
      </c>
      <c r="G1301" s="614">
        <f t="shared" si="63"/>
        <v>16000</v>
      </c>
      <c r="H1301" s="615">
        <f t="shared" si="65"/>
        <v>235197292.26110652</v>
      </c>
      <c r="I1301" s="616" t="s">
        <v>108</v>
      </c>
      <c r="J1301" s="616" t="s">
        <v>3184</v>
      </c>
    </row>
    <row r="1302" spans="1:10" ht="36">
      <c r="A1302" s="617"/>
      <c r="B1302" s="620" t="s">
        <v>3194</v>
      </c>
      <c r="C1302" s="613" t="s">
        <v>3642</v>
      </c>
      <c r="D1302" s="618" t="s">
        <v>3670</v>
      </c>
      <c r="E1302" s="614">
        <v>78000</v>
      </c>
      <c r="F1302" s="615">
        <f t="shared" si="64"/>
        <v>235275292.26110652</v>
      </c>
      <c r="G1302" s="614">
        <f t="shared" si="63"/>
        <v>78000</v>
      </c>
      <c r="H1302" s="615">
        <f t="shared" si="65"/>
        <v>235275292.26110652</v>
      </c>
      <c r="I1302" s="616" t="s">
        <v>108</v>
      </c>
      <c r="J1302" s="616" t="s">
        <v>3184</v>
      </c>
    </row>
    <row r="1303" spans="1:10" ht="36">
      <c r="A1303" s="617"/>
      <c r="B1303" s="620" t="s">
        <v>3194</v>
      </c>
      <c r="C1303" s="613" t="s">
        <v>3642</v>
      </c>
      <c r="D1303" s="618" t="s">
        <v>3671</v>
      </c>
      <c r="E1303" s="614">
        <v>78000</v>
      </c>
      <c r="F1303" s="615">
        <f t="shared" si="64"/>
        <v>235353292.26110652</v>
      </c>
      <c r="G1303" s="614">
        <f t="shared" si="63"/>
        <v>78000</v>
      </c>
      <c r="H1303" s="615">
        <f t="shared" si="65"/>
        <v>235353292.26110652</v>
      </c>
      <c r="I1303" s="616" t="s">
        <v>108</v>
      </c>
      <c r="J1303" s="616" t="s">
        <v>3184</v>
      </c>
    </row>
    <row r="1304" spans="1:10" ht="36">
      <c r="A1304" s="617"/>
      <c r="B1304" s="620" t="s">
        <v>3194</v>
      </c>
      <c r="C1304" s="613" t="s">
        <v>3642</v>
      </c>
      <c r="D1304" s="618" t="s">
        <v>3672</v>
      </c>
      <c r="E1304" s="614">
        <v>39000</v>
      </c>
      <c r="F1304" s="615">
        <f t="shared" si="64"/>
        <v>235392292.26110652</v>
      </c>
      <c r="G1304" s="614">
        <f t="shared" si="63"/>
        <v>39000</v>
      </c>
      <c r="H1304" s="615">
        <f t="shared" si="65"/>
        <v>235392292.26110652</v>
      </c>
      <c r="I1304" s="616" t="s">
        <v>108</v>
      </c>
      <c r="J1304" s="616" t="s">
        <v>3184</v>
      </c>
    </row>
    <row r="1305" spans="1:10" ht="36">
      <c r="A1305" s="617"/>
      <c r="B1305" s="620" t="s">
        <v>3194</v>
      </c>
      <c r="C1305" s="613" t="s">
        <v>3642</v>
      </c>
      <c r="D1305" s="618" t="s">
        <v>3359</v>
      </c>
      <c r="E1305" s="614">
        <v>858000</v>
      </c>
      <c r="F1305" s="615">
        <f t="shared" si="64"/>
        <v>236250292.26110652</v>
      </c>
      <c r="G1305" s="614">
        <f t="shared" si="63"/>
        <v>858000</v>
      </c>
      <c r="H1305" s="615">
        <f t="shared" si="65"/>
        <v>236250292.26110652</v>
      </c>
      <c r="I1305" s="616" t="s">
        <v>108</v>
      </c>
      <c r="J1305" s="616" t="s">
        <v>3184</v>
      </c>
    </row>
    <row r="1306" spans="1:10" ht="36">
      <c r="A1306" s="617"/>
      <c r="B1306" s="620" t="s">
        <v>3194</v>
      </c>
      <c r="C1306" s="613" t="s">
        <v>3642</v>
      </c>
      <c r="D1306" s="618" t="s">
        <v>3673</v>
      </c>
      <c r="E1306" s="614">
        <v>172000</v>
      </c>
      <c r="F1306" s="615">
        <f t="shared" si="64"/>
        <v>236422292.26110652</v>
      </c>
      <c r="G1306" s="614">
        <f t="shared" si="63"/>
        <v>172000</v>
      </c>
      <c r="H1306" s="615">
        <f t="shared" si="65"/>
        <v>236422292.26110652</v>
      </c>
      <c r="I1306" s="616" t="s">
        <v>108</v>
      </c>
      <c r="J1306" s="616" t="s">
        <v>3184</v>
      </c>
    </row>
    <row r="1307" spans="1:10" ht="36">
      <c r="A1307" s="617"/>
      <c r="B1307" s="620" t="s">
        <v>3194</v>
      </c>
      <c r="C1307" s="613" t="s">
        <v>3642</v>
      </c>
      <c r="D1307" s="618" t="s">
        <v>3674</v>
      </c>
      <c r="E1307" s="614">
        <v>4000</v>
      </c>
      <c r="F1307" s="615">
        <f t="shared" si="64"/>
        <v>236426292.26110652</v>
      </c>
      <c r="G1307" s="614">
        <f t="shared" si="63"/>
        <v>4000</v>
      </c>
      <c r="H1307" s="615">
        <f t="shared" si="65"/>
        <v>236426292.26110652</v>
      </c>
      <c r="I1307" s="616" t="s">
        <v>108</v>
      </c>
      <c r="J1307" s="616" t="s">
        <v>3184</v>
      </c>
    </row>
    <row r="1308" spans="1:10" ht="36">
      <c r="A1308" s="617"/>
      <c r="B1308" s="620" t="s">
        <v>3194</v>
      </c>
      <c r="C1308" s="613" t="s">
        <v>3642</v>
      </c>
      <c r="D1308" s="618" t="s">
        <v>3675</v>
      </c>
      <c r="E1308" s="614">
        <v>479.88</v>
      </c>
      <c r="F1308" s="615">
        <f t="shared" si="64"/>
        <v>236426772.14110652</v>
      </c>
      <c r="G1308" s="614">
        <f t="shared" si="63"/>
        <v>479.88</v>
      </c>
      <c r="H1308" s="615">
        <f t="shared" si="65"/>
        <v>236426772.14110652</v>
      </c>
      <c r="I1308" s="616" t="s">
        <v>108</v>
      </c>
      <c r="J1308" s="616" t="s">
        <v>3184</v>
      </c>
    </row>
    <row r="1309" spans="1:10" ht="36">
      <c r="A1309" s="617"/>
      <c r="B1309" s="620" t="s">
        <v>3194</v>
      </c>
      <c r="C1309" s="613" t="s">
        <v>3642</v>
      </c>
      <c r="D1309" s="618" t="s">
        <v>3412</v>
      </c>
      <c r="E1309" s="614">
        <v>77000</v>
      </c>
      <c r="F1309" s="615">
        <f t="shared" si="64"/>
        <v>236503772.14110652</v>
      </c>
      <c r="G1309" s="614">
        <f t="shared" si="63"/>
        <v>77000</v>
      </c>
      <c r="H1309" s="615">
        <f t="shared" si="65"/>
        <v>236503772.14110652</v>
      </c>
      <c r="I1309" s="616" t="s">
        <v>108</v>
      </c>
      <c r="J1309" s="616" t="s">
        <v>3184</v>
      </c>
    </row>
    <row r="1310" spans="1:10" ht="36">
      <c r="A1310" s="617"/>
      <c r="B1310" s="620" t="s">
        <v>3194</v>
      </c>
      <c r="C1310" s="613" t="s">
        <v>3642</v>
      </c>
      <c r="D1310" s="618" t="s">
        <v>3365</v>
      </c>
      <c r="E1310" s="614">
        <v>125000</v>
      </c>
      <c r="F1310" s="615">
        <f t="shared" si="64"/>
        <v>236628772.14110652</v>
      </c>
      <c r="G1310" s="614">
        <f t="shared" si="63"/>
        <v>125000</v>
      </c>
      <c r="H1310" s="615">
        <f t="shared" si="65"/>
        <v>236628772.14110652</v>
      </c>
      <c r="I1310" s="616" t="s">
        <v>108</v>
      </c>
      <c r="J1310" s="616" t="s">
        <v>3184</v>
      </c>
    </row>
    <row r="1311" spans="1:10" ht="36">
      <c r="A1311" s="617"/>
      <c r="B1311" s="620" t="s">
        <v>3194</v>
      </c>
      <c r="C1311" s="613" t="s">
        <v>3642</v>
      </c>
      <c r="D1311" s="618" t="s">
        <v>3676</v>
      </c>
      <c r="E1311" s="614">
        <v>39000</v>
      </c>
      <c r="F1311" s="615">
        <f t="shared" si="64"/>
        <v>236667772.14110652</v>
      </c>
      <c r="G1311" s="614">
        <f t="shared" si="63"/>
        <v>39000</v>
      </c>
      <c r="H1311" s="615">
        <f t="shared" si="65"/>
        <v>236667772.14110652</v>
      </c>
      <c r="I1311" s="616" t="s">
        <v>108</v>
      </c>
      <c r="J1311" s="616" t="s">
        <v>3184</v>
      </c>
    </row>
    <row r="1312" spans="1:10" ht="36">
      <c r="A1312" s="617"/>
      <c r="B1312" s="620" t="s">
        <v>3194</v>
      </c>
      <c r="C1312" s="613" t="s">
        <v>3642</v>
      </c>
      <c r="D1312" s="618" t="s">
        <v>3677</v>
      </c>
      <c r="E1312" s="614">
        <v>5000</v>
      </c>
      <c r="F1312" s="615">
        <f t="shared" si="64"/>
        <v>236672772.14110652</v>
      </c>
      <c r="G1312" s="614">
        <f t="shared" si="63"/>
        <v>5000</v>
      </c>
      <c r="H1312" s="615">
        <f t="shared" si="65"/>
        <v>236672772.14110652</v>
      </c>
      <c r="I1312" s="616" t="s">
        <v>108</v>
      </c>
      <c r="J1312" s="616" t="s">
        <v>3184</v>
      </c>
    </row>
    <row r="1313" spans="1:10" ht="36">
      <c r="A1313" s="617"/>
      <c r="B1313" s="620" t="s">
        <v>3194</v>
      </c>
      <c r="C1313" s="613" t="s">
        <v>3642</v>
      </c>
      <c r="D1313" s="618" t="s">
        <v>3678</v>
      </c>
      <c r="E1313" s="614">
        <v>479.88</v>
      </c>
      <c r="F1313" s="615">
        <f t="shared" si="64"/>
        <v>236673252.02110651</v>
      </c>
      <c r="G1313" s="614">
        <f t="shared" si="63"/>
        <v>479.88</v>
      </c>
      <c r="H1313" s="615">
        <f t="shared" si="65"/>
        <v>236673252.02110651</v>
      </c>
      <c r="I1313" s="616" t="s">
        <v>108</v>
      </c>
      <c r="J1313" s="616" t="s">
        <v>3184</v>
      </c>
    </row>
    <row r="1314" spans="1:10" ht="36">
      <c r="A1314" s="617"/>
      <c r="B1314" s="620" t="s">
        <v>3194</v>
      </c>
      <c r="C1314" s="613" t="s">
        <v>3642</v>
      </c>
      <c r="D1314" s="618" t="s">
        <v>3413</v>
      </c>
      <c r="E1314" s="614">
        <v>6000</v>
      </c>
      <c r="F1314" s="615">
        <f t="shared" si="64"/>
        <v>236679252.02110651</v>
      </c>
      <c r="G1314" s="614">
        <f t="shared" si="63"/>
        <v>6000</v>
      </c>
      <c r="H1314" s="615">
        <f t="shared" si="65"/>
        <v>236679252.02110651</v>
      </c>
      <c r="I1314" s="616" t="s">
        <v>108</v>
      </c>
      <c r="J1314" s="616" t="s">
        <v>3184</v>
      </c>
    </row>
    <row r="1315" spans="1:10" ht="36">
      <c r="A1315" s="617"/>
      <c r="B1315" s="620" t="s">
        <v>3194</v>
      </c>
      <c r="C1315" s="613" t="s">
        <v>3642</v>
      </c>
      <c r="D1315" s="618" t="s">
        <v>3367</v>
      </c>
      <c r="E1315" s="614">
        <v>1001000</v>
      </c>
      <c r="F1315" s="615">
        <f t="shared" si="64"/>
        <v>237680252.02110651</v>
      </c>
      <c r="G1315" s="614">
        <f t="shared" si="63"/>
        <v>1001000</v>
      </c>
      <c r="H1315" s="615">
        <f t="shared" si="65"/>
        <v>237680252.02110651</v>
      </c>
      <c r="I1315" s="616" t="s">
        <v>108</v>
      </c>
      <c r="J1315" s="616" t="s">
        <v>3184</v>
      </c>
    </row>
    <row r="1316" spans="1:10" ht="36">
      <c r="A1316" s="617"/>
      <c r="B1316" s="620" t="s">
        <v>3194</v>
      </c>
      <c r="C1316" s="613" t="s">
        <v>3642</v>
      </c>
      <c r="D1316" s="618" t="s">
        <v>3679</v>
      </c>
      <c r="E1316" s="614">
        <v>78000</v>
      </c>
      <c r="F1316" s="615">
        <f t="shared" si="64"/>
        <v>237758252.02110651</v>
      </c>
      <c r="G1316" s="614">
        <f t="shared" si="63"/>
        <v>78000</v>
      </c>
      <c r="H1316" s="615">
        <f t="shared" si="65"/>
        <v>237758252.02110651</v>
      </c>
      <c r="I1316" s="616" t="s">
        <v>108</v>
      </c>
      <c r="J1316" s="616" t="s">
        <v>3184</v>
      </c>
    </row>
    <row r="1317" spans="1:10" ht="36">
      <c r="A1317" s="617"/>
      <c r="B1317" s="620" t="s">
        <v>3194</v>
      </c>
      <c r="C1317" s="613" t="s">
        <v>3642</v>
      </c>
      <c r="D1317" s="618" t="s">
        <v>3529</v>
      </c>
      <c r="E1317" s="614">
        <v>479.88</v>
      </c>
      <c r="F1317" s="615">
        <f t="shared" si="64"/>
        <v>237758731.90110651</v>
      </c>
      <c r="G1317" s="614">
        <f t="shared" si="63"/>
        <v>479.88</v>
      </c>
      <c r="H1317" s="615">
        <f t="shared" si="65"/>
        <v>237758731.90110651</v>
      </c>
      <c r="I1317" s="616" t="s">
        <v>108</v>
      </c>
      <c r="J1317" s="616" t="s">
        <v>3184</v>
      </c>
    </row>
    <row r="1318" spans="1:10" ht="36">
      <c r="A1318" s="617"/>
      <c r="B1318" s="620" t="s">
        <v>3194</v>
      </c>
      <c r="C1318" s="613" t="s">
        <v>3642</v>
      </c>
      <c r="D1318" s="618" t="s">
        <v>3369</v>
      </c>
      <c r="E1318" s="614">
        <v>515000</v>
      </c>
      <c r="F1318" s="615">
        <f t="shared" si="64"/>
        <v>238273731.90110651</v>
      </c>
      <c r="G1318" s="614">
        <f t="shared" si="63"/>
        <v>515000</v>
      </c>
      <c r="H1318" s="615">
        <f t="shared" si="65"/>
        <v>238273731.90110651</v>
      </c>
      <c r="I1318" s="616" t="s">
        <v>108</v>
      </c>
      <c r="J1318" s="616" t="s">
        <v>3184</v>
      </c>
    </row>
    <row r="1319" spans="1:10" ht="36">
      <c r="A1319" s="617"/>
      <c r="B1319" s="620" t="s">
        <v>3194</v>
      </c>
      <c r="C1319" s="613" t="s">
        <v>3642</v>
      </c>
      <c r="D1319" s="618" t="s">
        <v>3680</v>
      </c>
      <c r="E1319" s="614">
        <v>39000</v>
      </c>
      <c r="F1319" s="615">
        <f t="shared" si="64"/>
        <v>238312731.90110651</v>
      </c>
      <c r="G1319" s="614">
        <f t="shared" si="63"/>
        <v>39000</v>
      </c>
      <c r="H1319" s="615">
        <f t="shared" si="65"/>
        <v>238312731.90110651</v>
      </c>
      <c r="I1319" s="616" t="s">
        <v>108</v>
      </c>
      <c r="J1319" s="616" t="s">
        <v>3184</v>
      </c>
    </row>
    <row r="1320" spans="1:10" ht="36">
      <c r="A1320" s="617"/>
      <c r="B1320" s="620" t="s">
        <v>3194</v>
      </c>
      <c r="C1320" s="613" t="s">
        <v>3642</v>
      </c>
      <c r="D1320" s="618" t="s">
        <v>3681</v>
      </c>
      <c r="E1320" s="614">
        <v>78000</v>
      </c>
      <c r="F1320" s="615">
        <f t="shared" si="64"/>
        <v>238390731.90110651</v>
      </c>
      <c r="G1320" s="614">
        <f t="shared" si="63"/>
        <v>78000</v>
      </c>
      <c r="H1320" s="615">
        <f t="shared" si="65"/>
        <v>238390731.90110651</v>
      </c>
      <c r="I1320" s="616" t="s">
        <v>108</v>
      </c>
      <c r="J1320" s="616" t="s">
        <v>3184</v>
      </c>
    </row>
    <row r="1321" spans="1:10" ht="36">
      <c r="A1321" s="617"/>
      <c r="B1321" s="620" t="s">
        <v>3194</v>
      </c>
      <c r="C1321" s="613" t="s">
        <v>3642</v>
      </c>
      <c r="D1321" s="618" t="s">
        <v>3682</v>
      </c>
      <c r="E1321" s="614">
        <v>39000</v>
      </c>
      <c r="F1321" s="615">
        <f t="shared" si="64"/>
        <v>238429731.90110651</v>
      </c>
      <c r="G1321" s="614">
        <f t="shared" si="63"/>
        <v>39000</v>
      </c>
      <c r="H1321" s="615">
        <f t="shared" si="65"/>
        <v>238429731.90110651</v>
      </c>
      <c r="I1321" s="616" t="s">
        <v>108</v>
      </c>
      <c r="J1321" s="616" t="s">
        <v>3184</v>
      </c>
    </row>
    <row r="1322" spans="1:10" ht="36">
      <c r="A1322" s="617"/>
      <c r="B1322" s="620" t="s">
        <v>3194</v>
      </c>
      <c r="C1322" s="613" t="s">
        <v>3642</v>
      </c>
      <c r="D1322" s="618" t="s">
        <v>3683</v>
      </c>
      <c r="E1322" s="614">
        <v>78000</v>
      </c>
      <c r="F1322" s="615">
        <f t="shared" si="64"/>
        <v>238507731.90110651</v>
      </c>
      <c r="G1322" s="614">
        <f t="shared" si="63"/>
        <v>78000</v>
      </c>
      <c r="H1322" s="615">
        <f t="shared" si="65"/>
        <v>238507731.90110651</v>
      </c>
      <c r="I1322" s="616" t="s">
        <v>108</v>
      </c>
      <c r="J1322" s="616" t="s">
        <v>3184</v>
      </c>
    </row>
    <row r="1323" spans="1:10" ht="36">
      <c r="A1323" s="617"/>
      <c r="B1323" s="620" t="s">
        <v>3194</v>
      </c>
      <c r="C1323" s="613" t="s">
        <v>3642</v>
      </c>
      <c r="D1323" s="618" t="s">
        <v>3684</v>
      </c>
      <c r="E1323" s="614">
        <v>39000</v>
      </c>
      <c r="F1323" s="615">
        <f t="shared" si="64"/>
        <v>238546731.90110651</v>
      </c>
      <c r="G1323" s="614">
        <f t="shared" si="63"/>
        <v>39000</v>
      </c>
      <c r="H1323" s="615">
        <f t="shared" si="65"/>
        <v>238546731.90110651</v>
      </c>
      <c r="I1323" s="616" t="s">
        <v>108</v>
      </c>
      <c r="J1323" s="616" t="s">
        <v>3184</v>
      </c>
    </row>
    <row r="1324" spans="1:10" ht="36">
      <c r="A1324" s="617"/>
      <c r="B1324" s="620" t="s">
        <v>3194</v>
      </c>
      <c r="C1324" s="613" t="s">
        <v>3642</v>
      </c>
      <c r="D1324" s="618" t="s">
        <v>3685</v>
      </c>
      <c r="E1324" s="614">
        <v>22500</v>
      </c>
      <c r="F1324" s="615">
        <f t="shared" si="64"/>
        <v>238569231.90110651</v>
      </c>
      <c r="G1324" s="614">
        <f t="shared" si="63"/>
        <v>22500</v>
      </c>
      <c r="H1324" s="615">
        <f t="shared" si="65"/>
        <v>238569231.90110651</v>
      </c>
      <c r="I1324" s="616" t="s">
        <v>108</v>
      </c>
      <c r="J1324" s="616" t="s">
        <v>3184</v>
      </c>
    </row>
    <row r="1325" spans="1:10" ht="36">
      <c r="A1325" s="617"/>
      <c r="B1325" s="620" t="s">
        <v>3194</v>
      </c>
      <c r="C1325" s="613" t="s">
        <v>3642</v>
      </c>
      <c r="D1325" s="618" t="s">
        <v>3686</v>
      </c>
      <c r="E1325" s="614">
        <v>133000</v>
      </c>
      <c r="F1325" s="615">
        <f t="shared" si="64"/>
        <v>238702231.90110651</v>
      </c>
      <c r="G1325" s="614">
        <f t="shared" si="63"/>
        <v>133000</v>
      </c>
      <c r="H1325" s="615">
        <f t="shared" si="65"/>
        <v>238702231.90110651</v>
      </c>
      <c r="I1325" s="616" t="s">
        <v>108</v>
      </c>
      <c r="J1325" s="616" t="s">
        <v>3184</v>
      </c>
    </row>
    <row r="1326" spans="1:10" ht="36">
      <c r="A1326" s="617"/>
      <c r="B1326" s="620" t="s">
        <v>3194</v>
      </c>
      <c r="C1326" s="613" t="s">
        <v>3642</v>
      </c>
      <c r="D1326" s="618" t="s">
        <v>3371</v>
      </c>
      <c r="E1326" s="614">
        <v>847500</v>
      </c>
      <c r="F1326" s="615">
        <f t="shared" si="64"/>
        <v>239549731.90110651</v>
      </c>
      <c r="G1326" s="614">
        <f t="shared" si="63"/>
        <v>847500</v>
      </c>
      <c r="H1326" s="615">
        <f t="shared" si="65"/>
        <v>239549731.90110651</v>
      </c>
      <c r="I1326" s="616" t="s">
        <v>108</v>
      </c>
      <c r="J1326" s="616" t="s">
        <v>3184</v>
      </c>
    </row>
    <row r="1327" spans="1:10" ht="36">
      <c r="A1327" s="617"/>
      <c r="B1327" s="620" t="s">
        <v>3194</v>
      </c>
      <c r="C1327" s="613" t="s">
        <v>3642</v>
      </c>
      <c r="D1327" s="618" t="s">
        <v>3382</v>
      </c>
      <c r="E1327" s="614">
        <v>45000</v>
      </c>
      <c r="F1327" s="615">
        <f t="shared" si="64"/>
        <v>239594731.90110651</v>
      </c>
      <c r="G1327" s="614">
        <f t="shared" si="63"/>
        <v>45000</v>
      </c>
      <c r="H1327" s="615">
        <f t="shared" si="65"/>
        <v>239594731.90110651</v>
      </c>
      <c r="I1327" s="616" t="s">
        <v>108</v>
      </c>
      <c r="J1327" s="616" t="s">
        <v>3184</v>
      </c>
    </row>
    <row r="1328" spans="1:10" ht="36">
      <c r="A1328" s="617"/>
      <c r="B1328" s="620" t="s">
        <v>3194</v>
      </c>
      <c r="C1328" s="613" t="s">
        <v>3687</v>
      </c>
      <c r="D1328" s="618" t="s">
        <v>3284</v>
      </c>
      <c r="E1328" s="614">
        <v>1066.4000000000001</v>
      </c>
      <c r="F1328" s="615">
        <f t="shared" si="64"/>
        <v>239595798.30110651</v>
      </c>
      <c r="G1328" s="614">
        <f t="shared" si="63"/>
        <v>1066.4000000000001</v>
      </c>
      <c r="H1328" s="615">
        <f t="shared" si="65"/>
        <v>239595798.30110651</v>
      </c>
      <c r="I1328" s="616" t="s">
        <v>108</v>
      </c>
      <c r="J1328" s="616" t="s">
        <v>3184</v>
      </c>
    </row>
    <row r="1329" spans="1:10" ht="36">
      <c r="A1329" s="617"/>
      <c r="B1329" s="620" t="s">
        <v>3194</v>
      </c>
      <c r="C1329" s="613" t="s">
        <v>3687</v>
      </c>
      <c r="D1329" s="618" t="s">
        <v>3251</v>
      </c>
      <c r="E1329" s="614">
        <v>355111.19999999995</v>
      </c>
      <c r="F1329" s="615">
        <f t="shared" si="64"/>
        <v>239950909.5011065</v>
      </c>
      <c r="G1329" s="614">
        <f t="shared" si="63"/>
        <v>355111.19999999995</v>
      </c>
      <c r="H1329" s="615">
        <f t="shared" si="65"/>
        <v>239950909.5011065</v>
      </c>
      <c r="I1329" s="616" t="s">
        <v>108</v>
      </c>
      <c r="J1329" s="616" t="s">
        <v>3184</v>
      </c>
    </row>
    <row r="1330" spans="1:10" ht="36">
      <c r="A1330" s="617"/>
      <c r="B1330" s="620" t="s">
        <v>3194</v>
      </c>
      <c r="C1330" s="613" t="s">
        <v>3687</v>
      </c>
      <c r="D1330" s="618" t="s">
        <v>3285</v>
      </c>
      <c r="E1330" s="614">
        <v>1333</v>
      </c>
      <c r="F1330" s="615">
        <f t="shared" si="64"/>
        <v>239952242.5011065</v>
      </c>
      <c r="G1330" s="614">
        <f t="shared" si="63"/>
        <v>1333</v>
      </c>
      <c r="H1330" s="615">
        <f t="shared" si="65"/>
        <v>239952242.5011065</v>
      </c>
      <c r="I1330" s="616" t="s">
        <v>108</v>
      </c>
      <c r="J1330" s="616" t="s">
        <v>3184</v>
      </c>
    </row>
    <row r="1331" spans="1:10" ht="36">
      <c r="A1331" s="617"/>
      <c r="B1331" s="620" t="s">
        <v>3194</v>
      </c>
      <c r="C1331" s="613" t="s">
        <v>3687</v>
      </c>
      <c r="D1331" s="618" t="s">
        <v>3253</v>
      </c>
      <c r="E1331" s="614">
        <v>157080.72</v>
      </c>
      <c r="F1331" s="615">
        <f t="shared" si="64"/>
        <v>240109323.2211065</v>
      </c>
      <c r="G1331" s="614">
        <f t="shared" si="63"/>
        <v>157080.72</v>
      </c>
      <c r="H1331" s="615">
        <f t="shared" si="65"/>
        <v>240109323.2211065</v>
      </c>
      <c r="I1331" s="616" t="s">
        <v>108</v>
      </c>
      <c r="J1331" s="616" t="s">
        <v>3184</v>
      </c>
    </row>
    <row r="1332" spans="1:10" ht="36">
      <c r="A1332" s="617"/>
      <c r="B1332" s="620" t="s">
        <v>3194</v>
      </c>
      <c r="C1332" s="613" t="s">
        <v>3687</v>
      </c>
      <c r="D1332" s="618" t="s">
        <v>3254</v>
      </c>
      <c r="E1332" s="614">
        <v>76354.240000000005</v>
      </c>
      <c r="F1332" s="615">
        <f t="shared" si="64"/>
        <v>240185677.46110651</v>
      </c>
      <c r="G1332" s="614">
        <f t="shared" si="63"/>
        <v>76354.240000000005</v>
      </c>
      <c r="H1332" s="615">
        <f t="shared" si="65"/>
        <v>240185677.46110651</v>
      </c>
      <c r="I1332" s="616" t="s">
        <v>108</v>
      </c>
      <c r="J1332" s="616" t="s">
        <v>3184</v>
      </c>
    </row>
    <row r="1333" spans="1:10" ht="36">
      <c r="A1333" s="617"/>
      <c r="B1333" s="620" t="s">
        <v>3194</v>
      </c>
      <c r="C1333" s="613" t="s">
        <v>3687</v>
      </c>
      <c r="D1333" s="618" t="s">
        <v>3460</v>
      </c>
      <c r="E1333" s="614">
        <v>190885.6</v>
      </c>
      <c r="F1333" s="615">
        <f t="shared" si="64"/>
        <v>240376563.0611065</v>
      </c>
      <c r="G1333" s="614">
        <f t="shared" si="63"/>
        <v>190885.6</v>
      </c>
      <c r="H1333" s="615">
        <f t="shared" si="65"/>
        <v>240376563.0611065</v>
      </c>
      <c r="I1333" s="616" t="s">
        <v>108</v>
      </c>
      <c r="J1333" s="616" t="s">
        <v>3184</v>
      </c>
    </row>
    <row r="1334" spans="1:10" ht="36">
      <c r="A1334" s="617"/>
      <c r="B1334" s="620" t="s">
        <v>3194</v>
      </c>
      <c r="C1334" s="613" t="s">
        <v>3687</v>
      </c>
      <c r="D1334" s="618" t="s">
        <v>3239</v>
      </c>
      <c r="E1334" s="614">
        <v>65476.960000000006</v>
      </c>
      <c r="F1334" s="615">
        <f t="shared" si="64"/>
        <v>240442040.02110651</v>
      </c>
      <c r="G1334" s="614">
        <f t="shared" si="63"/>
        <v>65476.960000000006</v>
      </c>
      <c r="H1334" s="615">
        <f t="shared" si="65"/>
        <v>240442040.02110651</v>
      </c>
      <c r="I1334" s="616" t="s">
        <v>108</v>
      </c>
      <c r="J1334" s="616" t="s">
        <v>3184</v>
      </c>
    </row>
    <row r="1335" spans="1:10" ht="36">
      <c r="A1335" s="617"/>
      <c r="B1335" s="620" t="s">
        <v>3194</v>
      </c>
      <c r="C1335" s="613" t="s">
        <v>3687</v>
      </c>
      <c r="D1335" s="618" t="s">
        <v>3256</v>
      </c>
      <c r="E1335" s="614">
        <v>1386.3200000000002</v>
      </c>
      <c r="F1335" s="615">
        <f t="shared" si="64"/>
        <v>240443426.3411065</v>
      </c>
      <c r="G1335" s="614">
        <f t="shared" si="63"/>
        <v>1386.3200000000002</v>
      </c>
      <c r="H1335" s="615">
        <f t="shared" si="65"/>
        <v>240443426.3411065</v>
      </c>
      <c r="I1335" s="616" t="s">
        <v>108</v>
      </c>
      <c r="J1335" s="616" t="s">
        <v>3184</v>
      </c>
    </row>
    <row r="1336" spans="1:10" ht="36">
      <c r="A1336" s="617"/>
      <c r="B1336" s="620" t="s">
        <v>3194</v>
      </c>
      <c r="C1336" s="613" t="s">
        <v>3687</v>
      </c>
      <c r="D1336" s="618" t="s">
        <v>3257</v>
      </c>
      <c r="E1336" s="614">
        <v>10397.399999999998</v>
      </c>
      <c r="F1336" s="615">
        <f t="shared" si="64"/>
        <v>240453823.74110651</v>
      </c>
      <c r="G1336" s="614">
        <f t="shared" si="63"/>
        <v>10397.399999999998</v>
      </c>
      <c r="H1336" s="615">
        <f t="shared" si="65"/>
        <v>240453823.74110651</v>
      </c>
      <c r="I1336" s="616" t="s">
        <v>108</v>
      </c>
      <c r="J1336" s="616" t="s">
        <v>3184</v>
      </c>
    </row>
    <row r="1337" spans="1:10" ht="36">
      <c r="A1337" s="617"/>
      <c r="B1337" s="620" t="s">
        <v>3194</v>
      </c>
      <c r="C1337" s="613" t="s">
        <v>3687</v>
      </c>
      <c r="D1337" s="618" t="s">
        <v>3461</v>
      </c>
      <c r="E1337" s="614">
        <v>426.55999999999995</v>
      </c>
      <c r="F1337" s="615">
        <f t="shared" si="64"/>
        <v>240454250.30110651</v>
      </c>
      <c r="G1337" s="614">
        <f t="shared" si="63"/>
        <v>426.55999999999995</v>
      </c>
      <c r="H1337" s="615">
        <f t="shared" si="65"/>
        <v>240454250.30110651</v>
      </c>
      <c r="I1337" s="616" t="s">
        <v>108</v>
      </c>
      <c r="J1337" s="616" t="s">
        <v>3184</v>
      </c>
    </row>
    <row r="1338" spans="1:10" ht="36">
      <c r="A1338" s="617"/>
      <c r="B1338" s="620" t="s">
        <v>3194</v>
      </c>
      <c r="C1338" s="613" t="s">
        <v>3687</v>
      </c>
      <c r="D1338" s="618" t="s">
        <v>3241</v>
      </c>
      <c r="E1338" s="614">
        <v>9810.880000000001</v>
      </c>
      <c r="F1338" s="615">
        <f t="shared" si="64"/>
        <v>240464061.18110651</v>
      </c>
      <c r="G1338" s="614">
        <f t="shared" si="63"/>
        <v>9810.880000000001</v>
      </c>
      <c r="H1338" s="615">
        <f t="shared" si="65"/>
        <v>240464061.18110651</v>
      </c>
      <c r="I1338" s="616" t="s">
        <v>108</v>
      </c>
      <c r="J1338" s="616" t="s">
        <v>3184</v>
      </c>
    </row>
    <row r="1339" spans="1:10" ht="36">
      <c r="A1339" s="617"/>
      <c r="B1339" s="620" t="s">
        <v>3194</v>
      </c>
      <c r="C1339" s="613" t="s">
        <v>3687</v>
      </c>
      <c r="D1339" s="618" t="s">
        <v>3258</v>
      </c>
      <c r="E1339" s="614">
        <v>1066.3999999999999</v>
      </c>
      <c r="F1339" s="615">
        <f t="shared" si="64"/>
        <v>240465127.58110651</v>
      </c>
      <c r="G1339" s="614">
        <f t="shared" si="63"/>
        <v>1066.3999999999999</v>
      </c>
      <c r="H1339" s="615">
        <f t="shared" si="65"/>
        <v>240465127.58110651</v>
      </c>
      <c r="I1339" s="616" t="s">
        <v>108</v>
      </c>
      <c r="J1339" s="616" t="s">
        <v>3184</v>
      </c>
    </row>
    <row r="1340" spans="1:10" ht="36">
      <c r="A1340" s="617"/>
      <c r="B1340" s="620" t="s">
        <v>3194</v>
      </c>
      <c r="C1340" s="613" t="s">
        <v>3687</v>
      </c>
      <c r="D1340" s="618" t="s">
        <v>3259</v>
      </c>
      <c r="E1340" s="614">
        <v>853.12</v>
      </c>
      <c r="F1340" s="615">
        <f t="shared" si="64"/>
        <v>240465980.70110652</v>
      </c>
      <c r="G1340" s="614">
        <f t="shared" si="63"/>
        <v>853.12</v>
      </c>
      <c r="H1340" s="615">
        <f t="shared" si="65"/>
        <v>240465980.70110652</v>
      </c>
      <c r="I1340" s="616" t="s">
        <v>108</v>
      </c>
      <c r="J1340" s="616" t="s">
        <v>3184</v>
      </c>
    </row>
    <row r="1341" spans="1:10" ht="36">
      <c r="A1341" s="617"/>
      <c r="B1341" s="620" t="s">
        <v>3194</v>
      </c>
      <c r="C1341" s="613" t="s">
        <v>3687</v>
      </c>
      <c r="D1341" s="618" t="s">
        <v>3260</v>
      </c>
      <c r="E1341" s="614">
        <v>3465.8</v>
      </c>
      <c r="F1341" s="615">
        <f t="shared" si="64"/>
        <v>240469446.50110653</v>
      </c>
      <c r="G1341" s="614">
        <f t="shared" si="63"/>
        <v>3465.8</v>
      </c>
      <c r="H1341" s="615">
        <f t="shared" si="65"/>
        <v>240469446.50110653</v>
      </c>
      <c r="I1341" s="616" t="s">
        <v>108</v>
      </c>
      <c r="J1341" s="616" t="s">
        <v>3184</v>
      </c>
    </row>
    <row r="1342" spans="1:10" ht="36">
      <c r="A1342" s="617"/>
      <c r="B1342" s="620" t="s">
        <v>3194</v>
      </c>
      <c r="C1342" s="613" t="s">
        <v>3687</v>
      </c>
      <c r="D1342" s="618" t="s">
        <v>3261</v>
      </c>
      <c r="E1342" s="614">
        <v>54546.36</v>
      </c>
      <c r="F1342" s="615">
        <f t="shared" si="64"/>
        <v>240523992.86110654</v>
      </c>
      <c r="G1342" s="614">
        <f t="shared" si="63"/>
        <v>54546.36</v>
      </c>
      <c r="H1342" s="615">
        <f t="shared" si="65"/>
        <v>240523992.86110654</v>
      </c>
      <c r="I1342" s="616" t="s">
        <v>108</v>
      </c>
      <c r="J1342" s="616" t="s">
        <v>3184</v>
      </c>
    </row>
    <row r="1343" spans="1:10" ht="36">
      <c r="A1343" s="617"/>
      <c r="B1343" s="620" t="s">
        <v>3194</v>
      </c>
      <c r="C1343" s="613" t="s">
        <v>3687</v>
      </c>
      <c r="D1343" s="618" t="s">
        <v>3262</v>
      </c>
      <c r="E1343" s="614">
        <v>26180.120000000003</v>
      </c>
      <c r="F1343" s="615">
        <f t="shared" si="64"/>
        <v>240550172.98110655</v>
      </c>
      <c r="G1343" s="614">
        <f t="shared" si="63"/>
        <v>26180.120000000003</v>
      </c>
      <c r="H1343" s="615">
        <f t="shared" si="65"/>
        <v>240550172.98110655</v>
      </c>
      <c r="I1343" s="616" t="s">
        <v>108</v>
      </c>
      <c r="J1343" s="616" t="s">
        <v>3184</v>
      </c>
    </row>
    <row r="1344" spans="1:10" ht="36">
      <c r="A1344" s="617"/>
      <c r="B1344" s="620" t="s">
        <v>3194</v>
      </c>
      <c r="C1344" s="613" t="s">
        <v>3687</v>
      </c>
      <c r="D1344" s="618" t="s">
        <v>3263</v>
      </c>
      <c r="E1344" s="614">
        <v>24953.760000000002</v>
      </c>
      <c r="F1344" s="615">
        <f t="shared" si="64"/>
        <v>240575126.74110654</v>
      </c>
      <c r="G1344" s="614">
        <f t="shared" si="63"/>
        <v>24953.760000000002</v>
      </c>
      <c r="H1344" s="615">
        <f t="shared" si="65"/>
        <v>240575126.74110654</v>
      </c>
      <c r="I1344" s="616" t="s">
        <v>108</v>
      </c>
      <c r="J1344" s="616" t="s">
        <v>3184</v>
      </c>
    </row>
    <row r="1345" spans="1:10" ht="36">
      <c r="A1345" s="617"/>
      <c r="B1345" s="620" t="s">
        <v>3194</v>
      </c>
      <c r="C1345" s="613" t="s">
        <v>3687</v>
      </c>
      <c r="D1345" s="618" t="s">
        <v>3264</v>
      </c>
      <c r="E1345" s="614">
        <v>16369.240000000002</v>
      </c>
      <c r="F1345" s="615">
        <f t="shared" si="64"/>
        <v>240591495.98110655</v>
      </c>
      <c r="G1345" s="614">
        <f t="shared" si="63"/>
        <v>16369.240000000002</v>
      </c>
      <c r="H1345" s="615">
        <f t="shared" si="65"/>
        <v>240591495.98110655</v>
      </c>
      <c r="I1345" s="616" t="s">
        <v>108</v>
      </c>
      <c r="J1345" s="616" t="s">
        <v>3184</v>
      </c>
    </row>
    <row r="1346" spans="1:10" ht="36">
      <c r="A1346" s="617"/>
      <c r="B1346" s="620" t="s">
        <v>3194</v>
      </c>
      <c r="C1346" s="613" t="s">
        <v>3687</v>
      </c>
      <c r="D1346" s="618" t="s">
        <v>3265</v>
      </c>
      <c r="E1346" s="614">
        <v>4052.32</v>
      </c>
      <c r="F1346" s="615">
        <f t="shared" si="64"/>
        <v>240595548.30110654</v>
      </c>
      <c r="G1346" s="614">
        <f t="shared" si="63"/>
        <v>4052.32</v>
      </c>
      <c r="H1346" s="615">
        <f t="shared" si="65"/>
        <v>240595548.30110654</v>
      </c>
      <c r="I1346" s="616" t="s">
        <v>108</v>
      </c>
      <c r="J1346" s="616" t="s">
        <v>3184</v>
      </c>
    </row>
    <row r="1347" spans="1:10" ht="36">
      <c r="A1347" s="617"/>
      <c r="B1347" s="620" t="s">
        <v>3194</v>
      </c>
      <c r="C1347" s="613" t="s">
        <v>3687</v>
      </c>
      <c r="D1347" s="618" t="s">
        <v>3266</v>
      </c>
      <c r="E1347" s="614">
        <v>426.55999999999995</v>
      </c>
      <c r="F1347" s="615">
        <f t="shared" si="64"/>
        <v>240595974.86110654</v>
      </c>
      <c r="G1347" s="614">
        <f t="shared" si="63"/>
        <v>426.55999999999995</v>
      </c>
      <c r="H1347" s="615">
        <f t="shared" si="65"/>
        <v>240595974.86110654</v>
      </c>
      <c r="I1347" s="616" t="s">
        <v>108</v>
      </c>
      <c r="J1347" s="616" t="s">
        <v>3184</v>
      </c>
    </row>
    <row r="1348" spans="1:10" ht="36">
      <c r="A1348" s="617"/>
      <c r="B1348" s="620" t="s">
        <v>3194</v>
      </c>
      <c r="C1348" s="613" t="s">
        <v>3687</v>
      </c>
      <c r="D1348" s="618" t="s">
        <v>3267</v>
      </c>
      <c r="E1348" s="614">
        <v>10930.6</v>
      </c>
      <c r="F1348" s="615">
        <f t="shared" si="64"/>
        <v>240606905.46110654</v>
      </c>
      <c r="G1348" s="614">
        <f t="shared" si="63"/>
        <v>10930.6</v>
      </c>
      <c r="H1348" s="615">
        <f t="shared" si="65"/>
        <v>240606905.46110654</v>
      </c>
      <c r="I1348" s="616" t="s">
        <v>108</v>
      </c>
      <c r="J1348" s="616" t="s">
        <v>3184</v>
      </c>
    </row>
    <row r="1349" spans="1:10" ht="36">
      <c r="A1349" s="617"/>
      <c r="B1349" s="620" t="s">
        <v>3194</v>
      </c>
      <c r="C1349" s="613" t="s">
        <v>3687</v>
      </c>
      <c r="D1349" s="618" t="s">
        <v>3289</v>
      </c>
      <c r="E1349" s="614">
        <v>6131.7999999999993</v>
      </c>
      <c r="F1349" s="615">
        <f t="shared" si="64"/>
        <v>240613037.26110655</v>
      </c>
      <c r="G1349" s="614">
        <f t="shared" si="63"/>
        <v>6131.7999999999993</v>
      </c>
      <c r="H1349" s="615">
        <f t="shared" si="65"/>
        <v>240613037.26110655</v>
      </c>
      <c r="I1349" s="616" t="s">
        <v>108</v>
      </c>
      <c r="J1349" s="616" t="s">
        <v>3184</v>
      </c>
    </row>
    <row r="1350" spans="1:10" ht="36">
      <c r="A1350" s="617"/>
      <c r="B1350" s="620" t="s">
        <v>3194</v>
      </c>
      <c r="C1350" s="613" t="s">
        <v>3687</v>
      </c>
      <c r="D1350" s="618" t="s">
        <v>3242</v>
      </c>
      <c r="E1350" s="614">
        <v>5012.08</v>
      </c>
      <c r="F1350" s="615">
        <f t="shared" si="64"/>
        <v>240618049.34110656</v>
      </c>
      <c r="G1350" s="614">
        <f t="shared" si="63"/>
        <v>5012.08</v>
      </c>
      <c r="H1350" s="615">
        <f t="shared" si="65"/>
        <v>240618049.34110656</v>
      </c>
      <c r="I1350" s="616" t="s">
        <v>108</v>
      </c>
      <c r="J1350" s="616" t="s">
        <v>3184</v>
      </c>
    </row>
    <row r="1351" spans="1:10" ht="36">
      <c r="A1351" s="617"/>
      <c r="B1351" s="620" t="s">
        <v>3194</v>
      </c>
      <c r="C1351" s="613" t="s">
        <v>3687</v>
      </c>
      <c r="D1351" s="618" t="s">
        <v>3243</v>
      </c>
      <c r="E1351" s="614">
        <v>213.28</v>
      </c>
      <c r="F1351" s="615">
        <f t="shared" si="64"/>
        <v>240618262.62110656</v>
      </c>
      <c r="G1351" s="614">
        <f t="shared" si="63"/>
        <v>213.28</v>
      </c>
      <c r="H1351" s="615">
        <f t="shared" si="65"/>
        <v>240618262.62110656</v>
      </c>
      <c r="I1351" s="616" t="s">
        <v>108</v>
      </c>
      <c r="J1351" s="616" t="s">
        <v>3184</v>
      </c>
    </row>
    <row r="1352" spans="1:10" ht="36">
      <c r="A1352" s="617"/>
      <c r="B1352" s="620" t="s">
        <v>3194</v>
      </c>
      <c r="C1352" s="613" t="s">
        <v>3687</v>
      </c>
      <c r="D1352" s="618" t="s">
        <v>3269</v>
      </c>
      <c r="E1352" s="614">
        <v>664999.99999999988</v>
      </c>
      <c r="F1352" s="615">
        <f t="shared" si="64"/>
        <v>241283262.62110656</v>
      </c>
      <c r="G1352" s="614">
        <f t="shared" si="63"/>
        <v>664999.99999999988</v>
      </c>
      <c r="H1352" s="615">
        <f t="shared" si="65"/>
        <v>241283262.62110656</v>
      </c>
      <c r="I1352" s="616" t="s">
        <v>108</v>
      </c>
      <c r="J1352" s="616" t="s">
        <v>3184</v>
      </c>
    </row>
    <row r="1353" spans="1:10" ht="36">
      <c r="A1353" s="617"/>
      <c r="B1353" s="620" t="s">
        <v>3194</v>
      </c>
      <c r="C1353" s="613" t="s">
        <v>3687</v>
      </c>
      <c r="D1353" s="618" t="s">
        <v>3290</v>
      </c>
      <c r="E1353" s="614">
        <v>26180.120000000003</v>
      </c>
      <c r="F1353" s="615">
        <f t="shared" si="64"/>
        <v>241309442.74110657</v>
      </c>
      <c r="G1353" s="614">
        <f t="shared" si="63"/>
        <v>26180.120000000003</v>
      </c>
      <c r="H1353" s="615">
        <f t="shared" si="65"/>
        <v>241309442.74110657</v>
      </c>
      <c r="I1353" s="616" t="s">
        <v>108</v>
      </c>
      <c r="J1353" s="616" t="s">
        <v>3184</v>
      </c>
    </row>
    <row r="1354" spans="1:10" ht="36">
      <c r="A1354" s="617"/>
      <c r="B1354" s="620" t="s">
        <v>3194</v>
      </c>
      <c r="C1354" s="613" t="s">
        <v>3687</v>
      </c>
      <c r="D1354" s="618" t="s">
        <v>3472</v>
      </c>
      <c r="E1354" s="614">
        <v>36000</v>
      </c>
      <c r="F1354" s="615">
        <f t="shared" si="64"/>
        <v>241345442.74110657</v>
      </c>
      <c r="G1354" s="614">
        <f t="shared" ref="G1354:G1417" si="66">E1354</f>
        <v>36000</v>
      </c>
      <c r="H1354" s="615">
        <f t="shared" si="65"/>
        <v>241345442.74110657</v>
      </c>
      <c r="I1354" s="616" t="s">
        <v>108</v>
      </c>
      <c r="J1354" s="616" t="s">
        <v>3184</v>
      </c>
    </row>
    <row r="1355" spans="1:10" ht="36">
      <c r="A1355" s="617"/>
      <c r="B1355" s="620" t="s">
        <v>3194</v>
      </c>
      <c r="C1355" s="613" t="s">
        <v>3687</v>
      </c>
      <c r="D1355" s="618" t="s">
        <v>3291</v>
      </c>
      <c r="E1355" s="614">
        <v>94056.479999999967</v>
      </c>
      <c r="F1355" s="615">
        <f t="shared" ref="F1355:F1418" si="67">E1355+F1354</f>
        <v>241439499.22110656</v>
      </c>
      <c r="G1355" s="614">
        <f t="shared" si="66"/>
        <v>94056.479999999967</v>
      </c>
      <c r="H1355" s="615">
        <f t="shared" ref="H1355:H1418" si="68">H1354+G1355</f>
        <v>241439499.22110656</v>
      </c>
      <c r="I1355" s="616" t="s">
        <v>108</v>
      </c>
      <c r="J1355" s="616" t="s">
        <v>3184</v>
      </c>
    </row>
    <row r="1356" spans="1:10" ht="36">
      <c r="A1356" s="617"/>
      <c r="B1356" s="620" t="s">
        <v>3194</v>
      </c>
      <c r="C1356" s="613" t="s">
        <v>3687</v>
      </c>
      <c r="D1356" s="618" t="s">
        <v>3244</v>
      </c>
      <c r="E1356" s="614">
        <v>655000</v>
      </c>
      <c r="F1356" s="615">
        <f t="shared" si="67"/>
        <v>242094499.22110656</v>
      </c>
      <c r="G1356" s="614">
        <f t="shared" si="66"/>
        <v>655000</v>
      </c>
      <c r="H1356" s="615">
        <f t="shared" si="68"/>
        <v>242094499.22110656</v>
      </c>
      <c r="I1356" s="616" t="s">
        <v>108</v>
      </c>
      <c r="J1356" s="616" t="s">
        <v>3184</v>
      </c>
    </row>
    <row r="1357" spans="1:10" ht="36">
      <c r="A1357" s="617"/>
      <c r="B1357" s="620" t="s">
        <v>3194</v>
      </c>
      <c r="C1357" s="613" t="s">
        <v>3687</v>
      </c>
      <c r="D1357" s="618" t="s">
        <v>3292</v>
      </c>
      <c r="E1357" s="614">
        <v>46655</v>
      </c>
      <c r="F1357" s="615">
        <f t="shared" si="67"/>
        <v>242141154.22110656</v>
      </c>
      <c r="G1357" s="614">
        <f t="shared" si="66"/>
        <v>46655</v>
      </c>
      <c r="H1357" s="615">
        <f t="shared" si="68"/>
        <v>242141154.22110656</v>
      </c>
      <c r="I1357" s="616" t="s">
        <v>108</v>
      </c>
      <c r="J1357" s="616" t="s">
        <v>3184</v>
      </c>
    </row>
    <row r="1358" spans="1:10" ht="36">
      <c r="A1358" s="617"/>
      <c r="B1358" s="620" t="s">
        <v>3194</v>
      </c>
      <c r="C1358" s="613" t="s">
        <v>3687</v>
      </c>
      <c r="D1358" s="618" t="s">
        <v>3294</v>
      </c>
      <c r="E1358" s="614">
        <v>2079.48</v>
      </c>
      <c r="F1358" s="615">
        <f t="shared" si="67"/>
        <v>242143233.70110655</v>
      </c>
      <c r="G1358" s="614">
        <f t="shared" si="66"/>
        <v>2079.48</v>
      </c>
      <c r="H1358" s="615">
        <f t="shared" si="68"/>
        <v>242143233.70110655</v>
      </c>
      <c r="I1358" s="616" t="s">
        <v>108</v>
      </c>
      <c r="J1358" s="616" t="s">
        <v>3184</v>
      </c>
    </row>
    <row r="1359" spans="1:10" ht="36">
      <c r="A1359" s="617"/>
      <c r="B1359" s="620" t="s">
        <v>3194</v>
      </c>
      <c r="C1359" s="613" t="s">
        <v>3687</v>
      </c>
      <c r="D1359" s="618" t="s">
        <v>3270</v>
      </c>
      <c r="E1359" s="614">
        <v>16689.16</v>
      </c>
      <c r="F1359" s="615">
        <f t="shared" si="67"/>
        <v>242159922.86110654</v>
      </c>
      <c r="G1359" s="614">
        <f t="shared" si="66"/>
        <v>16689.16</v>
      </c>
      <c r="H1359" s="615">
        <f t="shared" si="68"/>
        <v>242159922.86110654</v>
      </c>
      <c r="I1359" s="616" t="s">
        <v>108</v>
      </c>
      <c r="J1359" s="616" t="s">
        <v>3184</v>
      </c>
    </row>
    <row r="1360" spans="1:10" ht="36">
      <c r="A1360" s="617"/>
      <c r="B1360" s="620" t="s">
        <v>3194</v>
      </c>
      <c r="C1360" s="613" t="s">
        <v>3687</v>
      </c>
      <c r="D1360" s="618" t="s">
        <v>3271</v>
      </c>
      <c r="E1360" s="614">
        <v>6665</v>
      </c>
      <c r="F1360" s="615">
        <f t="shared" si="67"/>
        <v>242166587.86110654</v>
      </c>
      <c r="G1360" s="614">
        <f t="shared" si="66"/>
        <v>6665</v>
      </c>
      <c r="H1360" s="615">
        <f t="shared" si="68"/>
        <v>242166587.86110654</v>
      </c>
      <c r="I1360" s="616" t="s">
        <v>108</v>
      </c>
      <c r="J1360" s="616" t="s">
        <v>3184</v>
      </c>
    </row>
    <row r="1361" spans="1:10" ht="36">
      <c r="A1361" s="617"/>
      <c r="B1361" s="620" t="s">
        <v>3194</v>
      </c>
      <c r="C1361" s="613" t="s">
        <v>3687</v>
      </c>
      <c r="D1361" s="618" t="s">
        <v>3272</v>
      </c>
      <c r="E1361" s="614">
        <v>1386.3200000000002</v>
      </c>
      <c r="F1361" s="615">
        <f t="shared" si="67"/>
        <v>242167974.18110654</v>
      </c>
      <c r="G1361" s="614">
        <f t="shared" si="66"/>
        <v>1386.3200000000002</v>
      </c>
      <c r="H1361" s="615">
        <f t="shared" si="68"/>
        <v>242167974.18110654</v>
      </c>
      <c r="I1361" s="616" t="s">
        <v>108</v>
      </c>
      <c r="J1361" s="616" t="s">
        <v>3184</v>
      </c>
    </row>
    <row r="1362" spans="1:10" ht="36">
      <c r="A1362" s="617"/>
      <c r="B1362" s="620" t="s">
        <v>3194</v>
      </c>
      <c r="C1362" s="613" t="s">
        <v>3687</v>
      </c>
      <c r="D1362" s="618" t="s">
        <v>3246</v>
      </c>
      <c r="E1362" s="614">
        <v>245000</v>
      </c>
      <c r="F1362" s="615">
        <f t="shared" si="67"/>
        <v>242412974.18110654</v>
      </c>
      <c r="G1362" s="614">
        <f t="shared" si="66"/>
        <v>245000</v>
      </c>
      <c r="H1362" s="615">
        <f t="shared" si="68"/>
        <v>242412974.18110654</v>
      </c>
      <c r="I1362" s="616" t="s">
        <v>108</v>
      </c>
      <c r="J1362" s="616" t="s">
        <v>3184</v>
      </c>
    </row>
    <row r="1363" spans="1:10" ht="36">
      <c r="A1363" s="617"/>
      <c r="B1363" s="620" t="s">
        <v>3194</v>
      </c>
      <c r="C1363" s="613" t="s">
        <v>3687</v>
      </c>
      <c r="D1363" s="618" t="s">
        <v>3541</v>
      </c>
      <c r="E1363" s="614">
        <v>1785000</v>
      </c>
      <c r="F1363" s="615">
        <f t="shared" si="67"/>
        <v>244197974.18110654</v>
      </c>
      <c r="G1363" s="614">
        <f t="shared" si="66"/>
        <v>1785000</v>
      </c>
      <c r="H1363" s="615">
        <f t="shared" si="68"/>
        <v>244197974.18110654</v>
      </c>
      <c r="I1363" s="616" t="s">
        <v>108</v>
      </c>
      <c r="J1363" s="616" t="s">
        <v>3184</v>
      </c>
    </row>
    <row r="1364" spans="1:10" ht="36">
      <c r="A1364" s="617"/>
      <c r="B1364" s="620" t="s">
        <v>3194</v>
      </c>
      <c r="C1364" s="613" t="s">
        <v>3687</v>
      </c>
      <c r="D1364" s="618" t="s">
        <v>3206</v>
      </c>
      <c r="E1364" s="614">
        <v>17115.72</v>
      </c>
      <c r="F1364" s="615">
        <f t="shared" si="67"/>
        <v>244215089.90110654</v>
      </c>
      <c r="G1364" s="614">
        <f t="shared" si="66"/>
        <v>17115.72</v>
      </c>
      <c r="H1364" s="615">
        <f t="shared" si="68"/>
        <v>244215089.90110654</v>
      </c>
      <c r="I1364" s="616" t="s">
        <v>108</v>
      </c>
      <c r="J1364" s="616" t="s">
        <v>3184</v>
      </c>
    </row>
    <row r="1365" spans="1:10" ht="36">
      <c r="A1365" s="617"/>
      <c r="B1365" s="620" t="s">
        <v>3194</v>
      </c>
      <c r="C1365" s="613" t="s">
        <v>3687</v>
      </c>
      <c r="D1365" s="618" t="s">
        <v>3221</v>
      </c>
      <c r="E1365" s="614">
        <v>491000</v>
      </c>
      <c r="F1365" s="615">
        <f t="shared" si="67"/>
        <v>244706089.90110654</v>
      </c>
      <c r="G1365" s="614">
        <f t="shared" si="66"/>
        <v>491000</v>
      </c>
      <c r="H1365" s="615">
        <f t="shared" si="68"/>
        <v>244706089.90110654</v>
      </c>
      <c r="I1365" s="616" t="s">
        <v>108</v>
      </c>
      <c r="J1365" s="616" t="s">
        <v>3184</v>
      </c>
    </row>
    <row r="1366" spans="1:10" ht="36">
      <c r="A1366" s="617"/>
      <c r="B1366" s="620" t="s">
        <v>3194</v>
      </c>
      <c r="C1366" s="613" t="s">
        <v>3687</v>
      </c>
      <c r="D1366" s="618" t="s">
        <v>3248</v>
      </c>
      <c r="E1366" s="614">
        <v>54386.400000000001</v>
      </c>
      <c r="F1366" s="615">
        <f t="shared" si="67"/>
        <v>244760476.30110654</v>
      </c>
      <c r="G1366" s="614">
        <f t="shared" si="66"/>
        <v>54386.400000000001</v>
      </c>
      <c r="H1366" s="615">
        <f t="shared" si="68"/>
        <v>244760476.30110654</v>
      </c>
      <c r="I1366" s="616" t="s">
        <v>108</v>
      </c>
      <c r="J1366" s="616" t="s">
        <v>3184</v>
      </c>
    </row>
    <row r="1367" spans="1:10" ht="36">
      <c r="A1367" s="617"/>
      <c r="B1367" s="620" t="s">
        <v>3194</v>
      </c>
      <c r="C1367" s="613" t="s">
        <v>3687</v>
      </c>
      <c r="D1367" s="618" t="s">
        <v>3274</v>
      </c>
      <c r="E1367" s="614">
        <v>16742.480000000003</v>
      </c>
      <c r="F1367" s="615">
        <f t="shared" si="67"/>
        <v>244777218.78110653</v>
      </c>
      <c r="G1367" s="614">
        <f t="shared" si="66"/>
        <v>16742.480000000003</v>
      </c>
      <c r="H1367" s="615">
        <f t="shared" si="68"/>
        <v>244777218.78110653</v>
      </c>
      <c r="I1367" s="616" t="s">
        <v>108</v>
      </c>
      <c r="J1367" s="616" t="s">
        <v>3184</v>
      </c>
    </row>
    <row r="1368" spans="1:10" ht="36">
      <c r="A1368" s="617"/>
      <c r="B1368" s="620" t="s">
        <v>3194</v>
      </c>
      <c r="C1368" s="613" t="s">
        <v>3687</v>
      </c>
      <c r="D1368" s="618" t="s">
        <v>3275</v>
      </c>
      <c r="E1368" s="614">
        <v>16635.839999999997</v>
      </c>
      <c r="F1368" s="615">
        <f t="shared" si="67"/>
        <v>244793854.62110654</v>
      </c>
      <c r="G1368" s="614">
        <f t="shared" si="66"/>
        <v>16635.839999999997</v>
      </c>
      <c r="H1368" s="615">
        <f t="shared" si="68"/>
        <v>244793854.62110654</v>
      </c>
      <c r="I1368" s="616" t="s">
        <v>108</v>
      </c>
      <c r="J1368" s="616" t="s">
        <v>3184</v>
      </c>
    </row>
    <row r="1369" spans="1:10" ht="36">
      <c r="A1369" s="617"/>
      <c r="B1369" s="620" t="s">
        <v>3194</v>
      </c>
      <c r="C1369" s="613" t="s">
        <v>3687</v>
      </c>
      <c r="D1369" s="618" t="s">
        <v>3276</v>
      </c>
      <c r="E1369" s="614">
        <v>32738.480000000003</v>
      </c>
      <c r="F1369" s="615">
        <f t="shared" si="67"/>
        <v>244826593.10110652</v>
      </c>
      <c r="G1369" s="614">
        <f t="shared" si="66"/>
        <v>32738.480000000003</v>
      </c>
      <c r="H1369" s="615">
        <f t="shared" si="68"/>
        <v>244826593.10110652</v>
      </c>
      <c r="I1369" s="616" t="s">
        <v>108</v>
      </c>
      <c r="J1369" s="616" t="s">
        <v>3184</v>
      </c>
    </row>
    <row r="1370" spans="1:10" ht="36">
      <c r="A1370" s="617"/>
      <c r="B1370" s="620" t="s">
        <v>3194</v>
      </c>
      <c r="C1370" s="613" t="s">
        <v>3687</v>
      </c>
      <c r="D1370" s="618" t="s">
        <v>3249</v>
      </c>
      <c r="E1370" s="614">
        <v>4105.6400000000003</v>
      </c>
      <c r="F1370" s="615">
        <f t="shared" si="67"/>
        <v>244830698.74110651</v>
      </c>
      <c r="G1370" s="614">
        <f t="shared" si="66"/>
        <v>4105.6400000000003</v>
      </c>
      <c r="H1370" s="615">
        <f t="shared" si="68"/>
        <v>244830698.74110651</v>
      </c>
      <c r="I1370" s="616" t="s">
        <v>108</v>
      </c>
      <c r="J1370" s="616" t="s">
        <v>3184</v>
      </c>
    </row>
    <row r="1371" spans="1:10" ht="36">
      <c r="A1371" s="617"/>
      <c r="B1371" s="620" t="s">
        <v>3194</v>
      </c>
      <c r="C1371" s="613" t="s">
        <v>3687</v>
      </c>
      <c r="D1371" s="618" t="s">
        <v>3457</v>
      </c>
      <c r="E1371" s="614">
        <v>18768.64</v>
      </c>
      <c r="F1371" s="615">
        <f t="shared" si="67"/>
        <v>244849467.3811065</v>
      </c>
      <c r="G1371" s="614">
        <f t="shared" si="66"/>
        <v>18768.64</v>
      </c>
      <c r="H1371" s="615">
        <f t="shared" si="68"/>
        <v>244849467.3811065</v>
      </c>
      <c r="I1371" s="616" t="s">
        <v>108</v>
      </c>
      <c r="J1371" s="616" t="s">
        <v>3184</v>
      </c>
    </row>
    <row r="1372" spans="1:10" ht="36">
      <c r="A1372" s="617"/>
      <c r="B1372" s="620" t="s">
        <v>3194</v>
      </c>
      <c r="C1372" s="613" t="s">
        <v>3687</v>
      </c>
      <c r="D1372" s="618" t="s">
        <v>3296</v>
      </c>
      <c r="E1372" s="614">
        <v>4158.96</v>
      </c>
      <c r="F1372" s="615">
        <f t="shared" si="67"/>
        <v>244853626.3411065</v>
      </c>
      <c r="G1372" s="614">
        <f t="shared" si="66"/>
        <v>4158.96</v>
      </c>
      <c r="H1372" s="615">
        <f t="shared" si="68"/>
        <v>244853626.3411065</v>
      </c>
      <c r="I1372" s="616" t="s">
        <v>108</v>
      </c>
      <c r="J1372" s="616" t="s">
        <v>3184</v>
      </c>
    </row>
    <row r="1373" spans="1:10" ht="36">
      <c r="A1373" s="617"/>
      <c r="B1373" s="620" t="s">
        <v>3194</v>
      </c>
      <c r="C1373" s="613" t="s">
        <v>3687</v>
      </c>
      <c r="D1373" s="618" t="s">
        <v>3278</v>
      </c>
      <c r="E1373" s="614">
        <v>130953.92000000001</v>
      </c>
      <c r="F1373" s="615">
        <f t="shared" si="67"/>
        <v>244984580.26110649</v>
      </c>
      <c r="G1373" s="614">
        <f t="shared" si="66"/>
        <v>130953.92000000001</v>
      </c>
      <c r="H1373" s="615">
        <f t="shared" si="68"/>
        <v>244984580.26110649</v>
      </c>
      <c r="I1373" s="616" t="s">
        <v>108</v>
      </c>
      <c r="J1373" s="616" t="s">
        <v>3184</v>
      </c>
    </row>
    <row r="1374" spans="1:10" ht="36">
      <c r="A1374" s="617"/>
      <c r="B1374" s="620" t="s">
        <v>3194</v>
      </c>
      <c r="C1374" s="613" t="s">
        <v>3687</v>
      </c>
      <c r="D1374" s="618" t="s">
        <v>3281</v>
      </c>
      <c r="E1374" s="614">
        <v>959.76</v>
      </c>
      <c r="F1374" s="615">
        <f t="shared" si="67"/>
        <v>244985540.02110648</v>
      </c>
      <c r="G1374" s="614">
        <f t="shared" si="66"/>
        <v>959.76</v>
      </c>
      <c r="H1374" s="615">
        <f t="shared" si="68"/>
        <v>244985540.02110648</v>
      </c>
      <c r="I1374" s="616" t="s">
        <v>108</v>
      </c>
      <c r="J1374" s="616" t="s">
        <v>3184</v>
      </c>
    </row>
    <row r="1375" spans="1:10" ht="36">
      <c r="A1375" s="617"/>
      <c r="B1375" s="620" t="s">
        <v>3194</v>
      </c>
      <c r="C1375" s="613" t="s">
        <v>3687</v>
      </c>
      <c r="D1375" s="618" t="s">
        <v>3297</v>
      </c>
      <c r="E1375" s="614">
        <v>156000.00000000003</v>
      </c>
      <c r="F1375" s="615">
        <f t="shared" si="67"/>
        <v>245141540.02110648</v>
      </c>
      <c r="G1375" s="614">
        <f t="shared" si="66"/>
        <v>156000.00000000003</v>
      </c>
      <c r="H1375" s="615">
        <f t="shared" si="68"/>
        <v>245141540.02110648</v>
      </c>
      <c r="I1375" s="616" t="s">
        <v>108</v>
      </c>
      <c r="J1375" s="616" t="s">
        <v>3184</v>
      </c>
    </row>
    <row r="1376" spans="1:10" ht="36">
      <c r="A1376" s="617"/>
      <c r="B1376" s="620" t="s">
        <v>3194</v>
      </c>
      <c r="C1376" s="613" t="s">
        <v>3687</v>
      </c>
      <c r="D1376" s="618" t="s">
        <v>3378</v>
      </c>
      <c r="E1376" s="614">
        <v>1386.3200000000002</v>
      </c>
      <c r="F1376" s="615">
        <f t="shared" si="67"/>
        <v>245142926.34110647</v>
      </c>
      <c r="G1376" s="614">
        <f t="shared" si="66"/>
        <v>1386.3200000000002</v>
      </c>
      <c r="H1376" s="615">
        <f t="shared" si="68"/>
        <v>245142926.34110647</v>
      </c>
      <c r="I1376" s="616" t="s">
        <v>108</v>
      </c>
      <c r="J1376" s="616" t="s">
        <v>3184</v>
      </c>
    </row>
    <row r="1377" spans="1:10" ht="36">
      <c r="A1377" s="617"/>
      <c r="B1377" s="620" t="s">
        <v>3194</v>
      </c>
      <c r="C1377" s="613" t="s">
        <v>3687</v>
      </c>
      <c r="D1377" s="618" t="s">
        <v>3282</v>
      </c>
      <c r="E1377" s="614">
        <v>164972.08000000002</v>
      </c>
      <c r="F1377" s="615">
        <f t="shared" si="67"/>
        <v>245307898.42110649</v>
      </c>
      <c r="G1377" s="614">
        <f t="shared" si="66"/>
        <v>164972.08000000002</v>
      </c>
      <c r="H1377" s="615">
        <f t="shared" si="68"/>
        <v>245307898.42110649</v>
      </c>
      <c r="I1377" s="616" t="s">
        <v>108</v>
      </c>
      <c r="J1377" s="616" t="s">
        <v>3184</v>
      </c>
    </row>
    <row r="1378" spans="1:10" ht="36">
      <c r="A1378" s="617"/>
      <c r="B1378" s="620" t="s">
        <v>3194</v>
      </c>
      <c r="C1378" s="613" t="s">
        <v>3688</v>
      </c>
      <c r="D1378" s="618" t="s">
        <v>3689</v>
      </c>
      <c r="E1378" s="614">
        <v>106.64</v>
      </c>
      <c r="F1378" s="615">
        <f t="shared" si="67"/>
        <v>245308005.06110647</v>
      </c>
      <c r="G1378" s="614">
        <f t="shared" si="66"/>
        <v>106.64</v>
      </c>
      <c r="H1378" s="615">
        <f t="shared" si="68"/>
        <v>245308005.06110647</v>
      </c>
      <c r="I1378" s="616" t="s">
        <v>108</v>
      </c>
      <c r="J1378" s="616" t="s">
        <v>3184</v>
      </c>
    </row>
    <row r="1379" spans="1:10" ht="36">
      <c r="A1379" s="617"/>
      <c r="B1379" s="620" t="s">
        <v>3194</v>
      </c>
      <c r="C1379" s="613" t="s">
        <v>3688</v>
      </c>
      <c r="D1379" s="618" t="s">
        <v>3205</v>
      </c>
      <c r="E1379" s="614">
        <v>213.28</v>
      </c>
      <c r="F1379" s="615">
        <f t="shared" si="67"/>
        <v>245308218.34110647</v>
      </c>
      <c r="G1379" s="614">
        <f t="shared" si="66"/>
        <v>213.28</v>
      </c>
      <c r="H1379" s="615">
        <f t="shared" si="68"/>
        <v>245308218.34110647</v>
      </c>
      <c r="I1379" s="616" t="s">
        <v>108</v>
      </c>
      <c r="J1379" s="616" t="s">
        <v>3184</v>
      </c>
    </row>
    <row r="1380" spans="1:10" ht="36">
      <c r="A1380" s="617"/>
      <c r="B1380" s="620" t="s">
        <v>3194</v>
      </c>
      <c r="C1380" s="613" t="s">
        <v>3688</v>
      </c>
      <c r="D1380" s="618" t="s">
        <v>3424</v>
      </c>
      <c r="E1380" s="614">
        <v>1066.4000000000001</v>
      </c>
      <c r="F1380" s="615">
        <f t="shared" si="67"/>
        <v>245309284.74110648</v>
      </c>
      <c r="G1380" s="614">
        <f t="shared" si="66"/>
        <v>1066.4000000000001</v>
      </c>
      <c r="H1380" s="615">
        <f t="shared" si="68"/>
        <v>245309284.74110648</v>
      </c>
      <c r="I1380" s="616" t="s">
        <v>108</v>
      </c>
      <c r="J1380" s="616" t="s">
        <v>3184</v>
      </c>
    </row>
    <row r="1381" spans="1:10" ht="36">
      <c r="A1381" s="617"/>
      <c r="B1381" s="620" t="s">
        <v>3194</v>
      </c>
      <c r="C1381" s="613" t="s">
        <v>3688</v>
      </c>
      <c r="D1381" s="618" t="s">
        <v>3577</v>
      </c>
      <c r="E1381" s="614">
        <v>959.76</v>
      </c>
      <c r="F1381" s="615">
        <f t="shared" si="67"/>
        <v>245310244.50110647</v>
      </c>
      <c r="G1381" s="614">
        <f t="shared" si="66"/>
        <v>959.76</v>
      </c>
      <c r="H1381" s="615">
        <f t="shared" si="68"/>
        <v>245310244.50110647</v>
      </c>
      <c r="I1381" s="616" t="s">
        <v>108</v>
      </c>
      <c r="J1381" s="616" t="s">
        <v>3184</v>
      </c>
    </row>
    <row r="1382" spans="1:10" ht="36">
      <c r="A1382" s="617"/>
      <c r="B1382" s="620" t="s">
        <v>3194</v>
      </c>
      <c r="C1382" s="613" t="s">
        <v>3688</v>
      </c>
      <c r="D1382" s="618" t="s">
        <v>3578</v>
      </c>
      <c r="E1382" s="614">
        <v>2132.8000000000002</v>
      </c>
      <c r="F1382" s="615">
        <f t="shared" si="67"/>
        <v>245312377.30110648</v>
      </c>
      <c r="G1382" s="614">
        <f t="shared" si="66"/>
        <v>2132.8000000000002</v>
      </c>
      <c r="H1382" s="615">
        <f t="shared" si="68"/>
        <v>245312377.30110648</v>
      </c>
      <c r="I1382" s="616" t="s">
        <v>108</v>
      </c>
      <c r="J1382" s="616" t="s">
        <v>3184</v>
      </c>
    </row>
    <row r="1383" spans="1:10" ht="36">
      <c r="A1383" s="617"/>
      <c r="B1383" s="620" t="s">
        <v>3194</v>
      </c>
      <c r="C1383" s="613" t="s">
        <v>3688</v>
      </c>
      <c r="D1383" s="618" t="s">
        <v>3217</v>
      </c>
      <c r="E1383" s="614">
        <v>1599.6</v>
      </c>
      <c r="F1383" s="615">
        <f t="shared" si="67"/>
        <v>245313976.90110648</v>
      </c>
      <c r="G1383" s="614">
        <f t="shared" si="66"/>
        <v>1599.6</v>
      </c>
      <c r="H1383" s="615">
        <f t="shared" si="68"/>
        <v>245313976.90110648</v>
      </c>
      <c r="I1383" s="616" t="s">
        <v>108</v>
      </c>
      <c r="J1383" s="616" t="s">
        <v>3184</v>
      </c>
    </row>
    <row r="1384" spans="1:10" ht="36">
      <c r="A1384" s="617"/>
      <c r="B1384" s="620" t="s">
        <v>3194</v>
      </c>
      <c r="C1384" s="613" t="s">
        <v>3688</v>
      </c>
      <c r="D1384" s="618" t="s">
        <v>3690</v>
      </c>
      <c r="E1384" s="614">
        <v>746.48</v>
      </c>
      <c r="F1384" s="615">
        <f t="shared" si="67"/>
        <v>245314723.38110647</v>
      </c>
      <c r="G1384" s="614">
        <f t="shared" si="66"/>
        <v>746.48</v>
      </c>
      <c r="H1384" s="615">
        <f t="shared" si="68"/>
        <v>245314723.38110647</v>
      </c>
      <c r="I1384" s="616" t="s">
        <v>108</v>
      </c>
      <c r="J1384" s="616" t="s">
        <v>3184</v>
      </c>
    </row>
    <row r="1385" spans="1:10" ht="36">
      <c r="A1385" s="617"/>
      <c r="B1385" s="620" t="s">
        <v>3194</v>
      </c>
      <c r="C1385" s="613" t="s">
        <v>3688</v>
      </c>
      <c r="D1385" s="618" t="s">
        <v>3438</v>
      </c>
      <c r="E1385" s="614">
        <v>53.32</v>
      </c>
      <c r="F1385" s="615">
        <f t="shared" si="67"/>
        <v>245314776.70110646</v>
      </c>
      <c r="G1385" s="614">
        <f t="shared" si="66"/>
        <v>53.32</v>
      </c>
      <c r="H1385" s="615">
        <f t="shared" si="68"/>
        <v>245314776.70110646</v>
      </c>
      <c r="I1385" s="616" t="s">
        <v>108</v>
      </c>
      <c r="J1385" s="616" t="s">
        <v>3184</v>
      </c>
    </row>
    <row r="1386" spans="1:10" ht="36">
      <c r="A1386" s="617"/>
      <c r="B1386" s="620" t="s">
        <v>3194</v>
      </c>
      <c r="C1386" s="613" t="s">
        <v>3688</v>
      </c>
      <c r="D1386" s="618" t="s">
        <v>3444</v>
      </c>
      <c r="E1386" s="614">
        <v>20901.440000000002</v>
      </c>
      <c r="F1386" s="615">
        <f t="shared" si="67"/>
        <v>245335678.14110646</v>
      </c>
      <c r="G1386" s="614">
        <f t="shared" si="66"/>
        <v>20901.440000000002</v>
      </c>
      <c r="H1386" s="615">
        <f t="shared" si="68"/>
        <v>245335678.14110646</v>
      </c>
      <c r="I1386" s="616" t="s">
        <v>108</v>
      </c>
      <c r="J1386" s="616" t="s">
        <v>3184</v>
      </c>
    </row>
    <row r="1387" spans="1:10" ht="36">
      <c r="A1387" s="617"/>
      <c r="B1387" s="620" t="s">
        <v>3194</v>
      </c>
      <c r="C1387" s="613" t="s">
        <v>3688</v>
      </c>
      <c r="D1387" s="618" t="s">
        <v>3585</v>
      </c>
      <c r="E1387" s="614">
        <v>2559.3599999999997</v>
      </c>
      <c r="F1387" s="615">
        <f t="shared" si="67"/>
        <v>245338237.50110647</v>
      </c>
      <c r="G1387" s="614">
        <f t="shared" si="66"/>
        <v>2559.3599999999997</v>
      </c>
      <c r="H1387" s="615">
        <f t="shared" si="68"/>
        <v>245338237.50110647</v>
      </c>
      <c r="I1387" s="616" t="s">
        <v>108</v>
      </c>
      <c r="J1387" s="616" t="s">
        <v>3184</v>
      </c>
    </row>
    <row r="1388" spans="1:10" ht="36">
      <c r="A1388" s="617"/>
      <c r="B1388" s="620" t="s">
        <v>3194</v>
      </c>
      <c r="C1388" s="613" t="s">
        <v>3688</v>
      </c>
      <c r="D1388" s="618" t="s">
        <v>3452</v>
      </c>
      <c r="E1388" s="614">
        <v>373.24</v>
      </c>
      <c r="F1388" s="615">
        <f t="shared" si="67"/>
        <v>245338610.74110648</v>
      </c>
      <c r="G1388" s="614">
        <f t="shared" si="66"/>
        <v>373.24</v>
      </c>
      <c r="H1388" s="615">
        <f t="shared" si="68"/>
        <v>245338610.74110648</v>
      </c>
      <c r="I1388" s="616" t="s">
        <v>108</v>
      </c>
      <c r="J1388" s="616" t="s">
        <v>3184</v>
      </c>
    </row>
    <row r="1389" spans="1:10" ht="36">
      <c r="A1389" s="617"/>
      <c r="B1389" s="620" t="s">
        <v>3194</v>
      </c>
      <c r="C1389" s="613" t="s">
        <v>3688</v>
      </c>
      <c r="D1389" s="618" t="s">
        <v>3589</v>
      </c>
      <c r="E1389" s="614">
        <v>106.64</v>
      </c>
      <c r="F1389" s="615">
        <f t="shared" si="67"/>
        <v>245338717.38110647</v>
      </c>
      <c r="G1389" s="614">
        <f t="shared" si="66"/>
        <v>106.64</v>
      </c>
      <c r="H1389" s="615">
        <f t="shared" si="68"/>
        <v>245338717.38110647</v>
      </c>
      <c r="I1389" s="616" t="s">
        <v>108</v>
      </c>
      <c r="J1389" s="616" t="s">
        <v>3184</v>
      </c>
    </row>
    <row r="1390" spans="1:10" ht="36">
      <c r="A1390" s="617"/>
      <c r="B1390" s="620" t="s">
        <v>3194</v>
      </c>
      <c r="C1390" s="613" t="s">
        <v>3691</v>
      </c>
      <c r="D1390" s="618" t="s">
        <v>3692</v>
      </c>
      <c r="E1390" s="614">
        <v>1499999.9999999998</v>
      </c>
      <c r="F1390" s="615">
        <f t="shared" si="67"/>
        <v>246838717.38110647</v>
      </c>
      <c r="G1390" s="614">
        <f t="shared" si="66"/>
        <v>1499999.9999999998</v>
      </c>
      <c r="H1390" s="615">
        <f t="shared" si="68"/>
        <v>246838717.38110647</v>
      </c>
      <c r="I1390" s="616" t="s">
        <v>108</v>
      </c>
      <c r="J1390" s="616" t="s">
        <v>3693</v>
      </c>
    </row>
    <row r="1391" spans="1:10" ht="36">
      <c r="A1391" s="617"/>
      <c r="B1391" s="620" t="s">
        <v>3194</v>
      </c>
      <c r="C1391" s="613" t="s">
        <v>3691</v>
      </c>
      <c r="D1391" s="618" t="s">
        <v>3692</v>
      </c>
      <c r="E1391" s="614">
        <v>400000</v>
      </c>
      <c r="F1391" s="615">
        <f t="shared" si="67"/>
        <v>247238717.38110647</v>
      </c>
      <c r="G1391" s="614">
        <f t="shared" si="66"/>
        <v>400000</v>
      </c>
      <c r="H1391" s="615">
        <f t="shared" si="68"/>
        <v>247238717.38110647</v>
      </c>
      <c r="I1391" s="616" t="s">
        <v>108</v>
      </c>
      <c r="J1391" s="616" t="s">
        <v>3693</v>
      </c>
    </row>
    <row r="1392" spans="1:10" ht="36">
      <c r="A1392" s="617"/>
      <c r="B1392" s="620" t="s">
        <v>3194</v>
      </c>
      <c r="C1392" s="613" t="s">
        <v>3691</v>
      </c>
      <c r="D1392" s="618" t="s">
        <v>3694</v>
      </c>
      <c r="E1392" s="614">
        <v>1219010</v>
      </c>
      <c r="F1392" s="615">
        <f t="shared" si="67"/>
        <v>248457727.38110647</v>
      </c>
      <c r="G1392" s="614">
        <f t="shared" si="66"/>
        <v>1219010</v>
      </c>
      <c r="H1392" s="615">
        <f t="shared" si="68"/>
        <v>248457727.38110647</v>
      </c>
      <c r="I1392" s="616" t="s">
        <v>108</v>
      </c>
      <c r="J1392" s="616" t="s">
        <v>3693</v>
      </c>
    </row>
    <row r="1393" spans="1:10" ht="36">
      <c r="A1393" s="617"/>
      <c r="B1393" s="620" t="s">
        <v>3194</v>
      </c>
      <c r="C1393" s="613" t="s">
        <v>3691</v>
      </c>
      <c r="D1393" s="618" t="s">
        <v>3695</v>
      </c>
      <c r="E1393" s="614">
        <v>989876</v>
      </c>
      <c r="F1393" s="615">
        <f t="shared" si="67"/>
        <v>249447603.38110647</v>
      </c>
      <c r="G1393" s="614">
        <f t="shared" si="66"/>
        <v>989876</v>
      </c>
      <c r="H1393" s="615">
        <f t="shared" si="68"/>
        <v>249447603.38110647</v>
      </c>
      <c r="I1393" s="616" t="s">
        <v>108</v>
      </c>
      <c r="J1393" s="616" t="s">
        <v>3693</v>
      </c>
    </row>
    <row r="1394" spans="1:10" ht="36">
      <c r="A1394" s="617"/>
      <c r="B1394" s="620" t="s">
        <v>3194</v>
      </c>
      <c r="C1394" s="613" t="s">
        <v>3691</v>
      </c>
      <c r="D1394" s="618" t="s">
        <v>3696</v>
      </c>
      <c r="E1394" s="614">
        <v>699999.99999999988</v>
      </c>
      <c r="F1394" s="615">
        <f t="shared" si="67"/>
        <v>250147603.38110647</v>
      </c>
      <c r="G1394" s="614">
        <f t="shared" si="66"/>
        <v>699999.99999999988</v>
      </c>
      <c r="H1394" s="615">
        <f t="shared" si="68"/>
        <v>250147603.38110647</v>
      </c>
      <c r="I1394" s="616" t="s">
        <v>108</v>
      </c>
      <c r="J1394" s="616" t="s">
        <v>3693</v>
      </c>
    </row>
    <row r="1395" spans="1:10" ht="36">
      <c r="A1395" s="617"/>
      <c r="B1395" s="620" t="s">
        <v>3194</v>
      </c>
      <c r="C1395" s="613" t="s">
        <v>3691</v>
      </c>
      <c r="D1395" s="618" t="s">
        <v>3697</v>
      </c>
      <c r="E1395" s="614">
        <v>100000</v>
      </c>
      <c r="F1395" s="615">
        <f t="shared" si="67"/>
        <v>250247603.38110647</v>
      </c>
      <c r="G1395" s="614">
        <f t="shared" si="66"/>
        <v>100000</v>
      </c>
      <c r="H1395" s="615">
        <f t="shared" si="68"/>
        <v>250247603.38110647</v>
      </c>
      <c r="I1395" s="616" t="s">
        <v>108</v>
      </c>
      <c r="J1395" s="616" t="s">
        <v>3693</v>
      </c>
    </row>
    <row r="1396" spans="1:10" ht="36">
      <c r="A1396" s="617"/>
      <c r="B1396" s="620" t="s">
        <v>3194</v>
      </c>
      <c r="C1396" s="613" t="s">
        <v>3691</v>
      </c>
      <c r="D1396" s="618" t="s">
        <v>3698</v>
      </c>
      <c r="E1396" s="614">
        <v>100000</v>
      </c>
      <c r="F1396" s="615">
        <f t="shared" si="67"/>
        <v>250347603.38110647</v>
      </c>
      <c r="G1396" s="614">
        <f t="shared" si="66"/>
        <v>100000</v>
      </c>
      <c r="H1396" s="615">
        <f t="shared" si="68"/>
        <v>250347603.38110647</v>
      </c>
      <c r="I1396" s="616" t="s">
        <v>108</v>
      </c>
      <c r="J1396" s="616" t="s">
        <v>3693</v>
      </c>
    </row>
    <row r="1397" spans="1:10" ht="36">
      <c r="A1397" s="617"/>
      <c r="B1397" s="620" t="s">
        <v>3194</v>
      </c>
      <c r="C1397" s="613" t="s">
        <v>3691</v>
      </c>
      <c r="D1397" s="618" t="s">
        <v>3699</v>
      </c>
      <c r="E1397" s="614">
        <v>100000</v>
      </c>
      <c r="F1397" s="615">
        <f t="shared" si="67"/>
        <v>250447603.38110647</v>
      </c>
      <c r="G1397" s="614">
        <f t="shared" si="66"/>
        <v>100000</v>
      </c>
      <c r="H1397" s="615">
        <f t="shared" si="68"/>
        <v>250447603.38110647</v>
      </c>
      <c r="I1397" s="616" t="s">
        <v>108</v>
      </c>
      <c r="J1397" s="616" t="s">
        <v>3693</v>
      </c>
    </row>
    <row r="1398" spans="1:10" ht="36">
      <c r="A1398" s="617"/>
      <c r="B1398" s="620" t="s">
        <v>3194</v>
      </c>
      <c r="C1398" s="613" t="s">
        <v>3691</v>
      </c>
      <c r="D1398" s="618" t="s">
        <v>3700</v>
      </c>
      <c r="E1398" s="614">
        <v>877850</v>
      </c>
      <c r="F1398" s="615">
        <f t="shared" si="67"/>
        <v>251325453.38110647</v>
      </c>
      <c r="G1398" s="614">
        <f t="shared" si="66"/>
        <v>877850</v>
      </c>
      <c r="H1398" s="615">
        <f t="shared" si="68"/>
        <v>251325453.38110647</v>
      </c>
      <c r="I1398" s="616" t="s">
        <v>108</v>
      </c>
      <c r="J1398" s="616" t="s">
        <v>3693</v>
      </c>
    </row>
    <row r="1399" spans="1:10" ht="36">
      <c r="A1399" s="617"/>
      <c r="B1399" s="620" t="s">
        <v>3194</v>
      </c>
      <c r="C1399" s="613" t="s">
        <v>3691</v>
      </c>
      <c r="D1399" s="618" t="s">
        <v>3623</v>
      </c>
      <c r="E1399" s="614">
        <v>1625800.333333333</v>
      </c>
      <c r="F1399" s="615">
        <f t="shared" si="67"/>
        <v>252951253.71443981</v>
      </c>
      <c r="G1399" s="614">
        <f t="shared" si="66"/>
        <v>1625800.333333333</v>
      </c>
      <c r="H1399" s="615">
        <f t="shared" si="68"/>
        <v>252951253.71443981</v>
      </c>
      <c r="I1399" s="616" t="s">
        <v>108</v>
      </c>
      <c r="J1399" s="616" t="s">
        <v>3693</v>
      </c>
    </row>
    <row r="1400" spans="1:10" ht="36">
      <c r="A1400" s="617"/>
      <c r="B1400" s="620" t="s">
        <v>3194</v>
      </c>
      <c r="C1400" s="613" t="s">
        <v>3691</v>
      </c>
      <c r="D1400" s="618" t="s">
        <v>3701</v>
      </c>
      <c r="E1400" s="614">
        <v>100000</v>
      </c>
      <c r="F1400" s="615">
        <f t="shared" si="67"/>
        <v>253051253.71443981</v>
      </c>
      <c r="G1400" s="614">
        <f t="shared" si="66"/>
        <v>100000</v>
      </c>
      <c r="H1400" s="615">
        <f t="shared" si="68"/>
        <v>253051253.71443981</v>
      </c>
      <c r="I1400" s="616" t="s">
        <v>108</v>
      </c>
      <c r="J1400" s="616" t="s">
        <v>3693</v>
      </c>
    </row>
    <row r="1401" spans="1:10" ht="36">
      <c r="A1401" s="617"/>
      <c r="B1401" s="620" t="s">
        <v>3194</v>
      </c>
      <c r="C1401" s="613" t="s">
        <v>3702</v>
      </c>
      <c r="D1401" s="618" t="s">
        <v>3251</v>
      </c>
      <c r="E1401" s="614">
        <v>567000</v>
      </c>
      <c r="F1401" s="615">
        <f t="shared" si="67"/>
        <v>253618253.71443981</v>
      </c>
      <c r="G1401" s="614">
        <f t="shared" si="66"/>
        <v>567000</v>
      </c>
      <c r="H1401" s="615">
        <f t="shared" si="68"/>
        <v>253618253.71443981</v>
      </c>
      <c r="I1401" s="616" t="s">
        <v>108</v>
      </c>
      <c r="J1401" s="616" t="s">
        <v>3184</v>
      </c>
    </row>
    <row r="1402" spans="1:10" ht="36">
      <c r="A1402" s="617"/>
      <c r="B1402" s="620" t="s">
        <v>3194</v>
      </c>
      <c r="C1402" s="613" t="s">
        <v>3702</v>
      </c>
      <c r="D1402" s="618" t="s">
        <v>3252</v>
      </c>
      <c r="E1402" s="614">
        <v>156000</v>
      </c>
      <c r="F1402" s="615">
        <f t="shared" si="67"/>
        <v>253774253.71443981</v>
      </c>
      <c r="G1402" s="614">
        <f t="shared" si="66"/>
        <v>156000</v>
      </c>
      <c r="H1402" s="615">
        <f t="shared" si="68"/>
        <v>253774253.71443981</v>
      </c>
      <c r="I1402" s="616" t="s">
        <v>108</v>
      </c>
      <c r="J1402" s="616" t="s">
        <v>3184</v>
      </c>
    </row>
    <row r="1403" spans="1:10" ht="36">
      <c r="A1403" s="617"/>
      <c r="B1403" s="620" t="s">
        <v>3194</v>
      </c>
      <c r="C1403" s="613" t="s">
        <v>3702</v>
      </c>
      <c r="D1403" s="618" t="s">
        <v>3285</v>
      </c>
      <c r="E1403" s="614">
        <v>26333</v>
      </c>
      <c r="F1403" s="615">
        <f t="shared" si="67"/>
        <v>253800586.71443981</v>
      </c>
      <c r="G1403" s="614">
        <f t="shared" si="66"/>
        <v>26333</v>
      </c>
      <c r="H1403" s="615">
        <f t="shared" si="68"/>
        <v>253800586.71443981</v>
      </c>
      <c r="I1403" s="616" t="s">
        <v>108</v>
      </c>
      <c r="J1403" s="616" t="s">
        <v>3184</v>
      </c>
    </row>
    <row r="1404" spans="1:10" ht="36">
      <c r="A1404" s="617"/>
      <c r="B1404" s="620" t="s">
        <v>3194</v>
      </c>
      <c r="C1404" s="613" t="s">
        <v>3702</v>
      </c>
      <c r="D1404" s="618" t="s">
        <v>3253</v>
      </c>
      <c r="E1404" s="614">
        <v>835999.99999999988</v>
      </c>
      <c r="F1404" s="615">
        <f t="shared" si="67"/>
        <v>254636586.71443981</v>
      </c>
      <c r="G1404" s="614">
        <f t="shared" si="66"/>
        <v>835999.99999999988</v>
      </c>
      <c r="H1404" s="615">
        <f t="shared" si="68"/>
        <v>254636586.71443981</v>
      </c>
      <c r="I1404" s="616" t="s">
        <v>108</v>
      </c>
      <c r="J1404" s="616" t="s">
        <v>3184</v>
      </c>
    </row>
    <row r="1405" spans="1:10" ht="36">
      <c r="A1405" s="617"/>
      <c r="B1405" s="620" t="s">
        <v>3194</v>
      </c>
      <c r="C1405" s="613" t="s">
        <v>3702</v>
      </c>
      <c r="D1405" s="618" t="s">
        <v>3254</v>
      </c>
      <c r="E1405" s="614">
        <v>444993</v>
      </c>
      <c r="F1405" s="615">
        <f t="shared" si="67"/>
        <v>255081579.71443981</v>
      </c>
      <c r="G1405" s="614">
        <f t="shared" si="66"/>
        <v>444993</v>
      </c>
      <c r="H1405" s="615">
        <f t="shared" si="68"/>
        <v>255081579.71443981</v>
      </c>
      <c r="I1405" s="616" t="s">
        <v>108</v>
      </c>
      <c r="J1405" s="616" t="s">
        <v>3184</v>
      </c>
    </row>
    <row r="1406" spans="1:10" ht="36">
      <c r="A1406" s="617"/>
      <c r="B1406" s="620" t="s">
        <v>3194</v>
      </c>
      <c r="C1406" s="613" t="s">
        <v>3702</v>
      </c>
      <c r="D1406" s="618" t="s">
        <v>3239</v>
      </c>
      <c r="E1406" s="614">
        <v>522000</v>
      </c>
      <c r="F1406" s="615">
        <f t="shared" si="67"/>
        <v>255603579.71443981</v>
      </c>
      <c r="G1406" s="614">
        <f t="shared" si="66"/>
        <v>522000</v>
      </c>
      <c r="H1406" s="615">
        <f t="shared" si="68"/>
        <v>255603579.71443981</v>
      </c>
      <c r="I1406" s="616" t="s">
        <v>108</v>
      </c>
      <c r="J1406" s="616" t="s">
        <v>3184</v>
      </c>
    </row>
    <row r="1407" spans="1:10" ht="36">
      <c r="A1407" s="617"/>
      <c r="B1407" s="620" t="s">
        <v>3194</v>
      </c>
      <c r="C1407" s="613" t="s">
        <v>3702</v>
      </c>
      <c r="D1407" s="618" t="s">
        <v>3241</v>
      </c>
      <c r="E1407" s="614">
        <v>78000</v>
      </c>
      <c r="F1407" s="615">
        <f t="shared" si="67"/>
        <v>255681579.71443981</v>
      </c>
      <c r="G1407" s="614">
        <f t="shared" si="66"/>
        <v>78000</v>
      </c>
      <c r="H1407" s="615">
        <f t="shared" si="68"/>
        <v>255681579.71443981</v>
      </c>
      <c r="I1407" s="616" t="s">
        <v>108</v>
      </c>
      <c r="J1407" s="616" t="s">
        <v>3184</v>
      </c>
    </row>
    <row r="1408" spans="1:10" ht="36">
      <c r="A1408" s="617"/>
      <c r="B1408" s="620" t="s">
        <v>3194</v>
      </c>
      <c r="C1408" s="613" t="s">
        <v>3702</v>
      </c>
      <c r="D1408" s="618" t="s">
        <v>3258</v>
      </c>
      <c r="E1408" s="614">
        <v>10213.280000000001</v>
      </c>
      <c r="F1408" s="615">
        <f t="shared" si="67"/>
        <v>255691792.99443981</v>
      </c>
      <c r="G1408" s="614">
        <f t="shared" si="66"/>
        <v>10213.280000000001</v>
      </c>
      <c r="H1408" s="615">
        <f t="shared" si="68"/>
        <v>255691792.99443981</v>
      </c>
      <c r="I1408" s="616" t="s">
        <v>108</v>
      </c>
      <c r="J1408" s="616" t="s">
        <v>3184</v>
      </c>
    </row>
    <row r="1409" spans="1:10" ht="36">
      <c r="A1409" s="617"/>
      <c r="B1409" s="620" t="s">
        <v>3194</v>
      </c>
      <c r="C1409" s="613" t="s">
        <v>3702</v>
      </c>
      <c r="D1409" s="618" t="s">
        <v>3465</v>
      </c>
      <c r="E1409" s="614">
        <v>104000</v>
      </c>
      <c r="F1409" s="615">
        <f t="shared" si="67"/>
        <v>255795792.99443981</v>
      </c>
      <c r="G1409" s="614">
        <f t="shared" si="66"/>
        <v>104000</v>
      </c>
      <c r="H1409" s="615">
        <f t="shared" si="68"/>
        <v>255795792.99443981</v>
      </c>
      <c r="I1409" s="616" t="s">
        <v>108</v>
      </c>
      <c r="J1409" s="616" t="s">
        <v>3184</v>
      </c>
    </row>
    <row r="1410" spans="1:10" ht="36">
      <c r="A1410" s="617"/>
      <c r="B1410" s="620" t="s">
        <v>3194</v>
      </c>
      <c r="C1410" s="613" t="s">
        <v>3702</v>
      </c>
      <c r="D1410" s="618" t="s">
        <v>3260</v>
      </c>
      <c r="E1410" s="614">
        <v>27000</v>
      </c>
      <c r="F1410" s="615">
        <f t="shared" si="67"/>
        <v>255822792.99443981</v>
      </c>
      <c r="G1410" s="614">
        <f t="shared" si="66"/>
        <v>27000</v>
      </c>
      <c r="H1410" s="615">
        <f t="shared" si="68"/>
        <v>255822792.99443981</v>
      </c>
      <c r="I1410" s="616" t="s">
        <v>108</v>
      </c>
      <c r="J1410" s="616" t="s">
        <v>3184</v>
      </c>
    </row>
    <row r="1411" spans="1:10" ht="36">
      <c r="A1411" s="617"/>
      <c r="B1411" s="620" t="s">
        <v>3194</v>
      </c>
      <c r="C1411" s="613" t="s">
        <v>3702</v>
      </c>
      <c r="D1411" s="618" t="s">
        <v>3261</v>
      </c>
      <c r="E1411" s="614">
        <v>435000</v>
      </c>
      <c r="F1411" s="615">
        <f t="shared" si="67"/>
        <v>256257792.99443981</v>
      </c>
      <c r="G1411" s="614">
        <f t="shared" si="66"/>
        <v>435000</v>
      </c>
      <c r="H1411" s="615">
        <f t="shared" si="68"/>
        <v>256257792.99443981</v>
      </c>
      <c r="I1411" s="616" t="s">
        <v>108</v>
      </c>
      <c r="J1411" s="616" t="s">
        <v>3184</v>
      </c>
    </row>
    <row r="1412" spans="1:10" ht="36">
      <c r="A1412" s="617"/>
      <c r="B1412" s="620" t="s">
        <v>3194</v>
      </c>
      <c r="C1412" s="613" t="s">
        <v>3702</v>
      </c>
      <c r="D1412" s="618" t="s">
        <v>3468</v>
      </c>
      <c r="E1412" s="614">
        <v>22000</v>
      </c>
      <c r="F1412" s="615">
        <f t="shared" si="67"/>
        <v>256279792.99443981</v>
      </c>
      <c r="G1412" s="614">
        <f t="shared" si="66"/>
        <v>22000</v>
      </c>
      <c r="H1412" s="615">
        <f t="shared" si="68"/>
        <v>256279792.99443981</v>
      </c>
      <c r="I1412" s="616" t="s">
        <v>108</v>
      </c>
      <c r="J1412" s="616" t="s">
        <v>3184</v>
      </c>
    </row>
    <row r="1413" spans="1:10" ht="36">
      <c r="A1413" s="617"/>
      <c r="B1413" s="620" t="s">
        <v>3194</v>
      </c>
      <c r="C1413" s="613" t="s">
        <v>3702</v>
      </c>
      <c r="D1413" s="618" t="s">
        <v>3469</v>
      </c>
      <c r="E1413" s="614">
        <v>403000</v>
      </c>
      <c r="F1413" s="615">
        <f t="shared" si="67"/>
        <v>256682792.99443981</v>
      </c>
      <c r="G1413" s="614">
        <f t="shared" si="66"/>
        <v>403000</v>
      </c>
      <c r="H1413" s="615">
        <f t="shared" si="68"/>
        <v>256682792.99443981</v>
      </c>
      <c r="I1413" s="616" t="s">
        <v>108</v>
      </c>
      <c r="J1413" s="616" t="s">
        <v>3184</v>
      </c>
    </row>
    <row r="1414" spans="1:10" ht="36">
      <c r="A1414" s="617"/>
      <c r="B1414" s="620" t="s">
        <v>3194</v>
      </c>
      <c r="C1414" s="613" t="s">
        <v>3702</v>
      </c>
      <c r="D1414" s="618" t="s">
        <v>3264</v>
      </c>
      <c r="E1414" s="614">
        <v>131000</v>
      </c>
      <c r="F1414" s="615">
        <f t="shared" si="67"/>
        <v>256813792.99443981</v>
      </c>
      <c r="G1414" s="614">
        <f t="shared" si="66"/>
        <v>131000</v>
      </c>
      <c r="H1414" s="615">
        <f t="shared" si="68"/>
        <v>256813792.99443981</v>
      </c>
      <c r="I1414" s="616" t="s">
        <v>108</v>
      </c>
      <c r="J1414" s="616" t="s">
        <v>3184</v>
      </c>
    </row>
    <row r="1415" spans="1:10" ht="36">
      <c r="A1415" s="617"/>
      <c r="B1415" s="620" t="s">
        <v>3194</v>
      </c>
      <c r="C1415" s="613" t="s">
        <v>3702</v>
      </c>
      <c r="D1415" s="618" t="s">
        <v>3265</v>
      </c>
      <c r="E1415" s="614">
        <v>15000</v>
      </c>
      <c r="F1415" s="615">
        <f t="shared" si="67"/>
        <v>256828792.99443981</v>
      </c>
      <c r="G1415" s="614">
        <f t="shared" si="66"/>
        <v>15000</v>
      </c>
      <c r="H1415" s="615">
        <f t="shared" si="68"/>
        <v>256828792.99443981</v>
      </c>
      <c r="I1415" s="616" t="s">
        <v>108</v>
      </c>
      <c r="J1415" s="616" t="s">
        <v>3184</v>
      </c>
    </row>
    <row r="1416" spans="1:10" ht="36">
      <c r="A1416" s="617"/>
      <c r="B1416" s="620" t="s">
        <v>3194</v>
      </c>
      <c r="C1416" s="613" t="s">
        <v>3702</v>
      </c>
      <c r="D1416" s="618" t="s">
        <v>3266</v>
      </c>
      <c r="E1416" s="614">
        <v>2000</v>
      </c>
      <c r="F1416" s="615">
        <f t="shared" si="67"/>
        <v>256830792.99443981</v>
      </c>
      <c r="G1416" s="614">
        <f t="shared" si="66"/>
        <v>2000</v>
      </c>
      <c r="H1416" s="615">
        <f t="shared" si="68"/>
        <v>256830792.99443981</v>
      </c>
      <c r="I1416" s="616" t="s">
        <v>108</v>
      </c>
      <c r="J1416" s="616" t="s">
        <v>3184</v>
      </c>
    </row>
    <row r="1417" spans="1:10" ht="36">
      <c r="A1417" s="617"/>
      <c r="B1417" s="620" t="s">
        <v>3194</v>
      </c>
      <c r="C1417" s="613" t="s">
        <v>3702</v>
      </c>
      <c r="D1417" s="618" t="s">
        <v>3289</v>
      </c>
      <c r="E1417" s="614">
        <v>23000</v>
      </c>
      <c r="F1417" s="615">
        <f t="shared" si="67"/>
        <v>256853792.99443981</v>
      </c>
      <c r="G1417" s="614">
        <f t="shared" si="66"/>
        <v>23000</v>
      </c>
      <c r="H1417" s="615">
        <f t="shared" si="68"/>
        <v>256853792.99443981</v>
      </c>
      <c r="I1417" s="616" t="s">
        <v>108</v>
      </c>
      <c r="J1417" s="616" t="s">
        <v>3184</v>
      </c>
    </row>
    <row r="1418" spans="1:10" ht="36">
      <c r="A1418" s="617"/>
      <c r="B1418" s="620" t="s">
        <v>3194</v>
      </c>
      <c r="C1418" s="613" t="s">
        <v>3702</v>
      </c>
      <c r="D1418" s="618" t="s">
        <v>3242</v>
      </c>
      <c r="E1418" s="614">
        <v>594000</v>
      </c>
      <c r="F1418" s="615">
        <f t="shared" si="67"/>
        <v>257447792.99443981</v>
      </c>
      <c r="G1418" s="614">
        <f t="shared" ref="G1418:G1481" si="69">E1418</f>
        <v>594000</v>
      </c>
      <c r="H1418" s="615">
        <f t="shared" si="68"/>
        <v>257447792.99443981</v>
      </c>
      <c r="I1418" s="616" t="s">
        <v>108</v>
      </c>
      <c r="J1418" s="616" t="s">
        <v>3184</v>
      </c>
    </row>
    <row r="1419" spans="1:10" ht="36">
      <c r="A1419" s="617"/>
      <c r="B1419" s="620" t="s">
        <v>3194</v>
      </c>
      <c r="C1419" s="613" t="s">
        <v>3702</v>
      </c>
      <c r="D1419" s="618" t="s">
        <v>3462</v>
      </c>
      <c r="E1419" s="614">
        <v>18000</v>
      </c>
      <c r="F1419" s="615">
        <f t="shared" ref="F1419:F1482" si="70">E1419+F1418</f>
        <v>257465792.99443981</v>
      </c>
      <c r="G1419" s="614">
        <f t="shared" si="69"/>
        <v>18000</v>
      </c>
      <c r="H1419" s="615">
        <f t="shared" ref="H1419:H1482" si="71">H1418+G1419</f>
        <v>257465792.99443981</v>
      </c>
      <c r="I1419" s="616" t="s">
        <v>108</v>
      </c>
      <c r="J1419" s="616" t="s">
        <v>3184</v>
      </c>
    </row>
    <row r="1420" spans="1:10" ht="36">
      <c r="A1420" s="617"/>
      <c r="B1420" s="620" t="s">
        <v>3194</v>
      </c>
      <c r="C1420" s="613" t="s">
        <v>3702</v>
      </c>
      <c r="D1420" s="618" t="s">
        <v>3243</v>
      </c>
      <c r="E1420" s="614">
        <v>34000</v>
      </c>
      <c r="F1420" s="615">
        <f t="shared" si="70"/>
        <v>257499792.99443981</v>
      </c>
      <c r="G1420" s="614">
        <f t="shared" si="69"/>
        <v>34000</v>
      </c>
      <c r="H1420" s="615">
        <f t="shared" si="71"/>
        <v>257499792.99443981</v>
      </c>
      <c r="I1420" s="616" t="s">
        <v>108</v>
      </c>
      <c r="J1420" s="616" t="s">
        <v>3184</v>
      </c>
    </row>
    <row r="1421" spans="1:10" ht="36">
      <c r="A1421" s="617"/>
      <c r="B1421" s="620" t="s">
        <v>3194</v>
      </c>
      <c r="C1421" s="613" t="s">
        <v>3702</v>
      </c>
      <c r="D1421" s="618" t="s">
        <v>3269</v>
      </c>
      <c r="E1421" s="614">
        <v>399000</v>
      </c>
      <c r="F1421" s="615">
        <f t="shared" si="70"/>
        <v>257898792.99443981</v>
      </c>
      <c r="G1421" s="614">
        <f t="shared" si="69"/>
        <v>399000</v>
      </c>
      <c r="H1421" s="615">
        <f t="shared" si="71"/>
        <v>257898792.99443981</v>
      </c>
      <c r="I1421" s="616" t="s">
        <v>108</v>
      </c>
      <c r="J1421" s="616" t="s">
        <v>3184</v>
      </c>
    </row>
    <row r="1422" spans="1:10" ht="36">
      <c r="A1422" s="617"/>
      <c r="B1422" s="620" t="s">
        <v>3194</v>
      </c>
      <c r="C1422" s="613" t="s">
        <v>3702</v>
      </c>
      <c r="D1422" s="618" t="s">
        <v>3290</v>
      </c>
      <c r="E1422" s="614">
        <v>329467</v>
      </c>
      <c r="F1422" s="615">
        <f t="shared" si="70"/>
        <v>258228259.99443981</v>
      </c>
      <c r="G1422" s="614">
        <f t="shared" si="69"/>
        <v>329467</v>
      </c>
      <c r="H1422" s="615">
        <f t="shared" si="71"/>
        <v>258228259.99443981</v>
      </c>
      <c r="I1422" s="616" t="s">
        <v>108</v>
      </c>
      <c r="J1422" s="616" t="s">
        <v>3184</v>
      </c>
    </row>
    <row r="1423" spans="1:10" ht="36">
      <c r="A1423" s="617"/>
      <c r="B1423" s="620" t="s">
        <v>3194</v>
      </c>
      <c r="C1423" s="613" t="s">
        <v>3702</v>
      </c>
      <c r="D1423" s="618" t="s">
        <v>3373</v>
      </c>
      <c r="E1423" s="614">
        <v>703000</v>
      </c>
      <c r="F1423" s="615">
        <f t="shared" si="70"/>
        <v>258931259.99443981</v>
      </c>
      <c r="G1423" s="614">
        <f t="shared" si="69"/>
        <v>703000</v>
      </c>
      <c r="H1423" s="615">
        <f t="shared" si="71"/>
        <v>258931259.99443981</v>
      </c>
      <c r="I1423" s="616" t="s">
        <v>108</v>
      </c>
      <c r="J1423" s="616" t="s">
        <v>3184</v>
      </c>
    </row>
    <row r="1424" spans="1:10" ht="36">
      <c r="A1424" s="617"/>
      <c r="B1424" s="620" t="s">
        <v>3194</v>
      </c>
      <c r="C1424" s="613" t="s">
        <v>3702</v>
      </c>
      <c r="D1424" s="618" t="s">
        <v>3244</v>
      </c>
      <c r="E1424" s="614">
        <v>276362</v>
      </c>
      <c r="F1424" s="615">
        <f t="shared" si="70"/>
        <v>259207621.99443981</v>
      </c>
      <c r="G1424" s="614">
        <f t="shared" si="69"/>
        <v>276362</v>
      </c>
      <c r="H1424" s="615">
        <f t="shared" si="71"/>
        <v>259207621.99443981</v>
      </c>
      <c r="I1424" s="616" t="s">
        <v>108</v>
      </c>
      <c r="J1424" s="616" t="s">
        <v>3184</v>
      </c>
    </row>
    <row r="1425" spans="1:10" ht="36">
      <c r="A1425" s="617"/>
      <c r="B1425" s="620" t="s">
        <v>3194</v>
      </c>
      <c r="C1425" s="613" t="s">
        <v>3702</v>
      </c>
      <c r="D1425" s="618" t="s">
        <v>3294</v>
      </c>
      <c r="E1425" s="614">
        <v>39000</v>
      </c>
      <c r="F1425" s="615">
        <f t="shared" si="70"/>
        <v>259246621.99443981</v>
      </c>
      <c r="G1425" s="614">
        <f t="shared" si="69"/>
        <v>39000</v>
      </c>
      <c r="H1425" s="615">
        <f t="shared" si="71"/>
        <v>259246621.99443981</v>
      </c>
      <c r="I1425" s="616" t="s">
        <v>108</v>
      </c>
      <c r="J1425" s="616" t="s">
        <v>3184</v>
      </c>
    </row>
    <row r="1426" spans="1:10" ht="36">
      <c r="A1426" s="617"/>
      <c r="B1426" s="620" t="s">
        <v>3194</v>
      </c>
      <c r="C1426" s="613" t="s">
        <v>3702</v>
      </c>
      <c r="D1426" s="618" t="s">
        <v>3374</v>
      </c>
      <c r="E1426" s="614">
        <v>487946</v>
      </c>
      <c r="F1426" s="615">
        <f t="shared" si="70"/>
        <v>259734567.99443981</v>
      </c>
      <c r="G1426" s="614">
        <f t="shared" si="69"/>
        <v>487946</v>
      </c>
      <c r="H1426" s="615">
        <f t="shared" si="71"/>
        <v>259734567.99443981</v>
      </c>
      <c r="I1426" s="616" t="s">
        <v>108</v>
      </c>
      <c r="J1426" s="616" t="s">
        <v>3184</v>
      </c>
    </row>
    <row r="1427" spans="1:10" ht="36">
      <c r="A1427" s="617"/>
      <c r="B1427" s="620" t="s">
        <v>3194</v>
      </c>
      <c r="C1427" s="613" t="s">
        <v>3702</v>
      </c>
      <c r="D1427" s="618" t="s">
        <v>3246</v>
      </c>
      <c r="E1427" s="614">
        <v>152000</v>
      </c>
      <c r="F1427" s="615">
        <f t="shared" si="70"/>
        <v>259886567.99443981</v>
      </c>
      <c r="G1427" s="614">
        <f t="shared" si="69"/>
        <v>152000</v>
      </c>
      <c r="H1427" s="615">
        <f t="shared" si="71"/>
        <v>259886567.99443981</v>
      </c>
      <c r="I1427" s="616" t="s">
        <v>108</v>
      </c>
      <c r="J1427" s="616" t="s">
        <v>3184</v>
      </c>
    </row>
    <row r="1428" spans="1:10" ht="36">
      <c r="A1428" s="617"/>
      <c r="B1428" s="620" t="s">
        <v>3194</v>
      </c>
      <c r="C1428" s="613" t="s">
        <v>3702</v>
      </c>
      <c r="D1428" s="618" t="s">
        <v>3474</v>
      </c>
      <c r="E1428" s="614">
        <v>16262.6</v>
      </c>
      <c r="F1428" s="615">
        <f t="shared" si="70"/>
        <v>259902830.5944398</v>
      </c>
      <c r="G1428" s="614">
        <f t="shared" si="69"/>
        <v>16262.6</v>
      </c>
      <c r="H1428" s="615">
        <f t="shared" si="71"/>
        <v>259902830.5944398</v>
      </c>
      <c r="I1428" s="616" t="s">
        <v>108</v>
      </c>
      <c r="J1428" s="616" t="s">
        <v>3184</v>
      </c>
    </row>
    <row r="1429" spans="1:10" ht="36">
      <c r="A1429" s="617"/>
      <c r="B1429" s="620" t="s">
        <v>3194</v>
      </c>
      <c r="C1429" s="613" t="s">
        <v>3702</v>
      </c>
      <c r="D1429" s="618" t="s">
        <v>3248</v>
      </c>
      <c r="E1429" s="614">
        <v>645000</v>
      </c>
      <c r="F1429" s="615">
        <f t="shared" si="70"/>
        <v>260547830.5944398</v>
      </c>
      <c r="G1429" s="614">
        <f t="shared" si="69"/>
        <v>645000</v>
      </c>
      <c r="H1429" s="615">
        <f t="shared" si="71"/>
        <v>260547830.5944398</v>
      </c>
      <c r="I1429" s="616" t="s">
        <v>108</v>
      </c>
      <c r="J1429" s="616" t="s">
        <v>3184</v>
      </c>
    </row>
    <row r="1430" spans="1:10" ht="36">
      <c r="A1430" s="617"/>
      <c r="B1430" s="620" t="s">
        <v>3194</v>
      </c>
      <c r="C1430" s="613" t="s">
        <v>3702</v>
      </c>
      <c r="D1430" s="618" t="s">
        <v>3492</v>
      </c>
      <c r="E1430" s="614">
        <v>234000</v>
      </c>
      <c r="F1430" s="615">
        <f t="shared" si="70"/>
        <v>260781830.5944398</v>
      </c>
      <c r="G1430" s="614">
        <f t="shared" si="69"/>
        <v>234000</v>
      </c>
      <c r="H1430" s="615">
        <f t="shared" si="71"/>
        <v>260781830.5944398</v>
      </c>
      <c r="I1430" s="616" t="s">
        <v>108</v>
      </c>
      <c r="J1430" s="616" t="s">
        <v>3184</v>
      </c>
    </row>
    <row r="1431" spans="1:10" ht="36">
      <c r="A1431" s="617"/>
      <c r="B1431" s="620" t="s">
        <v>3194</v>
      </c>
      <c r="C1431" s="613" t="s">
        <v>3702</v>
      </c>
      <c r="D1431" s="618" t="s">
        <v>3296</v>
      </c>
      <c r="E1431" s="614">
        <v>703000</v>
      </c>
      <c r="F1431" s="615">
        <f t="shared" si="70"/>
        <v>261484830.5944398</v>
      </c>
      <c r="G1431" s="614">
        <f t="shared" si="69"/>
        <v>703000</v>
      </c>
      <c r="H1431" s="615">
        <f t="shared" si="71"/>
        <v>261484830.5944398</v>
      </c>
      <c r="I1431" s="616" t="s">
        <v>108</v>
      </c>
      <c r="J1431" s="616" t="s">
        <v>3184</v>
      </c>
    </row>
    <row r="1432" spans="1:10" ht="36">
      <c r="A1432" s="617"/>
      <c r="B1432" s="620" t="s">
        <v>3194</v>
      </c>
      <c r="C1432" s="613" t="s">
        <v>3702</v>
      </c>
      <c r="D1432" s="618" t="s">
        <v>3278</v>
      </c>
      <c r="E1432" s="614">
        <v>549833.04</v>
      </c>
      <c r="F1432" s="615">
        <f t="shared" si="70"/>
        <v>262034663.6344398</v>
      </c>
      <c r="G1432" s="614">
        <f t="shared" si="69"/>
        <v>549833.04</v>
      </c>
      <c r="H1432" s="615">
        <f t="shared" si="71"/>
        <v>262034663.6344398</v>
      </c>
      <c r="I1432" s="616" t="s">
        <v>108</v>
      </c>
      <c r="J1432" s="616" t="s">
        <v>3184</v>
      </c>
    </row>
    <row r="1433" spans="1:10" ht="36">
      <c r="A1433" s="617"/>
      <c r="B1433" s="620" t="s">
        <v>3194</v>
      </c>
      <c r="C1433" s="613" t="s">
        <v>3702</v>
      </c>
      <c r="D1433" s="618" t="s">
        <v>3279</v>
      </c>
      <c r="E1433" s="614">
        <v>986</v>
      </c>
      <c r="F1433" s="615">
        <f t="shared" si="70"/>
        <v>262035649.6344398</v>
      </c>
      <c r="G1433" s="614">
        <f t="shared" si="69"/>
        <v>986</v>
      </c>
      <c r="H1433" s="615">
        <f t="shared" si="71"/>
        <v>262035649.6344398</v>
      </c>
      <c r="I1433" s="616" t="s">
        <v>108</v>
      </c>
      <c r="J1433" s="616" t="s">
        <v>3184</v>
      </c>
    </row>
    <row r="1434" spans="1:10" ht="36">
      <c r="A1434" s="617"/>
      <c r="B1434" s="620" t="s">
        <v>3194</v>
      </c>
      <c r="C1434" s="613" t="s">
        <v>3702</v>
      </c>
      <c r="D1434" s="618" t="s">
        <v>3297</v>
      </c>
      <c r="E1434" s="614">
        <v>26000</v>
      </c>
      <c r="F1434" s="615">
        <f t="shared" si="70"/>
        <v>262061649.6344398</v>
      </c>
      <c r="G1434" s="614">
        <f t="shared" si="69"/>
        <v>26000</v>
      </c>
      <c r="H1434" s="615">
        <f t="shared" si="71"/>
        <v>262061649.6344398</v>
      </c>
      <c r="I1434" s="616" t="s">
        <v>108</v>
      </c>
      <c r="J1434" s="616" t="s">
        <v>3184</v>
      </c>
    </row>
    <row r="1435" spans="1:10" ht="36">
      <c r="A1435" s="617"/>
      <c r="B1435" s="620" t="s">
        <v>3194</v>
      </c>
      <c r="C1435" s="613" t="s">
        <v>3702</v>
      </c>
      <c r="D1435" s="618" t="s">
        <v>3542</v>
      </c>
      <c r="E1435" s="614">
        <v>22000</v>
      </c>
      <c r="F1435" s="615">
        <f t="shared" si="70"/>
        <v>262083649.6344398</v>
      </c>
      <c r="G1435" s="614">
        <f t="shared" si="69"/>
        <v>22000</v>
      </c>
      <c r="H1435" s="615">
        <f t="shared" si="71"/>
        <v>262083649.6344398</v>
      </c>
      <c r="I1435" s="616" t="s">
        <v>108</v>
      </c>
      <c r="J1435" s="616" t="s">
        <v>3184</v>
      </c>
    </row>
    <row r="1436" spans="1:10" ht="36">
      <c r="A1436" s="617"/>
      <c r="B1436" s="620" t="s">
        <v>3194</v>
      </c>
      <c r="C1436" s="613" t="s">
        <v>3702</v>
      </c>
      <c r="D1436" s="618" t="s">
        <v>3375</v>
      </c>
      <c r="E1436" s="614">
        <v>6025.16</v>
      </c>
      <c r="F1436" s="615">
        <f t="shared" si="70"/>
        <v>262089674.79443979</v>
      </c>
      <c r="G1436" s="614">
        <f t="shared" si="69"/>
        <v>6025.16</v>
      </c>
      <c r="H1436" s="615">
        <f t="shared" si="71"/>
        <v>262089674.79443979</v>
      </c>
      <c r="I1436" s="616" t="s">
        <v>108</v>
      </c>
      <c r="J1436" s="616" t="s">
        <v>3184</v>
      </c>
    </row>
    <row r="1437" spans="1:10" ht="36">
      <c r="A1437" s="617"/>
      <c r="B1437" s="620" t="s">
        <v>3194</v>
      </c>
      <c r="C1437" s="613" t="s">
        <v>3702</v>
      </c>
      <c r="D1437" s="618" t="s">
        <v>3282</v>
      </c>
      <c r="E1437" s="614">
        <v>2985.92</v>
      </c>
      <c r="F1437" s="615">
        <f t="shared" si="70"/>
        <v>262092660.71443978</v>
      </c>
      <c r="G1437" s="614">
        <f t="shared" si="69"/>
        <v>2985.92</v>
      </c>
      <c r="H1437" s="615">
        <f t="shared" si="71"/>
        <v>262092660.71443978</v>
      </c>
      <c r="I1437" s="616" t="s">
        <v>108</v>
      </c>
      <c r="J1437" s="616" t="s">
        <v>3184</v>
      </c>
    </row>
    <row r="1438" spans="1:10" ht="36">
      <c r="A1438" s="617"/>
      <c r="B1438" s="620" t="s">
        <v>3194</v>
      </c>
      <c r="C1438" s="613" t="s">
        <v>3702</v>
      </c>
      <c r="D1438" s="618" t="s">
        <v>3535</v>
      </c>
      <c r="E1438" s="614">
        <v>7091.56</v>
      </c>
      <c r="F1438" s="615">
        <f t="shared" si="70"/>
        <v>262099752.27443978</v>
      </c>
      <c r="G1438" s="614">
        <f t="shared" si="69"/>
        <v>7091.56</v>
      </c>
      <c r="H1438" s="615">
        <f t="shared" si="71"/>
        <v>262099752.27443978</v>
      </c>
      <c r="I1438" s="616" t="s">
        <v>108</v>
      </c>
      <c r="J1438" s="616" t="s">
        <v>3184</v>
      </c>
    </row>
    <row r="1439" spans="1:10" ht="36">
      <c r="A1439" s="617"/>
      <c r="B1439" s="620" t="s">
        <v>3194</v>
      </c>
      <c r="C1439" s="613" t="s">
        <v>3703</v>
      </c>
      <c r="D1439" s="618" t="s">
        <v>3252</v>
      </c>
      <c r="E1439" s="614">
        <v>78000</v>
      </c>
      <c r="F1439" s="615">
        <f t="shared" si="70"/>
        <v>262177752.27443978</v>
      </c>
      <c r="G1439" s="614">
        <f t="shared" si="69"/>
        <v>78000</v>
      </c>
      <c r="H1439" s="615">
        <f t="shared" si="71"/>
        <v>262177752.27443978</v>
      </c>
      <c r="I1439" s="616" t="s">
        <v>108</v>
      </c>
      <c r="J1439" s="616" t="s">
        <v>3184</v>
      </c>
    </row>
    <row r="1440" spans="1:10" ht="36">
      <c r="A1440" s="617"/>
      <c r="B1440" s="620" t="s">
        <v>3194</v>
      </c>
      <c r="C1440" s="613" t="s">
        <v>3703</v>
      </c>
      <c r="D1440" s="618" t="s">
        <v>3254</v>
      </c>
      <c r="E1440" s="614">
        <v>368000</v>
      </c>
      <c r="F1440" s="615">
        <f t="shared" si="70"/>
        <v>262545752.27443978</v>
      </c>
      <c r="G1440" s="614">
        <f t="shared" si="69"/>
        <v>368000</v>
      </c>
      <c r="H1440" s="615">
        <f t="shared" si="71"/>
        <v>262545752.27443978</v>
      </c>
      <c r="I1440" s="616" t="s">
        <v>108</v>
      </c>
      <c r="J1440" s="616" t="s">
        <v>3184</v>
      </c>
    </row>
    <row r="1441" spans="1:10" ht="36">
      <c r="A1441" s="617"/>
      <c r="B1441" s="620" t="s">
        <v>3194</v>
      </c>
      <c r="C1441" s="613" t="s">
        <v>3703</v>
      </c>
      <c r="D1441" s="618" t="s">
        <v>3239</v>
      </c>
      <c r="E1441" s="614">
        <v>315000</v>
      </c>
      <c r="F1441" s="615">
        <f t="shared" si="70"/>
        <v>262860752.27443978</v>
      </c>
      <c r="G1441" s="614">
        <f t="shared" si="69"/>
        <v>315000</v>
      </c>
      <c r="H1441" s="615">
        <f t="shared" si="71"/>
        <v>262860752.27443978</v>
      </c>
      <c r="I1441" s="616" t="s">
        <v>108</v>
      </c>
      <c r="J1441" s="616" t="s">
        <v>3184</v>
      </c>
    </row>
    <row r="1442" spans="1:10" ht="36">
      <c r="A1442" s="617"/>
      <c r="B1442" s="620" t="s">
        <v>3194</v>
      </c>
      <c r="C1442" s="613" t="s">
        <v>3703</v>
      </c>
      <c r="D1442" s="618" t="s">
        <v>3241</v>
      </c>
      <c r="E1442" s="614">
        <v>47000</v>
      </c>
      <c r="F1442" s="615">
        <f t="shared" si="70"/>
        <v>262907752.27443978</v>
      </c>
      <c r="G1442" s="614">
        <f t="shared" si="69"/>
        <v>47000</v>
      </c>
      <c r="H1442" s="615">
        <f t="shared" si="71"/>
        <v>262907752.27443978</v>
      </c>
      <c r="I1442" s="616" t="s">
        <v>108</v>
      </c>
      <c r="J1442" s="616" t="s">
        <v>3184</v>
      </c>
    </row>
    <row r="1443" spans="1:10" ht="36">
      <c r="A1443" s="617"/>
      <c r="B1443" s="620" t="s">
        <v>3194</v>
      </c>
      <c r="C1443" s="613" t="s">
        <v>3703</v>
      </c>
      <c r="D1443" s="618" t="s">
        <v>3258</v>
      </c>
      <c r="E1443" s="614">
        <v>4000</v>
      </c>
      <c r="F1443" s="615">
        <f t="shared" si="70"/>
        <v>262911752.27443978</v>
      </c>
      <c r="G1443" s="614">
        <f t="shared" si="69"/>
        <v>4000</v>
      </c>
      <c r="H1443" s="615">
        <f t="shared" si="71"/>
        <v>262911752.27443978</v>
      </c>
      <c r="I1443" s="616" t="s">
        <v>108</v>
      </c>
      <c r="J1443" s="616" t="s">
        <v>3184</v>
      </c>
    </row>
    <row r="1444" spans="1:10" ht="36">
      <c r="A1444" s="617"/>
      <c r="B1444" s="620" t="s">
        <v>3194</v>
      </c>
      <c r="C1444" s="613" t="s">
        <v>3703</v>
      </c>
      <c r="D1444" s="618" t="s">
        <v>3465</v>
      </c>
      <c r="E1444" s="614">
        <v>63000</v>
      </c>
      <c r="F1444" s="615">
        <f t="shared" si="70"/>
        <v>262974752.27443978</v>
      </c>
      <c r="G1444" s="614">
        <f t="shared" si="69"/>
        <v>63000</v>
      </c>
      <c r="H1444" s="615">
        <f t="shared" si="71"/>
        <v>262974752.27443978</v>
      </c>
      <c r="I1444" s="616" t="s">
        <v>108</v>
      </c>
      <c r="J1444" s="616" t="s">
        <v>3184</v>
      </c>
    </row>
    <row r="1445" spans="1:10" ht="36">
      <c r="A1445" s="617"/>
      <c r="B1445" s="620" t="s">
        <v>3194</v>
      </c>
      <c r="C1445" s="613" t="s">
        <v>3703</v>
      </c>
      <c r="D1445" s="618" t="s">
        <v>3260</v>
      </c>
      <c r="E1445" s="614">
        <v>17000</v>
      </c>
      <c r="F1445" s="615">
        <f t="shared" si="70"/>
        <v>262991752.27443978</v>
      </c>
      <c r="G1445" s="614">
        <f t="shared" si="69"/>
        <v>17000</v>
      </c>
      <c r="H1445" s="615">
        <f t="shared" si="71"/>
        <v>262991752.27443978</v>
      </c>
      <c r="I1445" s="616" t="s">
        <v>108</v>
      </c>
      <c r="J1445" s="616" t="s">
        <v>3184</v>
      </c>
    </row>
    <row r="1446" spans="1:10" ht="36">
      <c r="A1446" s="617"/>
      <c r="B1446" s="620" t="s">
        <v>3194</v>
      </c>
      <c r="C1446" s="613" t="s">
        <v>3703</v>
      </c>
      <c r="D1446" s="618" t="s">
        <v>3261</v>
      </c>
      <c r="E1446" s="614">
        <v>263000</v>
      </c>
      <c r="F1446" s="615">
        <f t="shared" si="70"/>
        <v>263254752.27443978</v>
      </c>
      <c r="G1446" s="614">
        <f t="shared" si="69"/>
        <v>263000</v>
      </c>
      <c r="H1446" s="615">
        <f t="shared" si="71"/>
        <v>263254752.27443978</v>
      </c>
      <c r="I1446" s="616" t="s">
        <v>108</v>
      </c>
      <c r="J1446" s="616" t="s">
        <v>3184</v>
      </c>
    </row>
    <row r="1447" spans="1:10" ht="36">
      <c r="A1447" s="617"/>
      <c r="B1447" s="620" t="s">
        <v>3194</v>
      </c>
      <c r="C1447" s="613" t="s">
        <v>3703</v>
      </c>
      <c r="D1447" s="618" t="s">
        <v>3264</v>
      </c>
      <c r="E1447" s="614">
        <v>79000</v>
      </c>
      <c r="F1447" s="615">
        <f t="shared" si="70"/>
        <v>263333752.27443978</v>
      </c>
      <c r="G1447" s="614">
        <f t="shared" si="69"/>
        <v>79000</v>
      </c>
      <c r="H1447" s="615">
        <f t="shared" si="71"/>
        <v>263333752.27443978</v>
      </c>
      <c r="I1447" s="616" t="s">
        <v>108</v>
      </c>
      <c r="J1447" s="616" t="s">
        <v>3184</v>
      </c>
    </row>
    <row r="1448" spans="1:10" ht="36">
      <c r="A1448" s="617"/>
      <c r="B1448" s="620" t="s">
        <v>3194</v>
      </c>
      <c r="C1448" s="613" t="s">
        <v>3703</v>
      </c>
      <c r="D1448" s="618" t="s">
        <v>3265</v>
      </c>
      <c r="E1448" s="614">
        <v>114000</v>
      </c>
      <c r="F1448" s="615">
        <f t="shared" si="70"/>
        <v>263447752.27443978</v>
      </c>
      <c r="G1448" s="614">
        <f t="shared" si="69"/>
        <v>114000</v>
      </c>
      <c r="H1448" s="615">
        <f t="shared" si="71"/>
        <v>263447752.27443978</v>
      </c>
      <c r="I1448" s="616" t="s">
        <v>108</v>
      </c>
      <c r="J1448" s="616" t="s">
        <v>3184</v>
      </c>
    </row>
    <row r="1449" spans="1:10" ht="36">
      <c r="A1449" s="617"/>
      <c r="B1449" s="620" t="s">
        <v>3194</v>
      </c>
      <c r="C1449" s="613" t="s">
        <v>3703</v>
      </c>
      <c r="D1449" s="618" t="s">
        <v>3242</v>
      </c>
      <c r="E1449" s="614">
        <v>328000</v>
      </c>
      <c r="F1449" s="615">
        <f t="shared" si="70"/>
        <v>263775752.27443978</v>
      </c>
      <c r="G1449" s="614">
        <f t="shared" si="69"/>
        <v>328000</v>
      </c>
      <c r="H1449" s="615">
        <f t="shared" si="71"/>
        <v>263775752.27443978</v>
      </c>
      <c r="I1449" s="616" t="s">
        <v>108</v>
      </c>
      <c r="J1449" s="616" t="s">
        <v>3184</v>
      </c>
    </row>
    <row r="1450" spans="1:10" ht="36">
      <c r="A1450" s="617"/>
      <c r="B1450" s="620" t="s">
        <v>3194</v>
      </c>
      <c r="C1450" s="613" t="s">
        <v>3703</v>
      </c>
      <c r="D1450" s="618" t="s">
        <v>3462</v>
      </c>
      <c r="E1450" s="614">
        <v>12000</v>
      </c>
      <c r="F1450" s="615">
        <f t="shared" si="70"/>
        <v>263787752.27443978</v>
      </c>
      <c r="G1450" s="614">
        <f t="shared" si="69"/>
        <v>12000</v>
      </c>
      <c r="H1450" s="615">
        <f t="shared" si="71"/>
        <v>263787752.27443978</v>
      </c>
      <c r="I1450" s="616" t="s">
        <v>108</v>
      </c>
      <c r="J1450" s="616" t="s">
        <v>3184</v>
      </c>
    </row>
    <row r="1451" spans="1:10" ht="36">
      <c r="A1451" s="617"/>
      <c r="B1451" s="620" t="s">
        <v>3194</v>
      </c>
      <c r="C1451" s="613" t="s">
        <v>3703</v>
      </c>
      <c r="D1451" s="618" t="s">
        <v>3243</v>
      </c>
      <c r="E1451" s="614">
        <v>21000</v>
      </c>
      <c r="F1451" s="615">
        <f t="shared" si="70"/>
        <v>263808752.27443978</v>
      </c>
      <c r="G1451" s="614">
        <f t="shared" si="69"/>
        <v>21000</v>
      </c>
      <c r="H1451" s="615">
        <f t="shared" si="71"/>
        <v>263808752.27443978</v>
      </c>
      <c r="I1451" s="616" t="s">
        <v>108</v>
      </c>
      <c r="J1451" s="616" t="s">
        <v>3184</v>
      </c>
    </row>
    <row r="1452" spans="1:10" ht="36">
      <c r="A1452" s="617"/>
      <c r="B1452" s="620" t="s">
        <v>3194</v>
      </c>
      <c r="C1452" s="613" t="s">
        <v>3703</v>
      </c>
      <c r="D1452" s="618" t="s">
        <v>3269</v>
      </c>
      <c r="E1452" s="614">
        <v>399000</v>
      </c>
      <c r="F1452" s="615">
        <f t="shared" si="70"/>
        <v>264207752.27443978</v>
      </c>
      <c r="G1452" s="614">
        <f t="shared" si="69"/>
        <v>399000</v>
      </c>
      <c r="H1452" s="615">
        <f t="shared" si="71"/>
        <v>264207752.27443978</v>
      </c>
      <c r="I1452" s="616" t="s">
        <v>108</v>
      </c>
      <c r="J1452" s="616" t="s">
        <v>3184</v>
      </c>
    </row>
    <row r="1453" spans="1:10" ht="36">
      <c r="A1453" s="617"/>
      <c r="B1453" s="620" t="s">
        <v>3194</v>
      </c>
      <c r="C1453" s="613" t="s">
        <v>3703</v>
      </c>
      <c r="D1453" s="618" t="s">
        <v>3290</v>
      </c>
      <c r="E1453" s="614">
        <v>315000</v>
      </c>
      <c r="F1453" s="615">
        <f t="shared" si="70"/>
        <v>264522752.27443978</v>
      </c>
      <c r="G1453" s="614">
        <f t="shared" si="69"/>
        <v>315000</v>
      </c>
      <c r="H1453" s="615">
        <f t="shared" si="71"/>
        <v>264522752.27443978</v>
      </c>
      <c r="I1453" s="616" t="s">
        <v>108</v>
      </c>
      <c r="J1453" s="616" t="s">
        <v>3184</v>
      </c>
    </row>
    <row r="1454" spans="1:10" ht="36">
      <c r="A1454" s="617"/>
      <c r="B1454" s="620" t="s">
        <v>3194</v>
      </c>
      <c r="C1454" s="613" t="s">
        <v>3703</v>
      </c>
      <c r="D1454" s="618" t="s">
        <v>3373</v>
      </c>
      <c r="E1454" s="614">
        <v>430000</v>
      </c>
      <c r="F1454" s="615">
        <f t="shared" si="70"/>
        <v>264952752.27443978</v>
      </c>
      <c r="G1454" s="614">
        <f t="shared" si="69"/>
        <v>430000</v>
      </c>
      <c r="H1454" s="615">
        <f t="shared" si="71"/>
        <v>264952752.27443978</v>
      </c>
      <c r="I1454" s="616" t="s">
        <v>108</v>
      </c>
      <c r="J1454" s="616" t="s">
        <v>3184</v>
      </c>
    </row>
    <row r="1455" spans="1:10" ht="36">
      <c r="A1455" s="617"/>
      <c r="B1455" s="620" t="s">
        <v>3194</v>
      </c>
      <c r="C1455" s="613" t="s">
        <v>3703</v>
      </c>
      <c r="D1455" s="618" t="s">
        <v>3244</v>
      </c>
      <c r="E1455" s="614">
        <v>168000</v>
      </c>
      <c r="F1455" s="615">
        <f t="shared" si="70"/>
        <v>265120752.27443978</v>
      </c>
      <c r="G1455" s="614">
        <f t="shared" si="69"/>
        <v>168000</v>
      </c>
      <c r="H1455" s="615">
        <f t="shared" si="71"/>
        <v>265120752.27443978</v>
      </c>
      <c r="I1455" s="616" t="s">
        <v>108</v>
      </c>
      <c r="J1455" s="616" t="s">
        <v>3184</v>
      </c>
    </row>
    <row r="1456" spans="1:10" ht="36">
      <c r="A1456" s="617"/>
      <c r="B1456" s="620" t="s">
        <v>3194</v>
      </c>
      <c r="C1456" s="613" t="s">
        <v>3703</v>
      </c>
      <c r="D1456" s="618" t="s">
        <v>3294</v>
      </c>
      <c r="E1456" s="614">
        <v>39000</v>
      </c>
      <c r="F1456" s="615">
        <f t="shared" si="70"/>
        <v>265159752.27443978</v>
      </c>
      <c r="G1456" s="614">
        <f t="shared" si="69"/>
        <v>39000</v>
      </c>
      <c r="H1456" s="615">
        <f t="shared" si="71"/>
        <v>265159752.27443978</v>
      </c>
      <c r="I1456" s="616" t="s">
        <v>108</v>
      </c>
      <c r="J1456" s="616" t="s">
        <v>3184</v>
      </c>
    </row>
    <row r="1457" spans="1:10" ht="36">
      <c r="A1457" s="617"/>
      <c r="B1457" s="620" t="s">
        <v>3194</v>
      </c>
      <c r="C1457" s="613" t="s">
        <v>3703</v>
      </c>
      <c r="D1457" s="618" t="s">
        <v>3374</v>
      </c>
      <c r="E1457" s="614">
        <v>335946</v>
      </c>
      <c r="F1457" s="615">
        <f t="shared" si="70"/>
        <v>265495698.27443978</v>
      </c>
      <c r="G1457" s="614">
        <f t="shared" si="69"/>
        <v>335946</v>
      </c>
      <c r="H1457" s="615">
        <f t="shared" si="71"/>
        <v>265495698.27443978</v>
      </c>
      <c r="I1457" s="616" t="s">
        <v>108</v>
      </c>
      <c r="J1457" s="616" t="s">
        <v>3184</v>
      </c>
    </row>
    <row r="1458" spans="1:10" ht="36">
      <c r="A1458" s="617"/>
      <c r="B1458" s="620" t="s">
        <v>3194</v>
      </c>
      <c r="C1458" s="613" t="s">
        <v>3703</v>
      </c>
      <c r="D1458" s="618" t="s">
        <v>3246</v>
      </c>
      <c r="E1458" s="614">
        <v>149362</v>
      </c>
      <c r="F1458" s="615">
        <f t="shared" si="70"/>
        <v>265645060.27443978</v>
      </c>
      <c r="G1458" s="614">
        <f t="shared" si="69"/>
        <v>149362</v>
      </c>
      <c r="H1458" s="615">
        <f t="shared" si="71"/>
        <v>265645060.27443978</v>
      </c>
      <c r="I1458" s="616" t="s">
        <v>108</v>
      </c>
      <c r="J1458" s="616" t="s">
        <v>3184</v>
      </c>
    </row>
    <row r="1459" spans="1:10" ht="36">
      <c r="A1459" s="617"/>
      <c r="B1459" s="620" t="s">
        <v>3194</v>
      </c>
      <c r="C1459" s="613" t="s">
        <v>3703</v>
      </c>
      <c r="D1459" s="618" t="s">
        <v>3474</v>
      </c>
      <c r="E1459" s="614">
        <v>9810.880000000001</v>
      </c>
      <c r="F1459" s="615">
        <f t="shared" si="70"/>
        <v>265654871.15443978</v>
      </c>
      <c r="G1459" s="614">
        <f t="shared" si="69"/>
        <v>9810.880000000001</v>
      </c>
      <c r="H1459" s="615">
        <f t="shared" si="71"/>
        <v>265654871.15443978</v>
      </c>
      <c r="I1459" s="616" t="s">
        <v>108</v>
      </c>
      <c r="J1459" s="616" t="s">
        <v>3184</v>
      </c>
    </row>
    <row r="1460" spans="1:10" ht="36">
      <c r="A1460" s="617"/>
      <c r="B1460" s="620" t="s">
        <v>3194</v>
      </c>
      <c r="C1460" s="613" t="s">
        <v>3703</v>
      </c>
      <c r="D1460" s="618" t="s">
        <v>3248</v>
      </c>
      <c r="E1460" s="614">
        <v>199706</v>
      </c>
      <c r="F1460" s="615">
        <f t="shared" si="70"/>
        <v>265854577.15443978</v>
      </c>
      <c r="G1460" s="614">
        <f t="shared" si="69"/>
        <v>199706</v>
      </c>
      <c r="H1460" s="615">
        <f t="shared" si="71"/>
        <v>265854577.15443978</v>
      </c>
      <c r="I1460" s="616" t="s">
        <v>108</v>
      </c>
      <c r="J1460" s="616" t="s">
        <v>3184</v>
      </c>
    </row>
    <row r="1461" spans="1:10" ht="36">
      <c r="A1461" s="617"/>
      <c r="B1461" s="620" t="s">
        <v>3194</v>
      </c>
      <c r="C1461" s="613" t="s">
        <v>3703</v>
      </c>
      <c r="D1461" s="618" t="s">
        <v>3276</v>
      </c>
      <c r="E1461" s="614">
        <v>158000</v>
      </c>
      <c r="F1461" s="615">
        <f t="shared" si="70"/>
        <v>266012577.15443978</v>
      </c>
      <c r="G1461" s="614">
        <f t="shared" si="69"/>
        <v>158000</v>
      </c>
      <c r="H1461" s="615">
        <f t="shared" si="71"/>
        <v>266012577.15443978</v>
      </c>
      <c r="I1461" s="616" t="s">
        <v>108</v>
      </c>
      <c r="J1461" s="616" t="s">
        <v>3184</v>
      </c>
    </row>
    <row r="1462" spans="1:10" ht="36">
      <c r="A1462" s="617"/>
      <c r="B1462" s="620" t="s">
        <v>3194</v>
      </c>
      <c r="C1462" s="613" t="s">
        <v>3703</v>
      </c>
      <c r="D1462" s="618" t="s">
        <v>3492</v>
      </c>
      <c r="E1462" s="614">
        <v>234000</v>
      </c>
      <c r="F1462" s="615">
        <f t="shared" si="70"/>
        <v>266246577.15443978</v>
      </c>
      <c r="G1462" s="614">
        <f t="shared" si="69"/>
        <v>234000</v>
      </c>
      <c r="H1462" s="615">
        <f t="shared" si="71"/>
        <v>266246577.15443978</v>
      </c>
      <c r="I1462" s="616" t="s">
        <v>108</v>
      </c>
      <c r="J1462" s="616" t="s">
        <v>3184</v>
      </c>
    </row>
    <row r="1463" spans="1:10" ht="36">
      <c r="A1463" s="617"/>
      <c r="B1463" s="620" t="s">
        <v>3194</v>
      </c>
      <c r="C1463" s="613" t="s">
        <v>3703</v>
      </c>
      <c r="D1463" s="618" t="s">
        <v>3296</v>
      </c>
      <c r="E1463" s="614">
        <v>430000</v>
      </c>
      <c r="F1463" s="615">
        <f t="shared" si="70"/>
        <v>266676577.15443978</v>
      </c>
      <c r="G1463" s="614">
        <f t="shared" si="69"/>
        <v>430000</v>
      </c>
      <c r="H1463" s="615">
        <f t="shared" si="71"/>
        <v>266676577.15443978</v>
      </c>
      <c r="I1463" s="616" t="s">
        <v>108</v>
      </c>
      <c r="J1463" s="616" t="s">
        <v>3184</v>
      </c>
    </row>
    <row r="1464" spans="1:10" ht="36">
      <c r="A1464" s="617"/>
      <c r="B1464" s="620" t="s">
        <v>3194</v>
      </c>
      <c r="C1464" s="613" t="s">
        <v>3703</v>
      </c>
      <c r="D1464" s="618" t="s">
        <v>3278</v>
      </c>
      <c r="E1464" s="614">
        <v>331795.8</v>
      </c>
      <c r="F1464" s="615">
        <f t="shared" si="70"/>
        <v>267008372.95443979</v>
      </c>
      <c r="G1464" s="614">
        <f t="shared" si="69"/>
        <v>331795.8</v>
      </c>
      <c r="H1464" s="615">
        <f t="shared" si="71"/>
        <v>267008372.95443979</v>
      </c>
      <c r="I1464" s="616" t="s">
        <v>108</v>
      </c>
      <c r="J1464" s="616" t="s">
        <v>3184</v>
      </c>
    </row>
    <row r="1465" spans="1:10" ht="36">
      <c r="A1465" s="617"/>
      <c r="B1465" s="620" t="s">
        <v>3194</v>
      </c>
      <c r="C1465" s="613" t="s">
        <v>3703</v>
      </c>
      <c r="D1465" s="618" t="s">
        <v>3281</v>
      </c>
      <c r="E1465" s="614">
        <v>7986</v>
      </c>
      <c r="F1465" s="615">
        <f t="shared" si="70"/>
        <v>267016358.95443979</v>
      </c>
      <c r="G1465" s="614">
        <f t="shared" si="69"/>
        <v>7986</v>
      </c>
      <c r="H1465" s="615">
        <f t="shared" si="71"/>
        <v>267016358.95443979</v>
      </c>
      <c r="I1465" s="616" t="s">
        <v>108</v>
      </c>
      <c r="J1465" s="616" t="s">
        <v>3184</v>
      </c>
    </row>
    <row r="1466" spans="1:10" ht="36">
      <c r="A1466" s="617"/>
      <c r="B1466" s="620" t="s">
        <v>3194</v>
      </c>
      <c r="C1466" s="613" t="s">
        <v>3703</v>
      </c>
      <c r="D1466" s="618" t="s">
        <v>3375</v>
      </c>
      <c r="E1466" s="614">
        <v>5332</v>
      </c>
      <c r="F1466" s="615">
        <f t="shared" si="70"/>
        <v>267021690.95443979</v>
      </c>
      <c r="G1466" s="614">
        <f t="shared" si="69"/>
        <v>5332</v>
      </c>
      <c r="H1466" s="615">
        <f t="shared" si="71"/>
        <v>267021690.95443979</v>
      </c>
      <c r="I1466" s="616" t="s">
        <v>108</v>
      </c>
      <c r="J1466" s="616" t="s">
        <v>3184</v>
      </c>
    </row>
    <row r="1467" spans="1:10" ht="36">
      <c r="A1467" s="617"/>
      <c r="B1467" s="620" t="s">
        <v>3194</v>
      </c>
      <c r="C1467" s="613" t="s">
        <v>3703</v>
      </c>
      <c r="D1467" s="618" t="s">
        <v>3535</v>
      </c>
      <c r="E1467" s="614">
        <v>5598.6</v>
      </c>
      <c r="F1467" s="615">
        <f t="shared" si="70"/>
        <v>267027289.55443978</v>
      </c>
      <c r="G1467" s="614">
        <f t="shared" si="69"/>
        <v>5598.6</v>
      </c>
      <c r="H1467" s="615">
        <f t="shared" si="71"/>
        <v>267027289.55443978</v>
      </c>
      <c r="I1467" s="616" t="s">
        <v>108</v>
      </c>
      <c r="J1467" s="616" t="s">
        <v>3184</v>
      </c>
    </row>
    <row r="1468" spans="1:10" ht="36">
      <c r="A1468" s="617"/>
      <c r="B1468" s="620" t="s">
        <v>3194</v>
      </c>
      <c r="C1468" s="613" t="s">
        <v>3704</v>
      </c>
      <c r="D1468" s="618" t="s">
        <v>3252</v>
      </c>
      <c r="E1468" s="614">
        <v>78000</v>
      </c>
      <c r="F1468" s="615">
        <f t="shared" si="70"/>
        <v>267105289.55443978</v>
      </c>
      <c r="G1468" s="614">
        <f t="shared" si="69"/>
        <v>78000</v>
      </c>
      <c r="H1468" s="615">
        <f t="shared" si="71"/>
        <v>267105289.55443978</v>
      </c>
      <c r="I1468" s="616" t="s">
        <v>108</v>
      </c>
      <c r="J1468" s="616" t="s">
        <v>3184</v>
      </c>
    </row>
    <row r="1469" spans="1:10" ht="36">
      <c r="A1469" s="617"/>
      <c r="B1469" s="620" t="s">
        <v>3194</v>
      </c>
      <c r="C1469" s="613" t="s">
        <v>3704</v>
      </c>
      <c r="D1469" s="618" t="s">
        <v>3254</v>
      </c>
      <c r="E1469" s="614">
        <v>387000</v>
      </c>
      <c r="F1469" s="615">
        <f t="shared" si="70"/>
        <v>267492289.55443978</v>
      </c>
      <c r="G1469" s="614">
        <f t="shared" si="69"/>
        <v>387000</v>
      </c>
      <c r="H1469" s="615">
        <f t="shared" si="71"/>
        <v>267492289.55443978</v>
      </c>
      <c r="I1469" s="616" t="s">
        <v>108</v>
      </c>
      <c r="J1469" s="616" t="s">
        <v>3184</v>
      </c>
    </row>
    <row r="1470" spans="1:10" ht="36">
      <c r="A1470" s="617"/>
      <c r="B1470" s="620" t="s">
        <v>3194</v>
      </c>
      <c r="C1470" s="613" t="s">
        <v>3704</v>
      </c>
      <c r="D1470" s="618" t="s">
        <v>3239</v>
      </c>
      <c r="E1470" s="614">
        <v>332000</v>
      </c>
      <c r="F1470" s="615">
        <f t="shared" si="70"/>
        <v>267824289.55443978</v>
      </c>
      <c r="G1470" s="614">
        <f t="shared" si="69"/>
        <v>332000</v>
      </c>
      <c r="H1470" s="615">
        <f t="shared" si="71"/>
        <v>267824289.55443978</v>
      </c>
      <c r="I1470" s="616" t="s">
        <v>108</v>
      </c>
      <c r="J1470" s="616" t="s">
        <v>3184</v>
      </c>
    </row>
    <row r="1471" spans="1:10" ht="36">
      <c r="A1471" s="617"/>
      <c r="B1471" s="620" t="s">
        <v>3194</v>
      </c>
      <c r="C1471" s="613" t="s">
        <v>3704</v>
      </c>
      <c r="D1471" s="618" t="s">
        <v>3241</v>
      </c>
      <c r="E1471" s="614">
        <v>50000</v>
      </c>
      <c r="F1471" s="615">
        <f t="shared" si="70"/>
        <v>267874289.55443978</v>
      </c>
      <c r="G1471" s="614">
        <f t="shared" si="69"/>
        <v>50000</v>
      </c>
      <c r="H1471" s="615">
        <f t="shared" si="71"/>
        <v>267874289.55443978</v>
      </c>
      <c r="I1471" s="616" t="s">
        <v>108</v>
      </c>
      <c r="J1471" s="616" t="s">
        <v>3184</v>
      </c>
    </row>
    <row r="1472" spans="1:10" ht="36">
      <c r="A1472" s="617"/>
      <c r="B1472" s="620" t="s">
        <v>3194</v>
      </c>
      <c r="C1472" s="613" t="s">
        <v>3704</v>
      </c>
      <c r="D1472" s="618" t="s">
        <v>3258</v>
      </c>
      <c r="E1472" s="614">
        <v>4000</v>
      </c>
      <c r="F1472" s="615">
        <f t="shared" si="70"/>
        <v>267878289.55443978</v>
      </c>
      <c r="G1472" s="614">
        <f t="shared" si="69"/>
        <v>4000</v>
      </c>
      <c r="H1472" s="615">
        <f t="shared" si="71"/>
        <v>267878289.55443978</v>
      </c>
      <c r="I1472" s="616" t="s">
        <v>108</v>
      </c>
      <c r="J1472" s="616" t="s">
        <v>3184</v>
      </c>
    </row>
    <row r="1473" spans="1:10" ht="36">
      <c r="A1473" s="617"/>
      <c r="B1473" s="620" t="s">
        <v>3194</v>
      </c>
      <c r="C1473" s="613" t="s">
        <v>3704</v>
      </c>
      <c r="D1473" s="618" t="s">
        <v>3465</v>
      </c>
      <c r="E1473" s="614">
        <v>66000</v>
      </c>
      <c r="F1473" s="615">
        <f t="shared" si="70"/>
        <v>267944289.55443978</v>
      </c>
      <c r="G1473" s="614">
        <f t="shared" si="69"/>
        <v>66000</v>
      </c>
      <c r="H1473" s="615">
        <f t="shared" si="71"/>
        <v>267944289.55443978</v>
      </c>
      <c r="I1473" s="616" t="s">
        <v>108</v>
      </c>
      <c r="J1473" s="616" t="s">
        <v>3184</v>
      </c>
    </row>
    <row r="1474" spans="1:10" ht="36">
      <c r="A1474" s="617"/>
      <c r="B1474" s="620" t="s">
        <v>3194</v>
      </c>
      <c r="C1474" s="613" t="s">
        <v>3704</v>
      </c>
      <c r="D1474" s="618" t="s">
        <v>3260</v>
      </c>
      <c r="E1474" s="614">
        <v>17000</v>
      </c>
      <c r="F1474" s="615">
        <f t="shared" si="70"/>
        <v>267961289.55443978</v>
      </c>
      <c r="G1474" s="614">
        <f t="shared" si="69"/>
        <v>17000</v>
      </c>
      <c r="H1474" s="615">
        <f t="shared" si="71"/>
        <v>267961289.55443978</v>
      </c>
      <c r="I1474" s="616" t="s">
        <v>108</v>
      </c>
      <c r="J1474" s="616" t="s">
        <v>3184</v>
      </c>
    </row>
    <row r="1475" spans="1:10" ht="36">
      <c r="A1475" s="617"/>
      <c r="B1475" s="620" t="s">
        <v>3194</v>
      </c>
      <c r="C1475" s="613" t="s">
        <v>3704</v>
      </c>
      <c r="D1475" s="618" t="s">
        <v>3261</v>
      </c>
      <c r="E1475" s="614">
        <v>277000</v>
      </c>
      <c r="F1475" s="615">
        <f t="shared" si="70"/>
        <v>268238289.55443978</v>
      </c>
      <c r="G1475" s="614">
        <f t="shared" si="69"/>
        <v>277000</v>
      </c>
      <c r="H1475" s="615">
        <f t="shared" si="71"/>
        <v>268238289.55443978</v>
      </c>
      <c r="I1475" s="616" t="s">
        <v>108</v>
      </c>
      <c r="J1475" s="616" t="s">
        <v>3184</v>
      </c>
    </row>
    <row r="1476" spans="1:10" ht="36">
      <c r="A1476" s="617"/>
      <c r="B1476" s="620" t="s">
        <v>3194</v>
      </c>
      <c r="C1476" s="613" t="s">
        <v>3704</v>
      </c>
      <c r="D1476" s="618" t="s">
        <v>3264</v>
      </c>
      <c r="E1476" s="614">
        <v>83000</v>
      </c>
      <c r="F1476" s="615">
        <f t="shared" si="70"/>
        <v>268321289.55443978</v>
      </c>
      <c r="G1476" s="614">
        <f t="shared" si="69"/>
        <v>83000</v>
      </c>
      <c r="H1476" s="615">
        <f t="shared" si="71"/>
        <v>268321289.55443978</v>
      </c>
      <c r="I1476" s="616" t="s">
        <v>108</v>
      </c>
      <c r="J1476" s="616" t="s">
        <v>3184</v>
      </c>
    </row>
    <row r="1477" spans="1:10" ht="36">
      <c r="A1477" s="617"/>
      <c r="B1477" s="620" t="s">
        <v>3194</v>
      </c>
      <c r="C1477" s="613" t="s">
        <v>3704</v>
      </c>
      <c r="D1477" s="618" t="s">
        <v>3242</v>
      </c>
      <c r="E1477" s="614">
        <v>323946</v>
      </c>
      <c r="F1477" s="615">
        <f t="shared" si="70"/>
        <v>268645235.55443978</v>
      </c>
      <c r="G1477" s="614">
        <f t="shared" si="69"/>
        <v>323946</v>
      </c>
      <c r="H1477" s="615">
        <f t="shared" si="71"/>
        <v>268645235.55443978</v>
      </c>
      <c r="I1477" s="616" t="s">
        <v>108</v>
      </c>
      <c r="J1477" s="616" t="s">
        <v>3184</v>
      </c>
    </row>
    <row r="1478" spans="1:10" ht="36">
      <c r="A1478" s="617"/>
      <c r="B1478" s="620" t="s">
        <v>3194</v>
      </c>
      <c r="C1478" s="613" t="s">
        <v>3704</v>
      </c>
      <c r="D1478" s="618" t="s">
        <v>3462</v>
      </c>
      <c r="E1478" s="614">
        <v>13000</v>
      </c>
      <c r="F1478" s="615">
        <f t="shared" si="70"/>
        <v>268658235.55443978</v>
      </c>
      <c r="G1478" s="614">
        <f t="shared" si="69"/>
        <v>13000</v>
      </c>
      <c r="H1478" s="615">
        <f t="shared" si="71"/>
        <v>268658235.55443978</v>
      </c>
      <c r="I1478" s="616" t="s">
        <v>108</v>
      </c>
      <c r="J1478" s="616" t="s">
        <v>3184</v>
      </c>
    </row>
    <row r="1479" spans="1:10" ht="36">
      <c r="A1479" s="617"/>
      <c r="B1479" s="620" t="s">
        <v>3194</v>
      </c>
      <c r="C1479" s="613" t="s">
        <v>3704</v>
      </c>
      <c r="D1479" s="618" t="s">
        <v>3243</v>
      </c>
      <c r="E1479" s="614">
        <v>23000</v>
      </c>
      <c r="F1479" s="615">
        <f t="shared" si="70"/>
        <v>268681235.55443978</v>
      </c>
      <c r="G1479" s="614">
        <f t="shared" si="69"/>
        <v>23000</v>
      </c>
      <c r="H1479" s="615">
        <f t="shared" si="71"/>
        <v>268681235.55443978</v>
      </c>
      <c r="I1479" s="616" t="s">
        <v>108</v>
      </c>
      <c r="J1479" s="616" t="s">
        <v>3184</v>
      </c>
    </row>
    <row r="1480" spans="1:10" ht="36">
      <c r="A1480" s="617"/>
      <c r="B1480" s="620" t="s">
        <v>3194</v>
      </c>
      <c r="C1480" s="613" t="s">
        <v>3704</v>
      </c>
      <c r="D1480" s="618" t="s">
        <v>3269</v>
      </c>
      <c r="E1480" s="614">
        <v>399000</v>
      </c>
      <c r="F1480" s="615">
        <f t="shared" si="70"/>
        <v>269080235.55443978</v>
      </c>
      <c r="G1480" s="614">
        <f t="shared" si="69"/>
        <v>399000</v>
      </c>
      <c r="H1480" s="615">
        <f t="shared" si="71"/>
        <v>269080235.55443978</v>
      </c>
      <c r="I1480" s="616" t="s">
        <v>108</v>
      </c>
      <c r="J1480" s="616" t="s">
        <v>3184</v>
      </c>
    </row>
    <row r="1481" spans="1:10" ht="36">
      <c r="A1481" s="617"/>
      <c r="B1481" s="620" t="s">
        <v>3194</v>
      </c>
      <c r="C1481" s="613" t="s">
        <v>3704</v>
      </c>
      <c r="D1481" s="618" t="s">
        <v>3290</v>
      </c>
      <c r="E1481" s="614">
        <v>332000</v>
      </c>
      <c r="F1481" s="615">
        <f t="shared" si="70"/>
        <v>269412235.55443978</v>
      </c>
      <c r="G1481" s="614">
        <f t="shared" si="69"/>
        <v>332000</v>
      </c>
      <c r="H1481" s="615">
        <f t="shared" si="71"/>
        <v>269412235.55443978</v>
      </c>
      <c r="I1481" s="616" t="s">
        <v>108</v>
      </c>
      <c r="J1481" s="616" t="s">
        <v>3184</v>
      </c>
    </row>
    <row r="1482" spans="1:10" ht="36">
      <c r="A1482" s="617"/>
      <c r="B1482" s="620" t="s">
        <v>3194</v>
      </c>
      <c r="C1482" s="613" t="s">
        <v>3704</v>
      </c>
      <c r="D1482" s="618" t="s">
        <v>3244</v>
      </c>
      <c r="E1482" s="614">
        <v>177000</v>
      </c>
      <c r="F1482" s="615">
        <f t="shared" si="70"/>
        <v>269589235.55443978</v>
      </c>
      <c r="G1482" s="614">
        <f t="shared" ref="G1482:G1545" si="72">E1482</f>
        <v>177000</v>
      </c>
      <c r="H1482" s="615">
        <f t="shared" si="71"/>
        <v>269589235.55443978</v>
      </c>
      <c r="I1482" s="616" t="s">
        <v>108</v>
      </c>
      <c r="J1482" s="616" t="s">
        <v>3184</v>
      </c>
    </row>
    <row r="1483" spans="1:10" ht="36">
      <c r="A1483" s="617"/>
      <c r="B1483" s="620" t="s">
        <v>3194</v>
      </c>
      <c r="C1483" s="613" t="s">
        <v>3704</v>
      </c>
      <c r="D1483" s="618" t="s">
        <v>3294</v>
      </c>
      <c r="E1483" s="614">
        <v>39000</v>
      </c>
      <c r="F1483" s="615">
        <f t="shared" ref="F1483:F1546" si="73">E1483+F1482</f>
        <v>269628235.55443978</v>
      </c>
      <c r="G1483" s="614">
        <f t="shared" si="72"/>
        <v>39000</v>
      </c>
      <c r="H1483" s="615">
        <f t="shared" ref="H1483:H1546" si="74">H1482+G1483</f>
        <v>269628235.55443978</v>
      </c>
      <c r="I1483" s="616" t="s">
        <v>108</v>
      </c>
      <c r="J1483" s="616" t="s">
        <v>3184</v>
      </c>
    </row>
    <row r="1484" spans="1:10" ht="36">
      <c r="A1484" s="617"/>
      <c r="B1484" s="620" t="s">
        <v>3194</v>
      </c>
      <c r="C1484" s="613" t="s">
        <v>3704</v>
      </c>
      <c r="D1484" s="618" t="s">
        <v>3374</v>
      </c>
      <c r="E1484" s="614">
        <v>387000</v>
      </c>
      <c r="F1484" s="615">
        <f t="shared" si="73"/>
        <v>270015235.55443978</v>
      </c>
      <c r="G1484" s="614">
        <f t="shared" si="72"/>
        <v>387000</v>
      </c>
      <c r="H1484" s="615">
        <f t="shared" si="74"/>
        <v>270015235.55443978</v>
      </c>
      <c r="I1484" s="616" t="s">
        <v>108</v>
      </c>
      <c r="J1484" s="616" t="s">
        <v>3184</v>
      </c>
    </row>
    <row r="1485" spans="1:10" ht="36">
      <c r="A1485" s="617"/>
      <c r="B1485" s="620" t="s">
        <v>3194</v>
      </c>
      <c r="C1485" s="613" t="s">
        <v>3704</v>
      </c>
      <c r="D1485" s="618" t="s">
        <v>3246</v>
      </c>
      <c r="E1485" s="614">
        <v>149362</v>
      </c>
      <c r="F1485" s="615">
        <f t="shared" si="73"/>
        <v>270164597.55443978</v>
      </c>
      <c r="G1485" s="614">
        <f t="shared" si="72"/>
        <v>149362</v>
      </c>
      <c r="H1485" s="615">
        <f t="shared" si="74"/>
        <v>270164597.55443978</v>
      </c>
      <c r="I1485" s="616" t="s">
        <v>108</v>
      </c>
      <c r="J1485" s="616" t="s">
        <v>3184</v>
      </c>
    </row>
    <row r="1486" spans="1:10" ht="36">
      <c r="A1486" s="617"/>
      <c r="B1486" s="620" t="s">
        <v>3194</v>
      </c>
      <c r="C1486" s="613" t="s">
        <v>3704</v>
      </c>
      <c r="D1486" s="618" t="s">
        <v>3474</v>
      </c>
      <c r="E1486" s="614">
        <v>10344.080000000002</v>
      </c>
      <c r="F1486" s="615">
        <f t="shared" si="73"/>
        <v>270174941.63443977</v>
      </c>
      <c r="G1486" s="614">
        <f t="shared" si="72"/>
        <v>10344.080000000002</v>
      </c>
      <c r="H1486" s="615">
        <f t="shared" si="74"/>
        <v>270174941.63443977</v>
      </c>
      <c r="I1486" s="616" t="s">
        <v>108</v>
      </c>
      <c r="J1486" s="616" t="s">
        <v>3184</v>
      </c>
    </row>
    <row r="1487" spans="1:10" ht="36">
      <c r="A1487" s="617"/>
      <c r="B1487" s="620" t="s">
        <v>3194</v>
      </c>
      <c r="C1487" s="613" t="s">
        <v>3704</v>
      </c>
      <c r="D1487" s="618" t="s">
        <v>3248</v>
      </c>
      <c r="E1487" s="614">
        <v>393970</v>
      </c>
      <c r="F1487" s="615">
        <f t="shared" si="73"/>
        <v>270568911.63443977</v>
      </c>
      <c r="G1487" s="614">
        <f t="shared" si="72"/>
        <v>393970</v>
      </c>
      <c r="H1487" s="615">
        <f t="shared" si="74"/>
        <v>270568911.63443977</v>
      </c>
      <c r="I1487" s="616" t="s">
        <v>108</v>
      </c>
      <c r="J1487" s="616" t="s">
        <v>3184</v>
      </c>
    </row>
    <row r="1488" spans="1:10" ht="36">
      <c r="A1488" s="617"/>
      <c r="B1488" s="620" t="s">
        <v>3194</v>
      </c>
      <c r="C1488" s="613" t="s">
        <v>3704</v>
      </c>
      <c r="D1488" s="618" t="s">
        <v>3276</v>
      </c>
      <c r="E1488" s="614">
        <v>166000</v>
      </c>
      <c r="F1488" s="615">
        <f t="shared" si="73"/>
        <v>270734911.63443977</v>
      </c>
      <c r="G1488" s="614">
        <f t="shared" si="72"/>
        <v>166000</v>
      </c>
      <c r="H1488" s="615">
        <f t="shared" si="74"/>
        <v>270734911.63443977</v>
      </c>
      <c r="I1488" s="616" t="s">
        <v>108</v>
      </c>
      <c r="J1488" s="616" t="s">
        <v>3184</v>
      </c>
    </row>
    <row r="1489" spans="1:10" ht="36">
      <c r="A1489" s="617"/>
      <c r="B1489" s="620" t="s">
        <v>3194</v>
      </c>
      <c r="C1489" s="613" t="s">
        <v>3704</v>
      </c>
      <c r="D1489" s="618" t="s">
        <v>3492</v>
      </c>
      <c r="E1489" s="614">
        <v>234000</v>
      </c>
      <c r="F1489" s="615">
        <f t="shared" si="73"/>
        <v>270968911.63443977</v>
      </c>
      <c r="G1489" s="614">
        <f t="shared" si="72"/>
        <v>234000</v>
      </c>
      <c r="H1489" s="615">
        <f t="shared" si="74"/>
        <v>270968911.63443977</v>
      </c>
      <c r="I1489" s="616" t="s">
        <v>108</v>
      </c>
      <c r="J1489" s="616" t="s">
        <v>3184</v>
      </c>
    </row>
    <row r="1490" spans="1:10" ht="36">
      <c r="A1490" s="617"/>
      <c r="B1490" s="620" t="s">
        <v>3194</v>
      </c>
      <c r="C1490" s="613" t="s">
        <v>3704</v>
      </c>
      <c r="D1490" s="618" t="s">
        <v>3296</v>
      </c>
      <c r="E1490" s="614">
        <v>469000</v>
      </c>
      <c r="F1490" s="615">
        <f t="shared" si="73"/>
        <v>271437911.63443977</v>
      </c>
      <c r="G1490" s="614">
        <f t="shared" si="72"/>
        <v>469000</v>
      </c>
      <c r="H1490" s="615">
        <f t="shared" si="74"/>
        <v>271437911.63443977</v>
      </c>
      <c r="I1490" s="616" t="s">
        <v>108</v>
      </c>
      <c r="J1490" s="616" t="s">
        <v>3184</v>
      </c>
    </row>
    <row r="1491" spans="1:10" ht="36">
      <c r="A1491" s="617"/>
      <c r="B1491" s="620" t="s">
        <v>3194</v>
      </c>
      <c r="C1491" s="613" t="s">
        <v>3704</v>
      </c>
      <c r="D1491" s="618" t="s">
        <v>3278</v>
      </c>
      <c r="E1491" s="614">
        <v>349702.24</v>
      </c>
      <c r="F1491" s="615">
        <f t="shared" si="73"/>
        <v>271787613.87443978</v>
      </c>
      <c r="G1491" s="614">
        <f t="shared" si="72"/>
        <v>349702.24</v>
      </c>
      <c r="H1491" s="615">
        <f t="shared" si="74"/>
        <v>271787613.87443978</v>
      </c>
      <c r="I1491" s="616" t="s">
        <v>108</v>
      </c>
      <c r="J1491" s="616" t="s">
        <v>3184</v>
      </c>
    </row>
    <row r="1492" spans="1:10" ht="36">
      <c r="A1492" s="617"/>
      <c r="B1492" s="620" t="s">
        <v>3194</v>
      </c>
      <c r="C1492" s="613" t="s">
        <v>3704</v>
      </c>
      <c r="D1492" s="618" t="s">
        <v>3281</v>
      </c>
      <c r="E1492" s="614">
        <v>7986</v>
      </c>
      <c r="F1492" s="615">
        <f t="shared" si="73"/>
        <v>271795599.87443978</v>
      </c>
      <c r="G1492" s="614">
        <f t="shared" si="72"/>
        <v>7986</v>
      </c>
      <c r="H1492" s="615">
        <f t="shared" si="74"/>
        <v>271795599.87443978</v>
      </c>
      <c r="I1492" s="616" t="s">
        <v>108</v>
      </c>
      <c r="J1492" s="616" t="s">
        <v>3184</v>
      </c>
    </row>
    <row r="1493" spans="1:10" ht="36">
      <c r="A1493" s="617"/>
      <c r="B1493" s="620" t="s">
        <v>3194</v>
      </c>
      <c r="C1493" s="613" t="s">
        <v>3704</v>
      </c>
      <c r="D1493" s="618" t="s">
        <v>3375</v>
      </c>
      <c r="E1493" s="614">
        <v>3999</v>
      </c>
      <c r="F1493" s="615">
        <f t="shared" si="73"/>
        <v>271799598.87443978</v>
      </c>
      <c r="G1493" s="614">
        <f t="shared" si="72"/>
        <v>3999</v>
      </c>
      <c r="H1493" s="615">
        <f t="shared" si="74"/>
        <v>271799598.87443978</v>
      </c>
      <c r="I1493" s="616" t="s">
        <v>108</v>
      </c>
      <c r="J1493" s="616" t="s">
        <v>3184</v>
      </c>
    </row>
    <row r="1494" spans="1:10" ht="36">
      <c r="A1494" s="617"/>
      <c r="B1494" s="620" t="s">
        <v>3194</v>
      </c>
      <c r="C1494" s="613" t="s">
        <v>3704</v>
      </c>
      <c r="D1494" s="618" t="s">
        <v>3282</v>
      </c>
      <c r="E1494" s="614">
        <v>15996</v>
      </c>
      <c r="F1494" s="615">
        <f t="shared" si="73"/>
        <v>271815594.87443978</v>
      </c>
      <c r="G1494" s="614">
        <f t="shared" si="72"/>
        <v>15996</v>
      </c>
      <c r="H1494" s="615">
        <f t="shared" si="74"/>
        <v>271815594.87443978</v>
      </c>
      <c r="I1494" s="616" t="s">
        <v>108</v>
      </c>
      <c r="J1494" s="616" t="s">
        <v>3184</v>
      </c>
    </row>
    <row r="1495" spans="1:10" ht="36">
      <c r="A1495" s="617"/>
      <c r="B1495" s="620" t="s">
        <v>3194</v>
      </c>
      <c r="C1495" s="613" t="s">
        <v>3705</v>
      </c>
      <c r="D1495" s="618" t="s">
        <v>3252</v>
      </c>
      <c r="E1495" s="614">
        <v>78000</v>
      </c>
      <c r="F1495" s="615">
        <f t="shared" si="73"/>
        <v>271893594.87443978</v>
      </c>
      <c r="G1495" s="614">
        <f t="shared" si="72"/>
        <v>78000</v>
      </c>
      <c r="H1495" s="615">
        <f t="shared" si="74"/>
        <v>271893594.87443978</v>
      </c>
      <c r="I1495" s="616" t="s">
        <v>108</v>
      </c>
      <c r="J1495" s="616" t="s">
        <v>3184</v>
      </c>
    </row>
    <row r="1496" spans="1:10" ht="36">
      <c r="A1496" s="617"/>
      <c r="B1496" s="620" t="s">
        <v>3194</v>
      </c>
      <c r="C1496" s="613" t="s">
        <v>3705</v>
      </c>
      <c r="D1496" s="618" t="s">
        <v>3254</v>
      </c>
      <c r="E1496" s="614">
        <v>394000</v>
      </c>
      <c r="F1496" s="615">
        <f t="shared" si="73"/>
        <v>272287594.87443978</v>
      </c>
      <c r="G1496" s="614">
        <f t="shared" si="72"/>
        <v>394000</v>
      </c>
      <c r="H1496" s="615">
        <f t="shared" si="74"/>
        <v>272287594.87443978</v>
      </c>
      <c r="I1496" s="616" t="s">
        <v>108</v>
      </c>
      <c r="J1496" s="616" t="s">
        <v>3184</v>
      </c>
    </row>
    <row r="1497" spans="1:10" ht="36">
      <c r="A1497" s="617"/>
      <c r="B1497" s="620" t="s">
        <v>3194</v>
      </c>
      <c r="C1497" s="613" t="s">
        <v>3705</v>
      </c>
      <c r="D1497" s="618" t="s">
        <v>3239</v>
      </c>
      <c r="E1497" s="614">
        <v>338000</v>
      </c>
      <c r="F1497" s="615">
        <f t="shared" si="73"/>
        <v>272625594.87443978</v>
      </c>
      <c r="G1497" s="614">
        <f t="shared" si="72"/>
        <v>338000</v>
      </c>
      <c r="H1497" s="615">
        <f t="shared" si="74"/>
        <v>272625594.87443978</v>
      </c>
      <c r="I1497" s="616" t="s">
        <v>108</v>
      </c>
      <c r="J1497" s="616" t="s">
        <v>3184</v>
      </c>
    </row>
    <row r="1498" spans="1:10" ht="36">
      <c r="A1498" s="617"/>
      <c r="B1498" s="620" t="s">
        <v>3194</v>
      </c>
      <c r="C1498" s="613" t="s">
        <v>3705</v>
      </c>
      <c r="D1498" s="618" t="s">
        <v>3241</v>
      </c>
      <c r="E1498" s="614">
        <v>51000</v>
      </c>
      <c r="F1498" s="615">
        <f t="shared" si="73"/>
        <v>272676594.87443978</v>
      </c>
      <c r="G1498" s="614">
        <f t="shared" si="72"/>
        <v>51000</v>
      </c>
      <c r="H1498" s="615">
        <f t="shared" si="74"/>
        <v>272676594.87443978</v>
      </c>
      <c r="I1498" s="616" t="s">
        <v>108</v>
      </c>
      <c r="J1498" s="616" t="s">
        <v>3184</v>
      </c>
    </row>
    <row r="1499" spans="1:10" ht="36">
      <c r="A1499" s="617"/>
      <c r="B1499" s="620" t="s">
        <v>3194</v>
      </c>
      <c r="C1499" s="613" t="s">
        <v>3705</v>
      </c>
      <c r="D1499" s="618" t="s">
        <v>3258</v>
      </c>
      <c r="E1499" s="614">
        <v>4000</v>
      </c>
      <c r="F1499" s="615">
        <f t="shared" si="73"/>
        <v>272680594.87443978</v>
      </c>
      <c r="G1499" s="614">
        <f t="shared" si="72"/>
        <v>4000</v>
      </c>
      <c r="H1499" s="615">
        <f t="shared" si="74"/>
        <v>272680594.87443978</v>
      </c>
      <c r="I1499" s="616" t="s">
        <v>108</v>
      </c>
      <c r="J1499" s="616" t="s">
        <v>3184</v>
      </c>
    </row>
    <row r="1500" spans="1:10" ht="36">
      <c r="A1500" s="617"/>
      <c r="B1500" s="620" t="s">
        <v>3194</v>
      </c>
      <c r="C1500" s="613" t="s">
        <v>3705</v>
      </c>
      <c r="D1500" s="618" t="s">
        <v>3465</v>
      </c>
      <c r="E1500" s="614">
        <v>68000</v>
      </c>
      <c r="F1500" s="615">
        <f t="shared" si="73"/>
        <v>272748594.87443978</v>
      </c>
      <c r="G1500" s="614">
        <f t="shared" si="72"/>
        <v>68000</v>
      </c>
      <c r="H1500" s="615">
        <f t="shared" si="74"/>
        <v>272748594.87443978</v>
      </c>
      <c r="I1500" s="616" t="s">
        <v>108</v>
      </c>
      <c r="J1500" s="616" t="s">
        <v>3184</v>
      </c>
    </row>
    <row r="1501" spans="1:10" ht="36">
      <c r="A1501" s="617"/>
      <c r="B1501" s="620" t="s">
        <v>3194</v>
      </c>
      <c r="C1501" s="613" t="s">
        <v>3705</v>
      </c>
      <c r="D1501" s="618" t="s">
        <v>3260</v>
      </c>
      <c r="E1501" s="614">
        <v>17000</v>
      </c>
      <c r="F1501" s="615">
        <f t="shared" si="73"/>
        <v>272765594.87443978</v>
      </c>
      <c r="G1501" s="614">
        <f t="shared" si="72"/>
        <v>17000</v>
      </c>
      <c r="H1501" s="615">
        <f t="shared" si="74"/>
        <v>272765594.87443978</v>
      </c>
      <c r="I1501" s="616" t="s">
        <v>108</v>
      </c>
      <c r="J1501" s="616" t="s">
        <v>3184</v>
      </c>
    </row>
    <row r="1502" spans="1:10" ht="36">
      <c r="A1502" s="617"/>
      <c r="B1502" s="620" t="s">
        <v>3194</v>
      </c>
      <c r="C1502" s="613" t="s">
        <v>3705</v>
      </c>
      <c r="D1502" s="618" t="s">
        <v>3261</v>
      </c>
      <c r="E1502" s="614">
        <v>281000</v>
      </c>
      <c r="F1502" s="615">
        <f t="shared" si="73"/>
        <v>273046594.87443978</v>
      </c>
      <c r="G1502" s="614">
        <f t="shared" si="72"/>
        <v>281000</v>
      </c>
      <c r="H1502" s="615">
        <f t="shared" si="74"/>
        <v>273046594.87443978</v>
      </c>
      <c r="I1502" s="616" t="s">
        <v>108</v>
      </c>
      <c r="J1502" s="616" t="s">
        <v>3184</v>
      </c>
    </row>
    <row r="1503" spans="1:10" ht="36">
      <c r="A1503" s="617"/>
      <c r="B1503" s="620" t="s">
        <v>3194</v>
      </c>
      <c r="C1503" s="613" t="s">
        <v>3705</v>
      </c>
      <c r="D1503" s="618" t="s">
        <v>3264</v>
      </c>
      <c r="E1503" s="614">
        <v>84000</v>
      </c>
      <c r="F1503" s="615">
        <f t="shared" si="73"/>
        <v>273130594.87443978</v>
      </c>
      <c r="G1503" s="614">
        <f t="shared" si="72"/>
        <v>84000</v>
      </c>
      <c r="H1503" s="615">
        <f t="shared" si="74"/>
        <v>273130594.87443978</v>
      </c>
      <c r="I1503" s="616" t="s">
        <v>108</v>
      </c>
      <c r="J1503" s="616" t="s">
        <v>3184</v>
      </c>
    </row>
    <row r="1504" spans="1:10" ht="36">
      <c r="A1504" s="617"/>
      <c r="B1504" s="620" t="s">
        <v>3194</v>
      </c>
      <c r="C1504" s="613" t="s">
        <v>3705</v>
      </c>
      <c r="D1504" s="618" t="s">
        <v>3242</v>
      </c>
      <c r="E1504" s="614">
        <v>344000</v>
      </c>
      <c r="F1504" s="615">
        <f t="shared" si="73"/>
        <v>273474594.87443978</v>
      </c>
      <c r="G1504" s="614">
        <f t="shared" si="72"/>
        <v>344000</v>
      </c>
      <c r="H1504" s="615">
        <f t="shared" si="74"/>
        <v>273474594.87443978</v>
      </c>
      <c r="I1504" s="616" t="s">
        <v>108</v>
      </c>
      <c r="J1504" s="616" t="s">
        <v>3184</v>
      </c>
    </row>
    <row r="1505" spans="1:10" ht="36">
      <c r="A1505" s="617"/>
      <c r="B1505" s="620" t="s">
        <v>3194</v>
      </c>
      <c r="C1505" s="613" t="s">
        <v>3705</v>
      </c>
      <c r="D1505" s="618" t="s">
        <v>3462</v>
      </c>
      <c r="E1505" s="614">
        <v>13000</v>
      </c>
      <c r="F1505" s="615">
        <f t="shared" si="73"/>
        <v>273487594.87443978</v>
      </c>
      <c r="G1505" s="614">
        <f t="shared" si="72"/>
        <v>13000</v>
      </c>
      <c r="H1505" s="615">
        <f t="shared" si="74"/>
        <v>273487594.87443978</v>
      </c>
      <c r="I1505" s="616" t="s">
        <v>108</v>
      </c>
      <c r="J1505" s="616" t="s">
        <v>3184</v>
      </c>
    </row>
    <row r="1506" spans="1:10" ht="36">
      <c r="A1506" s="617"/>
      <c r="B1506" s="620" t="s">
        <v>3194</v>
      </c>
      <c r="C1506" s="613" t="s">
        <v>3705</v>
      </c>
      <c r="D1506" s="618" t="s">
        <v>3243</v>
      </c>
      <c r="E1506" s="614">
        <v>23000</v>
      </c>
      <c r="F1506" s="615">
        <f t="shared" si="73"/>
        <v>273510594.87443978</v>
      </c>
      <c r="G1506" s="614">
        <f t="shared" si="72"/>
        <v>23000</v>
      </c>
      <c r="H1506" s="615">
        <f t="shared" si="74"/>
        <v>273510594.87443978</v>
      </c>
      <c r="I1506" s="616" t="s">
        <v>108</v>
      </c>
      <c r="J1506" s="616" t="s">
        <v>3184</v>
      </c>
    </row>
    <row r="1507" spans="1:10" ht="36">
      <c r="A1507" s="617"/>
      <c r="B1507" s="620" t="s">
        <v>3194</v>
      </c>
      <c r="C1507" s="613" t="s">
        <v>3705</v>
      </c>
      <c r="D1507" s="618" t="s">
        <v>3269</v>
      </c>
      <c r="E1507" s="614">
        <v>399000</v>
      </c>
      <c r="F1507" s="615">
        <f t="shared" si="73"/>
        <v>273909594.87443978</v>
      </c>
      <c r="G1507" s="614">
        <f t="shared" si="72"/>
        <v>399000</v>
      </c>
      <c r="H1507" s="615">
        <f t="shared" si="74"/>
        <v>273909594.87443978</v>
      </c>
      <c r="I1507" s="616" t="s">
        <v>108</v>
      </c>
      <c r="J1507" s="616" t="s">
        <v>3184</v>
      </c>
    </row>
    <row r="1508" spans="1:10" ht="36">
      <c r="A1508" s="617"/>
      <c r="B1508" s="620" t="s">
        <v>3194</v>
      </c>
      <c r="C1508" s="613" t="s">
        <v>3705</v>
      </c>
      <c r="D1508" s="618" t="s">
        <v>3290</v>
      </c>
      <c r="E1508" s="614">
        <v>338000</v>
      </c>
      <c r="F1508" s="615">
        <f t="shared" si="73"/>
        <v>274247594.87443978</v>
      </c>
      <c r="G1508" s="614">
        <f t="shared" si="72"/>
        <v>338000</v>
      </c>
      <c r="H1508" s="615">
        <f t="shared" si="74"/>
        <v>274247594.87443978</v>
      </c>
      <c r="I1508" s="616" t="s">
        <v>108</v>
      </c>
      <c r="J1508" s="616" t="s">
        <v>3184</v>
      </c>
    </row>
    <row r="1509" spans="1:10" ht="36">
      <c r="A1509" s="617"/>
      <c r="B1509" s="620" t="s">
        <v>3194</v>
      </c>
      <c r="C1509" s="613" t="s">
        <v>3705</v>
      </c>
      <c r="D1509" s="618" t="s">
        <v>3373</v>
      </c>
      <c r="E1509" s="614">
        <v>469000</v>
      </c>
      <c r="F1509" s="615">
        <f t="shared" si="73"/>
        <v>274716594.87443978</v>
      </c>
      <c r="G1509" s="614">
        <f t="shared" si="72"/>
        <v>469000</v>
      </c>
      <c r="H1509" s="615">
        <f t="shared" si="74"/>
        <v>274716594.87443978</v>
      </c>
      <c r="I1509" s="616" t="s">
        <v>108</v>
      </c>
      <c r="J1509" s="616" t="s">
        <v>3184</v>
      </c>
    </row>
    <row r="1510" spans="1:10" ht="36">
      <c r="A1510" s="617"/>
      <c r="B1510" s="620" t="s">
        <v>3194</v>
      </c>
      <c r="C1510" s="613" t="s">
        <v>3705</v>
      </c>
      <c r="D1510" s="618" t="s">
        <v>3244</v>
      </c>
      <c r="E1510" s="614">
        <v>180000</v>
      </c>
      <c r="F1510" s="615">
        <f t="shared" si="73"/>
        <v>274896594.87443978</v>
      </c>
      <c r="G1510" s="614">
        <f t="shared" si="72"/>
        <v>180000</v>
      </c>
      <c r="H1510" s="615">
        <f t="shared" si="74"/>
        <v>274896594.87443978</v>
      </c>
      <c r="I1510" s="616" t="s">
        <v>108</v>
      </c>
      <c r="J1510" s="616" t="s">
        <v>3184</v>
      </c>
    </row>
    <row r="1511" spans="1:10" ht="36">
      <c r="A1511" s="617"/>
      <c r="B1511" s="620" t="s">
        <v>3194</v>
      </c>
      <c r="C1511" s="613" t="s">
        <v>3705</v>
      </c>
      <c r="D1511" s="618" t="s">
        <v>3294</v>
      </c>
      <c r="E1511" s="614">
        <v>39000</v>
      </c>
      <c r="F1511" s="615">
        <f t="shared" si="73"/>
        <v>274935594.87443978</v>
      </c>
      <c r="G1511" s="614">
        <f t="shared" si="72"/>
        <v>39000</v>
      </c>
      <c r="H1511" s="615">
        <f t="shared" si="74"/>
        <v>274935594.87443978</v>
      </c>
      <c r="I1511" s="616" t="s">
        <v>108</v>
      </c>
      <c r="J1511" s="616" t="s">
        <v>3184</v>
      </c>
    </row>
    <row r="1512" spans="1:10" ht="36">
      <c r="A1512" s="617"/>
      <c r="B1512" s="620" t="s">
        <v>3194</v>
      </c>
      <c r="C1512" s="613" t="s">
        <v>3705</v>
      </c>
      <c r="D1512" s="618" t="s">
        <v>3374</v>
      </c>
      <c r="E1512" s="614">
        <v>335946</v>
      </c>
      <c r="F1512" s="615">
        <f t="shared" si="73"/>
        <v>275271540.87443978</v>
      </c>
      <c r="G1512" s="614">
        <f t="shared" si="72"/>
        <v>335946</v>
      </c>
      <c r="H1512" s="615">
        <f t="shared" si="74"/>
        <v>275271540.87443978</v>
      </c>
      <c r="I1512" s="616" t="s">
        <v>108</v>
      </c>
      <c r="J1512" s="616" t="s">
        <v>3184</v>
      </c>
    </row>
    <row r="1513" spans="1:10" ht="36">
      <c r="A1513" s="617"/>
      <c r="B1513" s="620" t="s">
        <v>3194</v>
      </c>
      <c r="C1513" s="613" t="s">
        <v>3705</v>
      </c>
      <c r="D1513" s="618" t="s">
        <v>3246</v>
      </c>
      <c r="E1513" s="614">
        <v>149362</v>
      </c>
      <c r="F1513" s="615">
        <f t="shared" si="73"/>
        <v>275420902.87443978</v>
      </c>
      <c r="G1513" s="614">
        <f t="shared" si="72"/>
        <v>149362</v>
      </c>
      <c r="H1513" s="615">
        <f t="shared" si="74"/>
        <v>275420902.87443978</v>
      </c>
      <c r="I1513" s="616" t="s">
        <v>108</v>
      </c>
      <c r="J1513" s="616" t="s">
        <v>3184</v>
      </c>
    </row>
    <row r="1514" spans="1:10" ht="36">
      <c r="A1514" s="617"/>
      <c r="B1514" s="620" t="s">
        <v>3194</v>
      </c>
      <c r="C1514" s="613" t="s">
        <v>3705</v>
      </c>
      <c r="D1514" s="618" t="s">
        <v>3474</v>
      </c>
      <c r="E1514" s="614">
        <v>10504.04</v>
      </c>
      <c r="F1514" s="615">
        <f t="shared" si="73"/>
        <v>275431406.9144398</v>
      </c>
      <c r="G1514" s="614">
        <f t="shared" si="72"/>
        <v>10504.04</v>
      </c>
      <c r="H1514" s="615">
        <f t="shared" si="74"/>
        <v>275431406.9144398</v>
      </c>
      <c r="I1514" s="616" t="s">
        <v>108</v>
      </c>
      <c r="J1514" s="616" t="s">
        <v>3184</v>
      </c>
    </row>
    <row r="1515" spans="1:10" ht="36">
      <c r="A1515" s="617"/>
      <c r="B1515" s="620" t="s">
        <v>3194</v>
      </c>
      <c r="C1515" s="613" t="s">
        <v>3705</v>
      </c>
      <c r="D1515" s="618" t="s">
        <v>3248</v>
      </c>
      <c r="E1515" s="614">
        <v>287111</v>
      </c>
      <c r="F1515" s="615">
        <f t="shared" si="73"/>
        <v>275718517.9144398</v>
      </c>
      <c r="G1515" s="614">
        <f t="shared" si="72"/>
        <v>287111</v>
      </c>
      <c r="H1515" s="615">
        <f t="shared" si="74"/>
        <v>275718517.9144398</v>
      </c>
      <c r="I1515" s="616" t="s">
        <v>108</v>
      </c>
      <c r="J1515" s="616" t="s">
        <v>3184</v>
      </c>
    </row>
    <row r="1516" spans="1:10" ht="36">
      <c r="A1516" s="617"/>
      <c r="B1516" s="620" t="s">
        <v>3194</v>
      </c>
      <c r="C1516" s="613" t="s">
        <v>3705</v>
      </c>
      <c r="D1516" s="618" t="s">
        <v>3276</v>
      </c>
      <c r="E1516" s="614">
        <v>169000</v>
      </c>
      <c r="F1516" s="615">
        <f t="shared" si="73"/>
        <v>275887517.9144398</v>
      </c>
      <c r="G1516" s="614">
        <f t="shared" si="72"/>
        <v>169000</v>
      </c>
      <c r="H1516" s="615">
        <f t="shared" si="74"/>
        <v>275887517.9144398</v>
      </c>
      <c r="I1516" s="616" t="s">
        <v>108</v>
      </c>
      <c r="J1516" s="616" t="s">
        <v>3184</v>
      </c>
    </row>
    <row r="1517" spans="1:10" ht="36">
      <c r="A1517" s="617"/>
      <c r="B1517" s="620" t="s">
        <v>3194</v>
      </c>
      <c r="C1517" s="613" t="s">
        <v>3705</v>
      </c>
      <c r="D1517" s="618" t="s">
        <v>3492</v>
      </c>
      <c r="E1517" s="614">
        <v>234000</v>
      </c>
      <c r="F1517" s="615">
        <f t="shared" si="73"/>
        <v>276121517.9144398</v>
      </c>
      <c r="G1517" s="614">
        <f t="shared" si="72"/>
        <v>234000</v>
      </c>
      <c r="H1517" s="615">
        <f t="shared" si="74"/>
        <v>276121517.9144398</v>
      </c>
      <c r="I1517" s="616" t="s">
        <v>108</v>
      </c>
      <c r="J1517" s="616" t="s">
        <v>3184</v>
      </c>
    </row>
    <row r="1518" spans="1:10" ht="36">
      <c r="A1518" s="617"/>
      <c r="B1518" s="620" t="s">
        <v>3194</v>
      </c>
      <c r="C1518" s="613" t="s">
        <v>3705</v>
      </c>
      <c r="D1518" s="618" t="s">
        <v>3296</v>
      </c>
      <c r="E1518" s="614">
        <v>469000</v>
      </c>
      <c r="F1518" s="615">
        <f t="shared" si="73"/>
        <v>276590517.9144398</v>
      </c>
      <c r="G1518" s="614">
        <f t="shared" si="72"/>
        <v>469000</v>
      </c>
      <c r="H1518" s="615">
        <f t="shared" si="74"/>
        <v>276590517.9144398</v>
      </c>
      <c r="I1518" s="616" t="s">
        <v>108</v>
      </c>
      <c r="J1518" s="616" t="s">
        <v>3184</v>
      </c>
    </row>
    <row r="1519" spans="1:10" ht="36">
      <c r="A1519" s="617"/>
      <c r="B1519" s="620" t="s">
        <v>3194</v>
      </c>
      <c r="C1519" s="613" t="s">
        <v>3705</v>
      </c>
      <c r="D1519" s="618" t="s">
        <v>3278</v>
      </c>
      <c r="E1519" s="614">
        <v>356022.16000000003</v>
      </c>
      <c r="F1519" s="615">
        <f t="shared" si="73"/>
        <v>276946540.07443982</v>
      </c>
      <c r="G1519" s="614">
        <f t="shared" si="72"/>
        <v>356022.16000000003</v>
      </c>
      <c r="H1519" s="615">
        <f t="shared" si="74"/>
        <v>276946540.07443982</v>
      </c>
      <c r="I1519" s="616" t="s">
        <v>108</v>
      </c>
      <c r="J1519" s="616" t="s">
        <v>3184</v>
      </c>
    </row>
    <row r="1520" spans="1:10" ht="36">
      <c r="A1520" s="617"/>
      <c r="B1520" s="620" t="s">
        <v>3194</v>
      </c>
      <c r="C1520" s="613" t="s">
        <v>3705</v>
      </c>
      <c r="D1520" s="618" t="s">
        <v>3281</v>
      </c>
      <c r="E1520" s="614">
        <v>7986</v>
      </c>
      <c r="F1520" s="615">
        <f t="shared" si="73"/>
        <v>276954526.07443982</v>
      </c>
      <c r="G1520" s="614">
        <f t="shared" si="72"/>
        <v>7986</v>
      </c>
      <c r="H1520" s="615">
        <f t="shared" si="74"/>
        <v>276954526.07443982</v>
      </c>
      <c r="I1520" s="616" t="s">
        <v>108</v>
      </c>
      <c r="J1520" s="616" t="s">
        <v>3184</v>
      </c>
    </row>
    <row r="1521" spans="1:10" ht="36">
      <c r="A1521" s="617"/>
      <c r="B1521" s="620" t="s">
        <v>3194</v>
      </c>
      <c r="C1521" s="613" t="s">
        <v>3705</v>
      </c>
      <c r="D1521" s="618" t="s">
        <v>3375</v>
      </c>
      <c r="E1521" s="614">
        <v>3999</v>
      </c>
      <c r="F1521" s="615">
        <f t="shared" si="73"/>
        <v>276958525.07443982</v>
      </c>
      <c r="G1521" s="614">
        <f t="shared" si="72"/>
        <v>3999</v>
      </c>
      <c r="H1521" s="615">
        <f t="shared" si="74"/>
        <v>276958525.07443982</v>
      </c>
      <c r="I1521" s="616" t="s">
        <v>108</v>
      </c>
      <c r="J1521" s="616" t="s">
        <v>3184</v>
      </c>
    </row>
    <row r="1522" spans="1:10" ht="36">
      <c r="A1522" s="617"/>
      <c r="B1522" s="620" t="s">
        <v>3194</v>
      </c>
      <c r="C1522" s="613" t="s">
        <v>3705</v>
      </c>
      <c r="D1522" s="618" t="s">
        <v>3535</v>
      </c>
      <c r="E1522" s="614">
        <v>7518.12</v>
      </c>
      <c r="F1522" s="615">
        <f t="shared" si="73"/>
        <v>276966043.19443983</v>
      </c>
      <c r="G1522" s="614">
        <f t="shared" si="72"/>
        <v>7518.12</v>
      </c>
      <c r="H1522" s="615">
        <f t="shared" si="74"/>
        <v>276966043.19443983</v>
      </c>
      <c r="I1522" s="616" t="s">
        <v>108</v>
      </c>
      <c r="J1522" s="616" t="s">
        <v>3184</v>
      </c>
    </row>
    <row r="1523" spans="1:10" ht="36">
      <c r="A1523" s="617"/>
      <c r="B1523" s="620" t="s">
        <v>3194</v>
      </c>
      <c r="C1523" s="613" t="s">
        <v>3706</v>
      </c>
      <c r="D1523" s="618" t="s">
        <v>3252</v>
      </c>
      <c r="E1523" s="614">
        <v>78000</v>
      </c>
      <c r="F1523" s="615">
        <f t="shared" si="73"/>
        <v>277044043.19443983</v>
      </c>
      <c r="G1523" s="614">
        <f t="shared" si="72"/>
        <v>78000</v>
      </c>
      <c r="H1523" s="615">
        <f t="shared" si="74"/>
        <v>277044043.19443983</v>
      </c>
      <c r="I1523" s="616" t="s">
        <v>108</v>
      </c>
      <c r="J1523" s="616" t="s">
        <v>3184</v>
      </c>
    </row>
    <row r="1524" spans="1:10" ht="36">
      <c r="A1524" s="617"/>
      <c r="B1524" s="620" t="s">
        <v>3194</v>
      </c>
      <c r="C1524" s="613" t="s">
        <v>3706</v>
      </c>
      <c r="D1524" s="618" t="s">
        <v>3254</v>
      </c>
      <c r="E1524" s="614">
        <v>366000</v>
      </c>
      <c r="F1524" s="615">
        <f t="shared" si="73"/>
        <v>277410043.19443983</v>
      </c>
      <c r="G1524" s="614">
        <f t="shared" si="72"/>
        <v>366000</v>
      </c>
      <c r="H1524" s="615">
        <f t="shared" si="74"/>
        <v>277410043.19443983</v>
      </c>
      <c r="I1524" s="616" t="s">
        <v>108</v>
      </c>
      <c r="J1524" s="616" t="s">
        <v>3184</v>
      </c>
    </row>
    <row r="1525" spans="1:10" ht="36">
      <c r="A1525" s="617"/>
      <c r="B1525" s="620" t="s">
        <v>3194</v>
      </c>
      <c r="C1525" s="613" t="s">
        <v>3706</v>
      </c>
      <c r="D1525" s="618" t="s">
        <v>3239</v>
      </c>
      <c r="E1525" s="614">
        <v>314000</v>
      </c>
      <c r="F1525" s="615">
        <f t="shared" si="73"/>
        <v>277724043.19443983</v>
      </c>
      <c r="G1525" s="614">
        <f t="shared" si="72"/>
        <v>314000</v>
      </c>
      <c r="H1525" s="615">
        <f t="shared" si="74"/>
        <v>277724043.19443983</v>
      </c>
      <c r="I1525" s="616" t="s">
        <v>108</v>
      </c>
      <c r="J1525" s="616" t="s">
        <v>3184</v>
      </c>
    </row>
    <row r="1526" spans="1:10" ht="36">
      <c r="A1526" s="617"/>
      <c r="B1526" s="620" t="s">
        <v>3194</v>
      </c>
      <c r="C1526" s="613" t="s">
        <v>3706</v>
      </c>
      <c r="D1526" s="618" t="s">
        <v>3241</v>
      </c>
      <c r="E1526" s="614">
        <v>47000</v>
      </c>
      <c r="F1526" s="615">
        <f t="shared" si="73"/>
        <v>277771043.19443983</v>
      </c>
      <c r="G1526" s="614">
        <f t="shared" si="72"/>
        <v>47000</v>
      </c>
      <c r="H1526" s="615">
        <f t="shared" si="74"/>
        <v>277771043.19443983</v>
      </c>
      <c r="I1526" s="616" t="s">
        <v>108</v>
      </c>
      <c r="J1526" s="616" t="s">
        <v>3184</v>
      </c>
    </row>
    <row r="1527" spans="1:10" ht="36">
      <c r="A1527" s="617"/>
      <c r="B1527" s="620" t="s">
        <v>3194</v>
      </c>
      <c r="C1527" s="613" t="s">
        <v>3706</v>
      </c>
      <c r="D1527" s="618" t="s">
        <v>3258</v>
      </c>
      <c r="E1527" s="614">
        <v>4000</v>
      </c>
      <c r="F1527" s="615">
        <f t="shared" si="73"/>
        <v>277775043.19443983</v>
      </c>
      <c r="G1527" s="614">
        <f t="shared" si="72"/>
        <v>4000</v>
      </c>
      <c r="H1527" s="615">
        <f t="shared" si="74"/>
        <v>277775043.19443983</v>
      </c>
      <c r="I1527" s="616" t="s">
        <v>108</v>
      </c>
      <c r="J1527" s="616" t="s">
        <v>3184</v>
      </c>
    </row>
    <row r="1528" spans="1:10" ht="36">
      <c r="A1528" s="617"/>
      <c r="B1528" s="620" t="s">
        <v>3194</v>
      </c>
      <c r="C1528" s="613" t="s">
        <v>3706</v>
      </c>
      <c r="D1528" s="618" t="s">
        <v>3465</v>
      </c>
      <c r="E1528" s="614">
        <v>63000</v>
      </c>
      <c r="F1528" s="615">
        <f t="shared" si="73"/>
        <v>277838043.19443983</v>
      </c>
      <c r="G1528" s="614">
        <f t="shared" si="72"/>
        <v>63000</v>
      </c>
      <c r="H1528" s="615">
        <f t="shared" si="74"/>
        <v>277838043.19443983</v>
      </c>
      <c r="I1528" s="616" t="s">
        <v>108</v>
      </c>
      <c r="J1528" s="616" t="s">
        <v>3184</v>
      </c>
    </row>
    <row r="1529" spans="1:10" ht="36">
      <c r="A1529" s="617"/>
      <c r="B1529" s="620" t="s">
        <v>3194</v>
      </c>
      <c r="C1529" s="613" t="s">
        <v>3706</v>
      </c>
      <c r="D1529" s="618" t="s">
        <v>3260</v>
      </c>
      <c r="E1529" s="614">
        <v>17000</v>
      </c>
      <c r="F1529" s="615">
        <f t="shared" si="73"/>
        <v>277855043.19443983</v>
      </c>
      <c r="G1529" s="614">
        <f t="shared" si="72"/>
        <v>17000</v>
      </c>
      <c r="H1529" s="615">
        <f t="shared" si="74"/>
        <v>277855043.19443983</v>
      </c>
      <c r="I1529" s="616" t="s">
        <v>108</v>
      </c>
      <c r="J1529" s="616" t="s">
        <v>3184</v>
      </c>
    </row>
    <row r="1530" spans="1:10" ht="36">
      <c r="A1530" s="617"/>
      <c r="B1530" s="620" t="s">
        <v>3194</v>
      </c>
      <c r="C1530" s="613" t="s">
        <v>3706</v>
      </c>
      <c r="D1530" s="618" t="s">
        <v>3261</v>
      </c>
      <c r="E1530" s="614">
        <v>261000</v>
      </c>
      <c r="F1530" s="615">
        <f t="shared" si="73"/>
        <v>278116043.19443983</v>
      </c>
      <c r="G1530" s="614">
        <f t="shared" si="72"/>
        <v>261000</v>
      </c>
      <c r="H1530" s="615">
        <f t="shared" si="74"/>
        <v>278116043.19443983</v>
      </c>
      <c r="I1530" s="616" t="s">
        <v>108</v>
      </c>
      <c r="J1530" s="616" t="s">
        <v>3184</v>
      </c>
    </row>
    <row r="1531" spans="1:10" ht="36">
      <c r="A1531" s="617"/>
      <c r="B1531" s="620" t="s">
        <v>3194</v>
      </c>
      <c r="C1531" s="613" t="s">
        <v>3706</v>
      </c>
      <c r="D1531" s="618" t="s">
        <v>3264</v>
      </c>
      <c r="E1531" s="614">
        <v>19087</v>
      </c>
      <c r="F1531" s="615">
        <f t="shared" si="73"/>
        <v>278135130.19443983</v>
      </c>
      <c r="G1531" s="614">
        <f t="shared" si="72"/>
        <v>19087</v>
      </c>
      <c r="H1531" s="615">
        <f t="shared" si="74"/>
        <v>278135130.19443983</v>
      </c>
      <c r="I1531" s="616" t="s">
        <v>108</v>
      </c>
      <c r="J1531" s="616" t="s">
        <v>3184</v>
      </c>
    </row>
    <row r="1532" spans="1:10" ht="36">
      <c r="A1532" s="617"/>
      <c r="B1532" s="620" t="s">
        <v>3194</v>
      </c>
      <c r="C1532" s="613" t="s">
        <v>3706</v>
      </c>
      <c r="D1532" s="618" t="s">
        <v>3264</v>
      </c>
      <c r="E1532" s="614">
        <v>58913</v>
      </c>
      <c r="F1532" s="615">
        <f t="shared" si="73"/>
        <v>278194043.19443983</v>
      </c>
      <c r="G1532" s="614">
        <f t="shared" si="72"/>
        <v>58913</v>
      </c>
      <c r="H1532" s="615">
        <f t="shared" si="74"/>
        <v>278194043.19443983</v>
      </c>
      <c r="I1532" s="616" t="s">
        <v>108</v>
      </c>
      <c r="J1532" s="616" t="s">
        <v>3184</v>
      </c>
    </row>
    <row r="1533" spans="1:10" ht="36">
      <c r="A1533" s="617"/>
      <c r="B1533" s="620" t="s">
        <v>3194</v>
      </c>
      <c r="C1533" s="613" t="s">
        <v>3706</v>
      </c>
      <c r="D1533" s="618" t="s">
        <v>3242</v>
      </c>
      <c r="E1533" s="614">
        <v>297000</v>
      </c>
      <c r="F1533" s="615">
        <f t="shared" si="73"/>
        <v>278491043.19443983</v>
      </c>
      <c r="G1533" s="614">
        <f t="shared" si="72"/>
        <v>297000</v>
      </c>
      <c r="H1533" s="615">
        <f t="shared" si="74"/>
        <v>278491043.19443983</v>
      </c>
      <c r="I1533" s="616" t="s">
        <v>108</v>
      </c>
      <c r="J1533" s="616" t="s">
        <v>3184</v>
      </c>
    </row>
    <row r="1534" spans="1:10" ht="36">
      <c r="A1534" s="617"/>
      <c r="B1534" s="620" t="s">
        <v>3194</v>
      </c>
      <c r="C1534" s="613" t="s">
        <v>3706</v>
      </c>
      <c r="D1534" s="618" t="s">
        <v>3462</v>
      </c>
      <c r="E1534" s="614">
        <v>13000</v>
      </c>
      <c r="F1534" s="615">
        <f t="shared" si="73"/>
        <v>278504043.19443983</v>
      </c>
      <c r="G1534" s="614">
        <f t="shared" si="72"/>
        <v>13000</v>
      </c>
      <c r="H1534" s="615">
        <f t="shared" si="74"/>
        <v>278504043.19443983</v>
      </c>
      <c r="I1534" s="616" t="s">
        <v>108</v>
      </c>
      <c r="J1534" s="616" t="s">
        <v>3184</v>
      </c>
    </row>
    <row r="1535" spans="1:10" ht="36">
      <c r="A1535" s="617"/>
      <c r="B1535" s="620" t="s">
        <v>3194</v>
      </c>
      <c r="C1535" s="613" t="s">
        <v>3706</v>
      </c>
      <c r="D1535" s="618" t="s">
        <v>3243</v>
      </c>
      <c r="E1535" s="614">
        <v>21000</v>
      </c>
      <c r="F1535" s="615">
        <f t="shared" si="73"/>
        <v>278525043.19443983</v>
      </c>
      <c r="G1535" s="614">
        <f t="shared" si="72"/>
        <v>21000</v>
      </c>
      <c r="H1535" s="615">
        <f t="shared" si="74"/>
        <v>278525043.19443983</v>
      </c>
      <c r="I1535" s="616" t="s">
        <v>108</v>
      </c>
      <c r="J1535" s="616" t="s">
        <v>3184</v>
      </c>
    </row>
    <row r="1536" spans="1:10" ht="36">
      <c r="A1536" s="617"/>
      <c r="B1536" s="620" t="s">
        <v>3194</v>
      </c>
      <c r="C1536" s="613" t="s">
        <v>3706</v>
      </c>
      <c r="D1536" s="618" t="s">
        <v>3269</v>
      </c>
      <c r="E1536" s="614">
        <v>399000</v>
      </c>
      <c r="F1536" s="615">
        <f t="shared" si="73"/>
        <v>278924043.19443983</v>
      </c>
      <c r="G1536" s="614">
        <f t="shared" si="72"/>
        <v>399000</v>
      </c>
      <c r="H1536" s="615">
        <f t="shared" si="74"/>
        <v>278924043.19443983</v>
      </c>
      <c r="I1536" s="616" t="s">
        <v>108</v>
      </c>
      <c r="J1536" s="616" t="s">
        <v>3184</v>
      </c>
    </row>
    <row r="1537" spans="1:10" ht="36">
      <c r="A1537" s="617"/>
      <c r="B1537" s="620" t="s">
        <v>3194</v>
      </c>
      <c r="C1537" s="613" t="s">
        <v>3706</v>
      </c>
      <c r="D1537" s="618" t="s">
        <v>3290</v>
      </c>
      <c r="E1537" s="614">
        <v>314000</v>
      </c>
      <c r="F1537" s="615">
        <f t="shared" si="73"/>
        <v>279238043.19443983</v>
      </c>
      <c r="G1537" s="614">
        <f t="shared" si="72"/>
        <v>314000</v>
      </c>
      <c r="H1537" s="615">
        <f t="shared" si="74"/>
        <v>279238043.19443983</v>
      </c>
      <c r="I1537" s="616" t="s">
        <v>108</v>
      </c>
      <c r="J1537" s="616" t="s">
        <v>3184</v>
      </c>
    </row>
    <row r="1538" spans="1:10" ht="36">
      <c r="A1538" s="617"/>
      <c r="B1538" s="620" t="s">
        <v>3194</v>
      </c>
      <c r="C1538" s="613" t="s">
        <v>3706</v>
      </c>
      <c r="D1538" s="618" t="s">
        <v>3373</v>
      </c>
      <c r="E1538" s="614">
        <v>430000</v>
      </c>
      <c r="F1538" s="615">
        <f t="shared" si="73"/>
        <v>279668043.19443983</v>
      </c>
      <c r="G1538" s="614">
        <f t="shared" si="72"/>
        <v>430000</v>
      </c>
      <c r="H1538" s="615">
        <f t="shared" si="74"/>
        <v>279668043.19443983</v>
      </c>
      <c r="I1538" s="616" t="s">
        <v>108</v>
      </c>
      <c r="J1538" s="616" t="s">
        <v>3184</v>
      </c>
    </row>
    <row r="1539" spans="1:10" ht="36">
      <c r="A1539" s="617"/>
      <c r="B1539" s="620" t="s">
        <v>3194</v>
      </c>
      <c r="C1539" s="613" t="s">
        <v>3706</v>
      </c>
      <c r="D1539" s="618" t="s">
        <v>3244</v>
      </c>
      <c r="E1539" s="614">
        <v>167000</v>
      </c>
      <c r="F1539" s="615">
        <f t="shared" si="73"/>
        <v>279835043.19443983</v>
      </c>
      <c r="G1539" s="614">
        <f t="shared" si="72"/>
        <v>167000</v>
      </c>
      <c r="H1539" s="615">
        <f t="shared" si="74"/>
        <v>279835043.19443983</v>
      </c>
      <c r="I1539" s="616" t="s">
        <v>108</v>
      </c>
      <c r="J1539" s="616" t="s">
        <v>3184</v>
      </c>
    </row>
    <row r="1540" spans="1:10" ht="36">
      <c r="A1540" s="617"/>
      <c r="B1540" s="620" t="s">
        <v>3194</v>
      </c>
      <c r="C1540" s="613" t="s">
        <v>3706</v>
      </c>
      <c r="D1540" s="618" t="s">
        <v>3294</v>
      </c>
      <c r="E1540" s="614">
        <v>39000</v>
      </c>
      <c r="F1540" s="615">
        <f t="shared" si="73"/>
        <v>279874043.19443983</v>
      </c>
      <c r="G1540" s="614">
        <f t="shared" si="72"/>
        <v>39000</v>
      </c>
      <c r="H1540" s="615">
        <f t="shared" si="74"/>
        <v>279874043.19443983</v>
      </c>
      <c r="I1540" s="616" t="s">
        <v>108</v>
      </c>
      <c r="J1540" s="616" t="s">
        <v>3184</v>
      </c>
    </row>
    <row r="1541" spans="1:10" ht="36">
      <c r="A1541" s="617"/>
      <c r="B1541" s="620" t="s">
        <v>3194</v>
      </c>
      <c r="C1541" s="613" t="s">
        <v>3706</v>
      </c>
      <c r="D1541" s="618" t="s">
        <v>3374</v>
      </c>
      <c r="E1541" s="614">
        <v>335946</v>
      </c>
      <c r="F1541" s="615">
        <f t="shared" si="73"/>
        <v>280209989.19443983</v>
      </c>
      <c r="G1541" s="614">
        <f t="shared" si="72"/>
        <v>335946</v>
      </c>
      <c r="H1541" s="615">
        <f t="shared" si="74"/>
        <v>280209989.19443983</v>
      </c>
      <c r="I1541" s="616" t="s">
        <v>108</v>
      </c>
      <c r="J1541" s="616" t="s">
        <v>3184</v>
      </c>
    </row>
    <row r="1542" spans="1:10" ht="36">
      <c r="A1542" s="617"/>
      <c r="B1542" s="620" t="s">
        <v>3194</v>
      </c>
      <c r="C1542" s="613" t="s">
        <v>3706</v>
      </c>
      <c r="D1542" s="618" t="s">
        <v>3246</v>
      </c>
      <c r="E1542" s="614">
        <v>122662</v>
      </c>
      <c r="F1542" s="615">
        <f t="shared" si="73"/>
        <v>280332651.19443983</v>
      </c>
      <c r="G1542" s="614">
        <f t="shared" si="72"/>
        <v>122662</v>
      </c>
      <c r="H1542" s="615">
        <f t="shared" si="74"/>
        <v>280332651.19443983</v>
      </c>
      <c r="I1542" s="616" t="s">
        <v>108</v>
      </c>
      <c r="J1542" s="616" t="s">
        <v>3184</v>
      </c>
    </row>
    <row r="1543" spans="1:10" ht="36">
      <c r="A1543" s="617"/>
      <c r="B1543" s="620" t="s">
        <v>3194</v>
      </c>
      <c r="C1543" s="613" t="s">
        <v>3706</v>
      </c>
      <c r="D1543" s="618" t="s">
        <v>3474</v>
      </c>
      <c r="E1543" s="614">
        <v>9757.5600000000013</v>
      </c>
      <c r="F1543" s="615">
        <f t="shared" si="73"/>
        <v>280342408.75443983</v>
      </c>
      <c r="G1543" s="614">
        <f t="shared" si="72"/>
        <v>9757.5600000000013</v>
      </c>
      <c r="H1543" s="615">
        <f t="shared" si="74"/>
        <v>280342408.75443983</v>
      </c>
      <c r="I1543" s="616" t="s">
        <v>108</v>
      </c>
      <c r="J1543" s="616" t="s">
        <v>3184</v>
      </c>
    </row>
    <row r="1544" spans="1:10" ht="36">
      <c r="A1544" s="617"/>
      <c r="B1544" s="620" t="s">
        <v>3194</v>
      </c>
      <c r="C1544" s="613" t="s">
        <v>3706</v>
      </c>
      <c r="D1544" s="618" t="s">
        <v>3221</v>
      </c>
      <c r="E1544" s="614">
        <v>154024</v>
      </c>
      <c r="F1544" s="615">
        <f t="shared" si="73"/>
        <v>280496432.75443983</v>
      </c>
      <c r="G1544" s="614">
        <f t="shared" si="72"/>
        <v>154024</v>
      </c>
      <c r="H1544" s="615">
        <f t="shared" si="74"/>
        <v>280496432.75443983</v>
      </c>
      <c r="I1544" s="616" t="s">
        <v>108</v>
      </c>
      <c r="J1544" s="616" t="s">
        <v>3184</v>
      </c>
    </row>
    <row r="1545" spans="1:10" ht="36">
      <c r="A1545" s="617"/>
      <c r="B1545" s="620" t="s">
        <v>3194</v>
      </c>
      <c r="C1545" s="613" t="s">
        <v>3706</v>
      </c>
      <c r="D1545" s="618" t="s">
        <v>3248</v>
      </c>
      <c r="E1545" s="614">
        <v>435000</v>
      </c>
      <c r="F1545" s="615">
        <f t="shared" si="73"/>
        <v>280931432.75443983</v>
      </c>
      <c r="G1545" s="614">
        <f t="shared" si="72"/>
        <v>435000</v>
      </c>
      <c r="H1545" s="615">
        <f t="shared" si="74"/>
        <v>280931432.75443983</v>
      </c>
      <c r="I1545" s="616" t="s">
        <v>108</v>
      </c>
      <c r="J1545" s="616" t="s">
        <v>3184</v>
      </c>
    </row>
    <row r="1546" spans="1:10" ht="36">
      <c r="A1546" s="617"/>
      <c r="B1546" s="620" t="s">
        <v>3194</v>
      </c>
      <c r="C1546" s="613" t="s">
        <v>3706</v>
      </c>
      <c r="D1546" s="618" t="s">
        <v>3274</v>
      </c>
      <c r="E1546" s="614">
        <v>20000</v>
      </c>
      <c r="F1546" s="615">
        <f t="shared" si="73"/>
        <v>280951432.75443983</v>
      </c>
      <c r="G1546" s="614">
        <f t="shared" ref="G1546:G1609" si="75">E1546</f>
        <v>20000</v>
      </c>
      <c r="H1546" s="615">
        <f t="shared" si="74"/>
        <v>280951432.75443983</v>
      </c>
      <c r="I1546" s="616" t="s">
        <v>108</v>
      </c>
      <c r="J1546" s="616" t="s">
        <v>3184</v>
      </c>
    </row>
    <row r="1547" spans="1:10" ht="36">
      <c r="A1547" s="617"/>
      <c r="B1547" s="620" t="s">
        <v>3194</v>
      </c>
      <c r="C1547" s="613" t="s">
        <v>3706</v>
      </c>
      <c r="D1547" s="618" t="s">
        <v>3641</v>
      </c>
      <c r="E1547" s="614">
        <v>13000</v>
      </c>
      <c r="F1547" s="615">
        <f t="shared" ref="F1547:F1610" si="76">E1547+F1546</f>
        <v>280964432.75443983</v>
      </c>
      <c r="G1547" s="614">
        <f t="shared" si="75"/>
        <v>13000</v>
      </c>
      <c r="H1547" s="615">
        <f t="shared" ref="H1547:H1610" si="77">H1546+G1547</f>
        <v>280964432.75443983</v>
      </c>
      <c r="I1547" s="616" t="s">
        <v>108</v>
      </c>
      <c r="J1547" s="616" t="s">
        <v>3184</v>
      </c>
    </row>
    <row r="1548" spans="1:10" ht="36">
      <c r="A1548" s="617"/>
      <c r="B1548" s="620" t="s">
        <v>3194</v>
      </c>
      <c r="C1548" s="613" t="s">
        <v>3706</v>
      </c>
      <c r="D1548" s="618" t="s">
        <v>3276</v>
      </c>
      <c r="E1548" s="614">
        <v>157000</v>
      </c>
      <c r="F1548" s="615">
        <f t="shared" si="76"/>
        <v>281121432.75443983</v>
      </c>
      <c r="G1548" s="614">
        <f t="shared" si="75"/>
        <v>157000</v>
      </c>
      <c r="H1548" s="615">
        <f t="shared" si="77"/>
        <v>281121432.75443983</v>
      </c>
      <c r="I1548" s="616" t="s">
        <v>108</v>
      </c>
      <c r="J1548" s="616" t="s">
        <v>3184</v>
      </c>
    </row>
    <row r="1549" spans="1:10" ht="36">
      <c r="A1549" s="617"/>
      <c r="B1549" s="620" t="s">
        <v>3194</v>
      </c>
      <c r="C1549" s="613" t="s">
        <v>3706</v>
      </c>
      <c r="D1549" s="618" t="s">
        <v>3492</v>
      </c>
      <c r="E1549" s="614">
        <v>234000</v>
      </c>
      <c r="F1549" s="615">
        <f t="shared" si="76"/>
        <v>281355432.75443983</v>
      </c>
      <c r="G1549" s="614">
        <f t="shared" si="75"/>
        <v>234000</v>
      </c>
      <c r="H1549" s="615">
        <f t="shared" si="77"/>
        <v>281355432.75443983</v>
      </c>
      <c r="I1549" s="616" t="s">
        <v>108</v>
      </c>
      <c r="J1549" s="616" t="s">
        <v>3184</v>
      </c>
    </row>
    <row r="1550" spans="1:10" ht="36">
      <c r="A1550" s="617"/>
      <c r="B1550" s="620" t="s">
        <v>3194</v>
      </c>
      <c r="C1550" s="613" t="s">
        <v>3706</v>
      </c>
      <c r="D1550" s="618" t="s">
        <v>3296</v>
      </c>
      <c r="E1550" s="614">
        <v>366614</v>
      </c>
      <c r="F1550" s="615">
        <f t="shared" si="76"/>
        <v>281722046.75443983</v>
      </c>
      <c r="G1550" s="614">
        <f t="shared" si="75"/>
        <v>366614</v>
      </c>
      <c r="H1550" s="615">
        <f t="shared" si="77"/>
        <v>281722046.75443983</v>
      </c>
      <c r="I1550" s="616" t="s">
        <v>108</v>
      </c>
      <c r="J1550" s="616" t="s">
        <v>3184</v>
      </c>
    </row>
    <row r="1551" spans="1:10" ht="36">
      <c r="A1551" s="617"/>
      <c r="B1551" s="620" t="s">
        <v>3194</v>
      </c>
      <c r="C1551" s="613" t="s">
        <v>3706</v>
      </c>
      <c r="D1551" s="618" t="s">
        <v>3278</v>
      </c>
      <c r="E1551" s="614">
        <v>330742.48</v>
      </c>
      <c r="F1551" s="615">
        <f t="shared" si="76"/>
        <v>282052789.23443985</v>
      </c>
      <c r="G1551" s="614">
        <f t="shared" si="75"/>
        <v>330742.48</v>
      </c>
      <c r="H1551" s="615">
        <f t="shared" si="77"/>
        <v>282052789.23443985</v>
      </c>
      <c r="I1551" s="616" t="s">
        <v>108</v>
      </c>
      <c r="J1551" s="616" t="s">
        <v>3184</v>
      </c>
    </row>
    <row r="1552" spans="1:10" ht="36">
      <c r="A1552" s="617"/>
      <c r="B1552" s="620" t="s">
        <v>3194</v>
      </c>
      <c r="C1552" s="613" t="s">
        <v>3706</v>
      </c>
      <c r="D1552" s="618" t="s">
        <v>3281</v>
      </c>
      <c r="E1552" s="614">
        <v>7986</v>
      </c>
      <c r="F1552" s="615">
        <f t="shared" si="76"/>
        <v>282060775.23443985</v>
      </c>
      <c r="G1552" s="614">
        <f t="shared" si="75"/>
        <v>7986</v>
      </c>
      <c r="H1552" s="615">
        <f t="shared" si="77"/>
        <v>282060775.23443985</v>
      </c>
      <c r="I1552" s="616" t="s">
        <v>108</v>
      </c>
      <c r="J1552" s="616" t="s">
        <v>3184</v>
      </c>
    </row>
    <row r="1553" spans="1:10" ht="36">
      <c r="A1553" s="617"/>
      <c r="B1553" s="620" t="s">
        <v>3194</v>
      </c>
      <c r="C1553" s="613" t="s">
        <v>3706</v>
      </c>
      <c r="D1553" s="618" t="s">
        <v>3375</v>
      </c>
      <c r="E1553" s="614">
        <v>4318.92</v>
      </c>
      <c r="F1553" s="615">
        <f t="shared" si="76"/>
        <v>282065094.15443987</v>
      </c>
      <c r="G1553" s="614">
        <f t="shared" si="75"/>
        <v>4318.92</v>
      </c>
      <c r="H1553" s="615">
        <f t="shared" si="77"/>
        <v>282065094.15443987</v>
      </c>
      <c r="I1553" s="616" t="s">
        <v>108</v>
      </c>
      <c r="J1553" s="616" t="s">
        <v>3184</v>
      </c>
    </row>
    <row r="1554" spans="1:10" ht="36">
      <c r="A1554" s="617"/>
      <c r="B1554" s="620" t="s">
        <v>3194</v>
      </c>
      <c r="C1554" s="613" t="s">
        <v>3706</v>
      </c>
      <c r="D1554" s="618" t="s">
        <v>3282</v>
      </c>
      <c r="E1554" s="614">
        <v>13010.080000000002</v>
      </c>
      <c r="F1554" s="615">
        <f t="shared" si="76"/>
        <v>282078104.23443985</v>
      </c>
      <c r="G1554" s="614">
        <f t="shared" si="75"/>
        <v>13010.080000000002</v>
      </c>
      <c r="H1554" s="615">
        <f t="shared" si="77"/>
        <v>282078104.23443985</v>
      </c>
      <c r="I1554" s="616" t="s">
        <v>108</v>
      </c>
      <c r="J1554" s="616" t="s">
        <v>3184</v>
      </c>
    </row>
    <row r="1555" spans="1:10" ht="36">
      <c r="A1555" s="617"/>
      <c r="B1555" s="620" t="s">
        <v>3194</v>
      </c>
      <c r="C1555" s="613" t="s">
        <v>3707</v>
      </c>
      <c r="D1555" s="618" t="s">
        <v>3252</v>
      </c>
      <c r="E1555" s="614">
        <v>82158.960000000006</v>
      </c>
      <c r="F1555" s="615">
        <f t="shared" si="76"/>
        <v>282160263.19443983</v>
      </c>
      <c r="G1555" s="614">
        <f t="shared" si="75"/>
        <v>82158.960000000006</v>
      </c>
      <c r="H1555" s="615">
        <f t="shared" si="77"/>
        <v>282160263.19443983</v>
      </c>
      <c r="I1555" s="616" t="s">
        <v>108</v>
      </c>
      <c r="J1555" s="616" t="s">
        <v>3184</v>
      </c>
    </row>
    <row r="1556" spans="1:10" ht="36">
      <c r="A1556" s="617"/>
      <c r="B1556" s="620" t="s">
        <v>3194</v>
      </c>
      <c r="C1556" s="613" t="s">
        <v>3707</v>
      </c>
      <c r="D1556" s="618" t="s">
        <v>3285</v>
      </c>
      <c r="E1556" s="614">
        <v>1333</v>
      </c>
      <c r="F1556" s="615">
        <f t="shared" si="76"/>
        <v>282161596.19443983</v>
      </c>
      <c r="G1556" s="614">
        <f t="shared" si="75"/>
        <v>1333</v>
      </c>
      <c r="H1556" s="615">
        <f t="shared" si="77"/>
        <v>282161596.19443983</v>
      </c>
      <c r="I1556" s="616" t="s">
        <v>108</v>
      </c>
      <c r="J1556" s="616" t="s">
        <v>3184</v>
      </c>
    </row>
    <row r="1557" spans="1:10" ht="36">
      <c r="A1557" s="617"/>
      <c r="B1557" s="620" t="s">
        <v>3194</v>
      </c>
      <c r="C1557" s="613" t="s">
        <v>3707</v>
      </c>
      <c r="D1557" s="618" t="s">
        <v>3253</v>
      </c>
      <c r="E1557" s="614">
        <v>772000</v>
      </c>
      <c r="F1557" s="615">
        <f t="shared" si="76"/>
        <v>282933596.19443983</v>
      </c>
      <c r="G1557" s="614">
        <f t="shared" si="75"/>
        <v>772000</v>
      </c>
      <c r="H1557" s="615">
        <f t="shared" si="77"/>
        <v>282933596.19443983</v>
      </c>
      <c r="I1557" s="616" t="s">
        <v>108</v>
      </c>
      <c r="J1557" s="616" t="s">
        <v>3184</v>
      </c>
    </row>
    <row r="1558" spans="1:10" ht="36">
      <c r="A1558" s="617"/>
      <c r="B1558" s="620" t="s">
        <v>3194</v>
      </c>
      <c r="C1558" s="613" t="s">
        <v>3707</v>
      </c>
      <c r="D1558" s="618" t="s">
        <v>3254</v>
      </c>
      <c r="E1558" s="614">
        <v>563000</v>
      </c>
      <c r="F1558" s="615">
        <f t="shared" si="76"/>
        <v>283496596.19443983</v>
      </c>
      <c r="G1558" s="614">
        <f t="shared" si="75"/>
        <v>563000</v>
      </c>
      <c r="H1558" s="615">
        <f t="shared" si="77"/>
        <v>283496596.19443983</v>
      </c>
      <c r="I1558" s="616" t="s">
        <v>108</v>
      </c>
      <c r="J1558" s="616" t="s">
        <v>3184</v>
      </c>
    </row>
    <row r="1559" spans="1:10" ht="36">
      <c r="A1559" s="617"/>
      <c r="B1559" s="620" t="s">
        <v>3194</v>
      </c>
      <c r="C1559" s="613" t="s">
        <v>3707</v>
      </c>
      <c r="D1559" s="618" t="s">
        <v>3239</v>
      </c>
      <c r="E1559" s="614">
        <v>483000</v>
      </c>
      <c r="F1559" s="615">
        <f t="shared" si="76"/>
        <v>283979596.19443983</v>
      </c>
      <c r="G1559" s="614">
        <f t="shared" si="75"/>
        <v>483000</v>
      </c>
      <c r="H1559" s="615">
        <f t="shared" si="77"/>
        <v>283979596.19443983</v>
      </c>
      <c r="I1559" s="616" t="s">
        <v>108</v>
      </c>
      <c r="J1559" s="616" t="s">
        <v>3184</v>
      </c>
    </row>
    <row r="1560" spans="1:10" ht="36">
      <c r="A1560" s="617"/>
      <c r="B1560" s="620" t="s">
        <v>3194</v>
      </c>
      <c r="C1560" s="613" t="s">
        <v>3707</v>
      </c>
      <c r="D1560" s="618" t="s">
        <v>3241</v>
      </c>
      <c r="E1560" s="614">
        <v>72000</v>
      </c>
      <c r="F1560" s="615">
        <f t="shared" si="76"/>
        <v>284051596.19443983</v>
      </c>
      <c r="G1560" s="614">
        <f t="shared" si="75"/>
        <v>72000</v>
      </c>
      <c r="H1560" s="615">
        <f t="shared" si="77"/>
        <v>284051596.19443983</v>
      </c>
      <c r="I1560" s="616" t="s">
        <v>108</v>
      </c>
      <c r="J1560" s="616" t="s">
        <v>3184</v>
      </c>
    </row>
    <row r="1561" spans="1:10" ht="36">
      <c r="A1561" s="617"/>
      <c r="B1561" s="620" t="s">
        <v>3194</v>
      </c>
      <c r="C1561" s="613" t="s">
        <v>3707</v>
      </c>
      <c r="D1561" s="618" t="s">
        <v>3465</v>
      </c>
      <c r="E1561" s="614">
        <v>97000</v>
      </c>
      <c r="F1561" s="615">
        <f t="shared" si="76"/>
        <v>284148596.19443983</v>
      </c>
      <c r="G1561" s="614">
        <f t="shared" si="75"/>
        <v>97000</v>
      </c>
      <c r="H1561" s="615">
        <f t="shared" si="77"/>
        <v>284148596.19443983</v>
      </c>
      <c r="I1561" s="616" t="s">
        <v>108</v>
      </c>
      <c r="J1561" s="616" t="s">
        <v>3184</v>
      </c>
    </row>
    <row r="1562" spans="1:10" ht="36">
      <c r="A1562" s="617"/>
      <c r="B1562" s="620" t="s">
        <v>3194</v>
      </c>
      <c r="C1562" s="613" t="s">
        <v>3707</v>
      </c>
      <c r="D1562" s="618" t="s">
        <v>3260</v>
      </c>
      <c r="E1562" s="614">
        <v>25000</v>
      </c>
      <c r="F1562" s="615">
        <f t="shared" si="76"/>
        <v>284173596.19443983</v>
      </c>
      <c r="G1562" s="614">
        <f t="shared" si="75"/>
        <v>25000</v>
      </c>
      <c r="H1562" s="615">
        <f t="shared" si="77"/>
        <v>284173596.19443983</v>
      </c>
      <c r="I1562" s="616" t="s">
        <v>108</v>
      </c>
      <c r="J1562" s="616" t="s">
        <v>3184</v>
      </c>
    </row>
    <row r="1563" spans="1:10" ht="36">
      <c r="A1563" s="617"/>
      <c r="B1563" s="620" t="s">
        <v>3194</v>
      </c>
      <c r="C1563" s="613" t="s">
        <v>3707</v>
      </c>
      <c r="D1563" s="618" t="s">
        <v>3261</v>
      </c>
      <c r="E1563" s="614">
        <v>402000</v>
      </c>
      <c r="F1563" s="615">
        <f t="shared" si="76"/>
        <v>284575596.19443983</v>
      </c>
      <c r="G1563" s="614">
        <f t="shared" si="75"/>
        <v>402000</v>
      </c>
      <c r="H1563" s="615">
        <f t="shared" si="77"/>
        <v>284575596.19443983</v>
      </c>
      <c r="I1563" s="616" t="s">
        <v>108</v>
      </c>
      <c r="J1563" s="616" t="s">
        <v>3184</v>
      </c>
    </row>
    <row r="1564" spans="1:10" ht="36">
      <c r="A1564" s="617"/>
      <c r="B1564" s="620" t="s">
        <v>3194</v>
      </c>
      <c r="C1564" s="613" t="s">
        <v>3707</v>
      </c>
      <c r="D1564" s="618" t="s">
        <v>3264</v>
      </c>
      <c r="E1564" s="614">
        <v>121000</v>
      </c>
      <c r="F1564" s="615">
        <f t="shared" si="76"/>
        <v>284696596.19443983</v>
      </c>
      <c r="G1564" s="614">
        <f t="shared" si="75"/>
        <v>121000</v>
      </c>
      <c r="H1564" s="615">
        <f t="shared" si="77"/>
        <v>284696596.19443983</v>
      </c>
      <c r="I1564" s="616" t="s">
        <v>108</v>
      </c>
      <c r="J1564" s="616" t="s">
        <v>3184</v>
      </c>
    </row>
    <row r="1565" spans="1:10" ht="36">
      <c r="A1565" s="617"/>
      <c r="B1565" s="620" t="s">
        <v>3194</v>
      </c>
      <c r="C1565" s="613" t="s">
        <v>3707</v>
      </c>
      <c r="D1565" s="618" t="s">
        <v>3289</v>
      </c>
      <c r="E1565" s="614">
        <v>46000</v>
      </c>
      <c r="F1565" s="615">
        <f t="shared" si="76"/>
        <v>284742596.19443983</v>
      </c>
      <c r="G1565" s="614">
        <f t="shared" si="75"/>
        <v>46000</v>
      </c>
      <c r="H1565" s="615">
        <f t="shared" si="77"/>
        <v>284742596.19443983</v>
      </c>
      <c r="I1565" s="616" t="s">
        <v>108</v>
      </c>
      <c r="J1565" s="616" t="s">
        <v>3184</v>
      </c>
    </row>
    <row r="1566" spans="1:10" ht="36">
      <c r="A1566" s="617"/>
      <c r="B1566" s="620" t="s">
        <v>3194</v>
      </c>
      <c r="C1566" s="613" t="s">
        <v>3707</v>
      </c>
      <c r="D1566" s="618" t="s">
        <v>3242</v>
      </c>
      <c r="E1566" s="614">
        <v>484000</v>
      </c>
      <c r="F1566" s="615">
        <f t="shared" si="76"/>
        <v>285226596.19443983</v>
      </c>
      <c r="G1566" s="614">
        <f t="shared" si="75"/>
        <v>484000</v>
      </c>
      <c r="H1566" s="615">
        <f t="shared" si="77"/>
        <v>285226596.19443983</v>
      </c>
      <c r="I1566" s="616" t="s">
        <v>108</v>
      </c>
      <c r="J1566" s="616" t="s">
        <v>3184</v>
      </c>
    </row>
    <row r="1567" spans="1:10" ht="36">
      <c r="A1567" s="617"/>
      <c r="B1567" s="620" t="s">
        <v>3194</v>
      </c>
      <c r="C1567" s="613" t="s">
        <v>3707</v>
      </c>
      <c r="D1567" s="618" t="s">
        <v>3462</v>
      </c>
      <c r="E1567" s="614">
        <v>20000</v>
      </c>
      <c r="F1567" s="615">
        <f t="shared" si="76"/>
        <v>285246596.19443983</v>
      </c>
      <c r="G1567" s="614">
        <f t="shared" si="75"/>
        <v>20000</v>
      </c>
      <c r="H1567" s="615">
        <f t="shared" si="77"/>
        <v>285246596.19443983</v>
      </c>
      <c r="I1567" s="616" t="s">
        <v>108</v>
      </c>
      <c r="J1567" s="616" t="s">
        <v>3184</v>
      </c>
    </row>
    <row r="1568" spans="1:10" ht="36">
      <c r="A1568" s="617"/>
      <c r="B1568" s="620" t="s">
        <v>3194</v>
      </c>
      <c r="C1568" s="613" t="s">
        <v>3707</v>
      </c>
      <c r="D1568" s="618" t="s">
        <v>3243</v>
      </c>
      <c r="E1568" s="614">
        <v>32000</v>
      </c>
      <c r="F1568" s="615">
        <f t="shared" si="76"/>
        <v>285278596.19443983</v>
      </c>
      <c r="G1568" s="614">
        <f t="shared" si="75"/>
        <v>32000</v>
      </c>
      <c r="H1568" s="615">
        <f t="shared" si="77"/>
        <v>285278596.19443983</v>
      </c>
      <c r="I1568" s="616" t="s">
        <v>108</v>
      </c>
      <c r="J1568" s="616" t="s">
        <v>3184</v>
      </c>
    </row>
    <row r="1569" spans="1:10" ht="36">
      <c r="A1569" s="617"/>
      <c r="B1569" s="620" t="s">
        <v>3194</v>
      </c>
      <c r="C1569" s="613" t="s">
        <v>3707</v>
      </c>
      <c r="D1569" s="618" t="s">
        <v>3269</v>
      </c>
      <c r="E1569" s="614">
        <v>531999.99999999988</v>
      </c>
      <c r="F1569" s="615">
        <f t="shared" si="76"/>
        <v>285810596.19443983</v>
      </c>
      <c r="G1569" s="614">
        <f t="shared" si="75"/>
        <v>531999.99999999988</v>
      </c>
      <c r="H1569" s="615">
        <f t="shared" si="77"/>
        <v>285810596.19443983</v>
      </c>
      <c r="I1569" s="616" t="s">
        <v>108</v>
      </c>
      <c r="J1569" s="616" t="s">
        <v>3184</v>
      </c>
    </row>
    <row r="1570" spans="1:10" ht="36">
      <c r="A1570" s="617"/>
      <c r="B1570" s="620" t="s">
        <v>3194</v>
      </c>
      <c r="C1570" s="613" t="s">
        <v>3707</v>
      </c>
      <c r="D1570" s="618" t="s">
        <v>3290</v>
      </c>
      <c r="E1570" s="614">
        <v>483000</v>
      </c>
      <c r="F1570" s="615">
        <f t="shared" si="76"/>
        <v>286293596.19443983</v>
      </c>
      <c r="G1570" s="614">
        <f t="shared" si="75"/>
        <v>483000</v>
      </c>
      <c r="H1570" s="615">
        <f t="shared" si="77"/>
        <v>286293596.19443983</v>
      </c>
      <c r="I1570" s="616" t="s">
        <v>108</v>
      </c>
      <c r="J1570" s="616" t="s">
        <v>3184</v>
      </c>
    </row>
    <row r="1571" spans="1:10" ht="36">
      <c r="A1571" s="617"/>
      <c r="B1571" s="620" t="s">
        <v>3194</v>
      </c>
      <c r="C1571" s="613" t="s">
        <v>3707</v>
      </c>
      <c r="D1571" s="618" t="s">
        <v>3373</v>
      </c>
      <c r="E1571" s="614">
        <v>662986</v>
      </c>
      <c r="F1571" s="615">
        <f t="shared" si="76"/>
        <v>286956582.19443983</v>
      </c>
      <c r="G1571" s="614">
        <f t="shared" si="75"/>
        <v>662986</v>
      </c>
      <c r="H1571" s="615">
        <f t="shared" si="77"/>
        <v>286956582.19443983</v>
      </c>
      <c r="I1571" s="616" t="s">
        <v>108</v>
      </c>
      <c r="J1571" s="616" t="s">
        <v>3184</v>
      </c>
    </row>
    <row r="1572" spans="1:10" ht="36">
      <c r="A1572" s="617"/>
      <c r="B1572" s="620" t="s">
        <v>3194</v>
      </c>
      <c r="C1572" s="613" t="s">
        <v>3707</v>
      </c>
      <c r="D1572" s="618" t="s">
        <v>3291</v>
      </c>
      <c r="E1572" s="614">
        <v>58000</v>
      </c>
      <c r="F1572" s="615">
        <f t="shared" si="76"/>
        <v>287014582.19443983</v>
      </c>
      <c r="G1572" s="614">
        <f t="shared" si="75"/>
        <v>58000</v>
      </c>
      <c r="H1572" s="615">
        <f t="shared" si="77"/>
        <v>287014582.19443983</v>
      </c>
      <c r="I1572" s="616" t="s">
        <v>108</v>
      </c>
      <c r="J1572" s="616" t="s">
        <v>3184</v>
      </c>
    </row>
    <row r="1573" spans="1:10" ht="36">
      <c r="A1573" s="617"/>
      <c r="B1573" s="620" t="s">
        <v>3194</v>
      </c>
      <c r="C1573" s="613" t="s">
        <v>3707</v>
      </c>
      <c r="D1573" s="618" t="s">
        <v>3244</v>
      </c>
      <c r="E1573" s="614">
        <v>257000</v>
      </c>
      <c r="F1573" s="615">
        <f t="shared" si="76"/>
        <v>287271582.19443983</v>
      </c>
      <c r="G1573" s="614">
        <f t="shared" si="75"/>
        <v>257000</v>
      </c>
      <c r="H1573" s="615">
        <f t="shared" si="77"/>
        <v>287271582.19443983</v>
      </c>
      <c r="I1573" s="616" t="s">
        <v>108</v>
      </c>
      <c r="J1573" s="616" t="s">
        <v>3184</v>
      </c>
    </row>
    <row r="1574" spans="1:10" ht="36">
      <c r="A1574" s="617"/>
      <c r="B1574" s="620" t="s">
        <v>3194</v>
      </c>
      <c r="C1574" s="613" t="s">
        <v>3707</v>
      </c>
      <c r="D1574" s="618" t="s">
        <v>3294</v>
      </c>
      <c r="E1574" s="614">
        <v>39000</v>
      </c>
      <c r="F1574" s="615">
        <f t="shared" si="76"/>
        <v>287310582.19443983</v>
      </c>
      <c r="G1574" s="614">
        <f t="shared" si="75"/>
        <v>39000</v>
      </c>
      <c r="H1574" s="615">
        <f t="shared" si="77"/>
        <v>287310582.19443983</v>
      </c>
      <c r="I1574" s="616" t="s">
        <v>108</v>
      </c>
      <c r="J1574" s="616" t="s">
        <v>3184</v>
      </c>
    </row>
    <row r="1575" spans="1:10" ht="36">
      <c r="A1575" s="617"/>
      <c r="B1575" s="620" t="s">
        <v>3194</v>
      </c>
      <c r="C1575" s="613" t="s">
        <v>3707</v>
      </c>
      <c r="D1575" s="618" t="s">
        <v>3374</v>
      </c>
      <c r="E1575" s="614">
        <v>464946</v>
      </c>
      <c r="F1575" s="615">
        <f t="shared" si="76"/>
        <v>287775528.19443983</v>
      </c>
      <c r="G1575" s="614">
        <f t="shared" si="75"/>
        <v>464946</v>
      </c>
      <c r="H1575" s="615">
        <f t="shared" si="77"/>
        <v>287775528.19443983</v>
      </c>
      <c r="I1575" s="616" t="s">
        <v>108</v>
      </c>
      <c r="J1575" s="616" t="s">
        <v>3184</v>
      </c>
    </row>
    <row r="1576" spans="1:10" ht="36">
      <c r="A1576" s="617"/>
      <c r="B1576" s="620" t="s">
        <v>3194</v>
      </c>
      <c r="C1576" s="613" t="s">
        <v>3707</v>
      </c>
      <c r="D1576" s="618" t="s">
        <v>3246</v>
      </c>
      <c r="E1576" s="614">
        <v>149362</v>
      </c>
      <c r="F1576" s="615">
        <f t="shared" si="76"/>
        <v>287924890.19443983</v>
      </c>
      <c r="G1576" s="614">
        <f t="shared" si="75"/>
        <v>149362</v>
      </c>
      <c r="H1576" s="615">
        <f t="shared" si="77"/>
        <v>287924890.19443983</v>
      </c>
      <c r="I1576" s="616" t="s">
        <v>108</v>
      </c>
      <c r="J1576" s="616" t="s">
        <v>3184</v>
      </c>
    </row>
    <row r="1577" spans="1:10" ht="36">
      <c r="A1577" s="617"/>
      <c r="B1577" s="620" t="s">
        <v>3194</v>
      </c>
      <c r="C1577" s="613" t="s">
        <v>3707</v>
      </c>
      <c r="D1577" s="618" t="s">
        <v>3474</v>
      </c>
      <c r="E1577" s="614">
        <v>15036.24</v>
      </c>
      <c r="F1577" s="615">
        <f t="shared" si="76"/>
        <v>287939926.43443984</v>
      </c>
      <c r="G1577" s="614">
        <f t="shared" si="75"/>
        <v>15036.24</v>
      </c>
      <c r="H1577" s="615">
        <f t="shared" si="77"/>
        <v>287939926.43443984</v>
      </c>
      <c r="I1577" s="616" t="s">
        <v>108</v>
      </c>
      <c r="J1577" s="616" t="s">
        <v>3184</v>
      </c>
    </row>
    <row r="1578" spans="1:10" ht="36">
      <c r="A1578" s="617"/>
      <c r="B1578" s="620" t="s">
        <v>3194</v>
      </c>
      <c r="C1578" s="613" t="s">
        <v>3707</v>
      </c>
      <c r="D1578" s="618" t="s">
        <v>3206</v>
      </c>
      <c r="E1578" s="614">
        <v>180000</v>
      </c>
      <c r="F1578" s="615">
        <f t="shared" si="76"/>
        <v>288119926.43443984</v>
      </c>
      <c r="G1578" s="614">
        <f t="shared" si="75"/>
        <v>180000</v>
      </c>
      <c r="H1578" s="615">
        <f t="shared" si="77"/>
        <v>288119926.43443984</v>
      </c>
      <c r="I1578" s="616" t="s">
        <v>108</v>
      </c>
      <c r="J1578" s="616" t="s">
        <v>3184</v>
      </c>
    </row>
    <row r="1579" spans="1:10" ht="36">
      <c r="A1579" s="617"/>
      <c r="B1579" s="620" t="s">
        <v>3194</v>
      </c>
      <c r="C1579" s="613" t="s">
        <v>3707</v>
      </c>
      <c r="D1579" s="618" t="s">
        <v>3221</v>
      </c>
      <c r="E1579" s="614">
        <v>348000</v>
      </c>
      <c r="F1579" s="615">
        <f t="shared" si="76"/>
        <v>288467926.43443984</v>
      </c>
      <c r="G1579" s="614">
        <f t="shared" si="75"/>
        <v>348000</v>
      </c>
      <c r="H1579" s="615">
        <f t="shared" si="77"/>
        <v>288467926.43443984</v>
      </c>
      <c r="I1579" s="616" t="s">
        <v>108</v>
      </c>
      <c r="J1579" s="616" t="s">
        <v>3184</v>
      </c>
    </row>
    <row r="1580" spans="1:10" ht="36">
      <c r="A1580" s="617"/>
      <c r="B1580" s="620" t="s">
        <v>3194</v>
      </c>
      <c r="C1580" s="613" t="s">
        <v>3707</v>
      </c>
      <c r="D1580" s="618" t="s">
        <v>3248</v>
      </c>
      <c r="E1580" s="614">
        <v>212970</v>
      </c>
      <c r="F1580" s="615">
        <f t="shared" si="76"/>
        <v>288680896.43443984</v>
      </c>
      <c r="G1580" s="614">
        <f t="shared" si="75"/>
        <v>212970</v>
      </c>
      <c r="H1580" s="615">
        <f t="shared" si="77"/>
        <v>288680896.43443984</v>
      </c>
      <c r="I1580" s="616" t="s">
        <v>108</v>
      </c>
      <c r="J1580" s="616" t="s">
        <v>3184</v>
      </c>
    </row>
    <row r="1581" spans="1:10" ht="36">
      <c r="A1581" s="617"/>
      <c r="B1581" s="620" t="s">
        <v>3194</v>
      </c>
      <c r="C1581" s="613" t="s">
        <v>3707</v>
      </c>
      <c r="D1581" s="618" t="s">
        <v>3274</v>
      </c>
      <c r="E1581" s="614">
        <v>31000</v>
      </c>
      <c r="F1581" s="615">
        <f t="shared" si="76"/>
        <v>288711896.43443984</v>
      </c>
      <c r="G1581" s="614">
        <f t="shared" si="75"/>
        <v>31000</v>
      </c>
      <c r="H1581" s="615">
        <f t="shared" si="77"/>
        <v>288711896.43443984</v>
      </c>
      <c r="I1581" s="616" t="s">
        <v>108</v>
      </c>
      <c r="J1581" s="616" t="s">
        <v>3184</v>
      </c>
    </row>
    <row r="1582" spans="1:10" ht="36">
      <c r="A1582" s="617"/>
      <c r="B1582" s="620" t="s">
        <v>3194</v>
      </c>
      <c r="C1582" s="613" t="s">
        <v>3707</v>
      </c>
      <c r="D1582" s="618" t="s">
        <v>3276</v>
      </c>
      <c r="E1582" s="614">
        <v>241000</v>
      </c>
      <c r="F1582" s="615">
        <f t="shared" si="76"/>
        <v>288952896.43443984</v>
      </c>
      <c r="G1582" s="614">
        <f t="shared" si="75"/>
        <v>241000</v>
      </c>
      <c r="H1582" s="615">
        <f t="shared" si="77"/>
        <v>288952896.43443984</v>
      </c>
      <c r="I1582" s="616" t="s">
        <v>108</v>
      </c>
      <c r="J1582" s="616" t="s">
        <v>3184</v>
      </c>
    </row>
    <row r="1583" spans="1:10" ht="36">
      <c r="A1583" s="617"/>
      <c r="B1583" s="620" t="s">
        <v>3194</v>
      </c>
      <c r="C1583" s="613" t="s">
        <v>3707</v>
      </c>
      <c r="D1583" s="618" t="s">
        <v>3492</v>
      </c>
      <c r="E1583" s="614">
        <v>234000</v>
      </c>
      <c r="F1583" s="615">
        <f t="shared" si="76"/>
        <v>289186896.43443984</v>
      </c>
      <c r="G1583" s="614">
        <f t="shared" si="75"/>
        <v>234000</v>
      </c>
      <c r="H1583" s="615">
        <f t="shared" si="77"/>
        <v>289186896.43443984</v>
      </c>
      <c r="I1583" s="616" t="s">
        <v>108</v>
      </c>
      <c r="J1583" s="616" t="s">
        <v>3184</v>
      </c>
    </row>
    <row r="1584" spans="1:10" ht="36">
      <c r="A1584" s="617"/>
      <c r="B1584" s="620" t="s">
        <v>3194</v>
      </c>
      <c r="C1584" s="613" t="s">
        <v>3707</v>
      </c>
      <c r="D1584" s="618" t="s">
        <v>3296</v>
      </c>
      <c r="E1584" s="614">
        <v>664000</v>
      </c>
      <c r="F1584" s="615">
        <f t="shared" si="76"/>
        <v>289850896.43443984</v>
      </c>
      <c r="G1584" s="614">
        <f t="shared" si="75"/>
        <v>664000</v>
      </c>
      <c r="H1584" s="615">
        <f t="shared" si="77"/>
        <v>289850896.43443984</v>
      </c>
      <c r="I1584" s="616" t="s">
        <v>108</v>
      </c>
      <c r="J1584" s="616" t="s">
        <v>3184</v>
      </c>
    </row>
    <row r="1585" spans="1:10" ht="36">
      <c r="A1585" s="617"/>
      <c r="B1585" s="620" t="s">
        <v>3194</v>
      </c>
      <c r="C1585" s="613" t="s">
        <v>3707</v>
      </c>
      <c r="D1585" s="618" t="s">
        <v>3278</v>
      </c>
      <c r="E1585" s="614">
        <v>508753.56</v>
      </c>
      <c r="F1585" s="615">
        <f t="shared" si="76"/>
        <v>290359649.99443984</v>
      </c>
      <c r="G1585" s="614">
        <f t="shared" si="75"/>
        <v>508753.56</v>
      </c>
      <c r="H1585" s="615">
        <f t="shared" si="77"/>
        <v>290359649.99443984</v>
      </c>
      <c r="I1585" s="616" t="s">
        <v>108</v>
      </c>
      <c r="J1585" s="616" t="s">
        <v>3184</v>
      </c>
    </row>
    <row r="1586" spans="1:10" ht="36">
      <c r="A1586" s="617"/>
      <c r="B1586" s="620" t="s">
        <v>3194</v>
      </c>
      <c r="C1586" s="613" t="s">
        <v>3707</v>
      </c>
      <c r="D1586" s="618" t="s">
        <v>3279</v>
      </c>
      <c r="E1586" s="614">
        <v>106.64</v>
      </c>
      <c r="F1586" s="615">
        <f t="shared" si="76"/>
        <v>290359756.63443983</v>
      </c>
      <c r="G1586" s="614">
        <f t="shared" si="75"/>
        <v>106.64</v>
      </c>
      <c r="H1586" s="615">
        <f t="shared" si="77"/>
        <v>290359756.63443983</v>
      </c>
      <c r="I1586" s="616" t="s">
        <v>108</v>
      </c>
      <c r="J1586" s="616" t="s">
        <v>3184</v>
      </c>
    </row>
    <row r="1587" spans="1:10" ht="36">
      <c r="A1587" s="617"/>
      <c r="B1587" s="620" t="s">
        <v>3194</v>
      </c>
      <c r="C1587" s="613" t="s">
        <v>3707</v>
      </c>
      <c r="D1587" s="618" t="s">
        <v>3375</v>
      </c>
      <c r="E1587" s="614">
        <v>7678.08</v>
      </c>
      <c r="F1587" s="615">
        <f t="shared" si="76"/>
        <v>290367434.71443981</v>
      </c>
      <c r="G1587" s="614">
        <f t="shared" si="75"/>
        <v>7678.08</v>
      </c>
      <c r="H1587" s="615">
        <f t="shared" si="77"/>
        <v>290367434.71443981</v>
      </c>
      <c r="I1587" s="616" t="s">
        <v>108</v>
      </c>
      <c r="J1587" s="616" t="s">
        <v>3184</v>
      </c>
    </row>
    <row r="1588" spans="1:10" ht="36">
      <c r="A1588" s="617"/>
      <c r="B1588" s="620" t="s">
        <v>3194</v>
      </c>
      <c r="C1588" s="613" t="s">
        <v>3707</v>
      </c>
      <c r="D1588" s="618" t="s">
        <v>3282</v>
      </c>
      <c r="E1588" s="614">
        <v>322000</v>
      </c>
      <c r="F1588" s="615">
        <f t="shared" si="76"/>
        <v>290689434.71443981</v>
      </c>
      <c r="G1588" s="614">
        <f t="shared" si="75"/>
        <v>322000</v>
      </c>
      <c r="H1588" s="615">
        <f t="shared" si="77"/>
        <v>290689434.71443981</v>
      </c>
      <c r="I1588" s="616" t="s">
        <v>108</v>
      </c>
      <c r="J1588" s="616" t="s">
        <v>3184</v>
      </c>
    </row>
    <row r="1589" spans="1:10" ht="36">
      <c r="A1589" s="617"/>
      <c r="B1589" s="620" t="s">
        <v>3194</v>
      </c>
      <c r="C1589" s="613" t="s">
        <v>3708</v>
      </c>
      <c r="D1589" s="618" t="s">
        <v>3206</v>
      </c>
      <c r="E1589" s="614">
        <v>13116.720000000001</v>
      </c>
      <c r="F1589" s="615">
        <f t="shared" si="76"/>
        <v>290702551.43443984</v>
      </c>
      <c r="G1589" s="614">
        <f t="shared" si="75"/>
        <v>13116.720000000001</v>
      </c>
      <c r="H1589" s="615">
        <f t="shared" si="77"/>
        <v>290702551.43443984</v>
      </c>
      <c r="I1589" s="616" t="s">
        <v>108</v>
      </c>
      <c r="J1589" s="616" t="s">
        <v>3184</v>
      </c>
    </row>
    <row r="1590" spans="1:10" ht="36">
      <c r="A1590" s="617"/>
      <c r="B1590" s="620" t="s">
        <v>3194</v>
      </c>
      <c r="C1590" s="613" t="s">
        <v>3708</v>
      </c>
      <c r="D1590" s="618" t="s">
        <v>3300</v>
      </c>
      <c r="E1590" s="614">
        <v>1599.6</v>
      </c>
      <c r="F1590" s="615">
        <f t="shared" si="76"/>
        <v>290704151.03443986</v>
      </c>
      <c r="G1590" s="614">
        <f t="shared" si="75"/>
        <v>1599.6</v>
      </c>
      <c r="H1590" s="615">
        <f t="shared" si="77"/>
        <v>290704151.03443986</v>
      </c>
      <c r="I1590" s="616" t="s">
        <v>108</v>
      </c>
      <c r="J1590" s="616" t="s">
        <v>3184</v>
      </c>
    </row>
    <row r="1591" spans="1:10" ht="36">
      <c r="A1591" s="617"/>
      <c r="B1591" s="620" t="s">
        <v>3194</v>
      </c>
      <c r="C1591" s="613" t="s">
        <v>3708</v>
      </c>
      <c r="D1591" s="618" t="s">
        <v>3709</v>
      </c>
      <c r="E1591" s="614">
        <v>13000</v>
      </c>
      <c r="F1591" s="615">
        <f t="shared" si="76"/>
        <v>290717151.03443986</v>
      </c>
      <c r="G1591" s="614">
        <f t="shared" si="75"/>
        <v>13000</v>
      </c>
      <c r="H1591" s="615">
        <f t="shared" si="77"/>
        <v>290717151.03443986</v>
      </c>
      <c r="I1591" s="616" t="s">
        <v>108</v>
      </c>
      <c r="J1591" s="616" t="s">
        <v>3184</v>
      </c>
    </row>
    <row r="1592" spans="1:10" ht="36">
      <c r="A1592" s="617"/>
      <c r="B1592" s="620" t="s">
        <v>3194</v>
      </c>
      <c r="C1592" s="613" t="s">
        <v>3708</v>
      </c>
      <c r="D1592" s="618" t="s">
        <v>3710</v>
      </c>
      <c r="E1592" s="614">
        <v>106.64</v>
      </c>
      <c r="F1592" s="615">
        <f t="shared" si="76"/>
        <v>290717257.67443985</v>
      </c>
      <c r="G1592" s="614">
        <f t="shared" si="75"/>
        <v>106.64</v>
      </c>
      <c r="H1592" s="615">
        <f t="shared" si="77"/>
        <v>290717257.67443985</v>
      </c>
      <c r="I1592" s="616" t="s">
        <v>108</v>
      </c>
      <c r="J1592" s="616" t="s">
        <v>3184</v>
      </c>
    </row>
    <row r="1593" spans="1:10" ht="36">
      <c r="A1593" s="617"/>
      <c r="B1593" s="620" t="s">
        <v>3194</v>
      </c>
      <c r="C1593" s="613" t="s">
        <v>3708</v>
      </c>
      <c r="D1593" s="618" t="s">
        <v>3302</v>
      </c>
      <c r="E1593" s="614">
        <v>38177.120000000003</v>
      </c>
      <c r="F1593" s="615">
        <f t="shared" si="76"/>
        <v>290755434.79443985</v>
      </c>
      <c r="G1593" s="614">
        <f t="shared" si="75"/>
        <v>38177.120000000003</v>
      </c>
      <c r="H1593" s="615">
        <f t="shared" si="77"/>
        <v>290755434.79443985</v>
      </c>
      <c r="I1593" s="616" t="s">
        <v>108</v>
      </c>
      <c r="J1593" s="616" t="s">
        <v>3184</v>
      </c>
    </row>
    <row r="1594" spans="1:10" ht="36">
      <c r="A1594" s="617"/>
      <c r="B1594" s="620" t="s">
        <v>3194</v>
      </c>
      <c r="C1594" s="613" t="s">
        <v>3708</v>
      </c>
      <c r="D1594" s="618" t="s">
        <v>3305</v>
      </c>
      <c r="E1594" s="614">
        <v>16689.16</v>
      </c>
      <c r="F1594" s="615">
        <f t="shared" si="76"/>
        <v>290772123.95443988</v>
      </c>
      <c r="G1594" s="614">
        <f t="shared" si="75"/>
        <v>16689.16</v>
      </c>
      <c r="H1594" s="615">
        <f t="shared" si="77"/>
        <v>290772123.95443988</v>
      </c>
      <c r="I1594" s="616" t="s">
        <v>108</v>
      </c>
      <c r="J1594" s="616" t="s">
        <v>3184</v>
      </c>
    </row>
    <row r="1595" spans="1:10" ht="36">
      <c r="A1595" s="617"/>
      <c r="B1595" s="620" t="s">
        <v>3194</v>
      </c>
      <c r="C1595" s="613" t="s">
        <v>3708</v>
      </c>
      <c r="D1595" s="618" t="s">
        <v>3306</v>
      </c>
      <c r="E1595" s="614">
        <v>1173.04</v>
      </c>
      <c r="F1595" s="615">
        <f t="shared" si="76"/>
        <v>290773296.9944399</v>
      </c>
      <c r="G1595" s="614">
        <f t="shared" si="75"/>
        <v>1173.04</v>
      </c>
      <c r="H1595" s="615">
        <f t="shared" si="77"/>
        <v>290773296.9944399</v>
      </c>
      <c r="I1595" s="616" t="s">
        <v>108</v>
      </c>
      <c r="J1595" s="616" t="s">
        <v>3184</v>
      </c>
    </row>
    <row r="1596" spans="1:10" ht="36">
      <c r="A1596" s="617"/>
      <c r="B1596" s="620" t="s">
        <v>3194</v>
      </c>
      <c r="C1596" s="613" t="s">
        <v>3708</v>
      </c>
      <c r="D1596" s="618" t="s">
        <v>3711</v>
      </c>
      <c r="E1596" s="614">
        <v>15356.16</v>
      </c>
      <c r="F1596" s="615">
        <f t="shared" si="76"/>
        <v>290788653.15443993</v>
      </c>
      <c r="G1596" s="614">
        <f t="shared" si="75"/>
        <v>15356.16</v>
      </c>
      <c r="H1596" s="615">
        <f t="shared" si="77"/>
        <v>290788653.15443993</v>
      </c>
      <c r="I1596" s="616" t="s">
        <v>108</v>
      </c>
      <c r="J1596" s="616" t="s">
        <v>3184</v>
      </c>
    </row>
    <row r="1597" spans="1:10" ht="36">
      <c r="A1597" s="617"/>
      <c r="B1597" s="620" t="s">
        <v>3194</v>
      </c>
      <c r="C1597" s="613" t="s">
        <v>3708</v>
      </c>
      <c r="D1597" s="618" t="s">
        <v>3307</v>
      </c>
      <c r="E1597" s="614">
        <v>1333</v>
      </c>
      <c r="F1597" s="615">
        <f t="shared" si="76"/>
        <v>290789986.15443993</v>
      </c>
      <c r="G1597" s="614">
        <f t="shared" si="75"/>
        <v>1333</v>
      </c>
      <c r="H1597" s="615">
        <f t="shared" si="77"/>
        <v>290789986.15443993</v>
      </c>
      <c r="I1597" s="616" t="s">
        <v>108</v>
      </c>
      <c r="J1597" s="616" t="s">
        <v>3184</v>
      </c>
    </row>
    <row r="1598" spans="1:10" ht="36">
      <c r="A1598" s="617"/>
      <c r="B1598" s="620" t="s">
        <v>3194</v>
      </c>
      <c r="C1598" s="613" t="s">
        <v>3708</v>
      </c>
      <c r="D1598" s="618" t="s">
        <v>3712</v>
      </c>
      <c r="E1598" s="614">
        <v>102694.32</v>
      </c>
      <c r="F1598" s="615">
        <f t="shared" si="76"/>
        <v>290892680.47443992</v>
      </c>
      <c r="G1598" s="614">
        <f t="shared" si="75"/>
        <v>102694.32</v>
      </c>
      <c r="H1598" s="615">
        <f t="shared" si="77"/>
        <v>290892680.47443992</v>
      </c>
      <c r="I1598" s="616" t="s">
        <v>108</v>
      </c>
      <c r="J1598" s="616" t="s">
        <v>3184</v>
      </c>
    </row>
    <row r="1599" spans="1:10" ht="36">
      <c r="A1599" s="617"/>
      <c r="B1599" s="620" t="s">
        <v>3194</v>
      </c>
      <c r="C1599" s="613" t="s">
        <v>3708</v>
      </c>
      <c r="D1599" s="618" t="s">
        <v>3308</v>
      </c>
      <c r="E1599" s="614">
        <v>35191.199999999997</v>
      </c>
      <c r="F1599" s="615">
        <f t="shared" si="76"/>
        <v>290927871.67443991</v>
      </c>
      <c r="G1599" s="614">
        <f t="shared" si="75"/>
        <v>35191.199999999997</v>
      </c>
      <c r="H1599" s="615">
        <f t="shared" si="77"/>
        <v>290927871.67443991</v>
      </c>
      <c r="I1599" s="616" t="s">
        <v>108</v>
      </c>
      <c r="J1599" s="616" t="s">
        <v>3184</v>
      </c>
    </row>
    <row r="1600" spans="1:10" ht="36">
      <c r="A1600" s="617"/>
      <c r="B1600" s="620" t="s">
        <v>3194</v>
      </c>
      <c r="C1600" s="613" t="s">
        <v>3708</v>
      </c>
      <c r="D1600" s="618" t="s">
        <v>3309</v>
      </c>
      <c r="E1600" s="614">
        <v>5278.68</v>
      </c>
      <c r="F1600" s="615">
        <f t="shared" si="76"/>
        <v>290933150.35443991</v>
      </c>
      <c r="G1600" s="614">
        <f t="shared" si="75"/>
        <v>5278.68</v>
      </c>
      <c r="H1600" s="615">
        <f t="shared" si="77"/>
        <v>290933150.35443991</v>
      </c>
      <c r="I1600" s="616" t="s">
        <v>108</v>
      </c>
      <c r="J1600" s="616" t="s">
        <v>3184</v>
      </c>
    </row>
    <row r="1601" spans="1:10" ht="36">
      <c r="A1601" s="617"/>
      <c r="B1601" s="620" t="s">
        <v>3194</v>
      </c>
      <c r="C1601" s="613" t="s">
        <v>3708</v>
      </c>
      <c r="D1601" s="618" t="s">
        <v>3310</v>
      </c>
      <c r="E1601" s="614">
        <v>8797.7999999999993</v>
      </c>
      <c r="F1601" s="615">
        <f t="shared" si="76"/>
        <v>290941948.15443993</v>
      </c>
      <c r="G1601" s="614">
        <f t="shared" si="75"/>
        <v>8797.7999999999993</v>
      </c>
      <c r="H1601" s="615">
        <f t="shared" si="77"/>
        <v>290941948.15443993</v>
      </c>
      <c r="I1601" s="616" t="s">
        <v>108</v>
      </c>
      <c r="J1601" s="616" t="s">
        <v>3184</v>
      </c>
    </row>
    <row r="1602" spans="1:10" ht="36">
      <c r="A1602" s="617"/>
      <c r="B1602" s="620" t="s">
        <v>3194</v>
      </c>
      <c r="C1602" s="613" t="s">
        <v>3708</v>
      </c>
      <c r="D1602" s="618" t="s">
        <v>3311</v>
      </c>
      <c r="E1602" s="614">
        <v>2079.48</v>
      </c>
      <c r="F1602" s="615">
        <f t="shared" si="76"/>
        <v>290944027.63443995</v>
      </c>
      <c r="G1602" s="614">
        <f t="shared" si="75"/>
        <v>2079.48</v>
      </c>
      <c r="H1602" s="615">
        <f t="shared" si="77"/>
        <v>290944027.63443995</v>
      </c>
      <c r="I1602" s="616" t="s">
        <v>108</v>
      </c>
      <c r="J1602" s="616" t="s">
        <v>3184</v>
      </c>
    </row>
    <row r="1603" spans="1:10" ht="36">
      <c r="A1603" s="617"/>
      <c r="B1603" s="620" t="s">
        <v>3194</v>
      </c>
      <c r="C1603" s="613" t="s">
        <v>3708</v>
      </c>
      <c r="D1603" s="618" t="s">
        <v>3389</v>
      </c>
      <c r="E1603" s="614">
        <v>35191.199999999997</v>
      </c>
      <c r="F1603" s="615">
        <f t="shared" si="76"/>
        <v>290979218.83443993</v>
      </c>
      <c r="G1603" s="614">
        <f t="shared" si="75"/>
        <v>35191.199999999997</v>
      </c>
      <c r="H1603" s="615">
        <f t="shared" si="77"/>
        <v>290979218.83443993</v>
      </c>
      <c r="I1603" s="616" t="s">
        <v>108</v>
      </c>
      <c r="J1603" s="616" t="s">
        <v>3184</v>
      </c>
    </row>
    <row r="1604" spans="1:10" ht="36">
      <c r="A1604" s="617"/>
      <c r="B1604" s="620" t="s">
        <v>3194</v>
      </c>
      <c r="C1604" s="613" t="s">
        <v>3708</v>
      </c>
      <c r="D1604" s="618" t="s">
        <v>3312</v>
      </c>
      <c r="E1604" s="614">
        <v>21114.720000000001</v>
      </c>
      <c r="F1604" s="615">
        <f t="shared" si="76"/>
        <v>291000333.55443996</v>
      </c>
      <c r="G1604" s="614">
        <f t="shared" si="75"/>
        <v>21114.720000000001</v>
      </c>
      <c r="H1604" s="615">
        <f t="shared" si="77"/>
        <v>291000333.55443996</v>
      </c>
      <c r="I1604" s="616" t="s">
        <v>108</v>
      </c>
      <c r="J1604" s="616" t="s">
        <v>3184</v>
      </c>
    </row>
    <row r="1605" spans="1:10" ht="36">
      <c r="A1605" s="617"/>
      <c r="B1605" s="620" t="s">
        <v>3194</v>
      </c>
      <c r="C1605" s="613" t="s">
        <v>3708</v>
      </c>
      <c r="D1605" s="618" t="s">
        <v>3390</v>
      </c>
      <c r="E1605" s="614">
        <v>3519.1200000000003</v>
      </c>
      <c r="F1605" s="615">
        <f t="shared" si="76"/>
        <v>291003852.67443997</v>
      </c>
      <c r="G1605" s="614">
        <f t="shared" si="75"/>
        <v>3519.1200000000003</v>
      </c>
      <c r="H1605" s="615">
        <f t="shared" si="77"/>
        <v>291003852.67443997</v>
      </c>
      <c r="I1605" s="616" t="s">
        <v>108</v>
      </c>
      <c r="J1605" s="616" t="s">
        <v>3184</v>
      </c>
    </row>
    <row r="1606" spans="1:10" ht="36">
      <c r="A1606" s="617"/>
      <c r="B1606" s="620" t="s">
        <v>3194</v>
      </c>
      <c r="C1606" s="613" t="s">
        <v>3708</v>
      </c>
      <c r="D1606" s="618" t="s">
        <v>3317</v>
      </c>
      <c r="E1606" s="614">
        <v>1866.2</v>
      </c>
      <c r="F1606" s="615">
        <f t="shared" si="76"/>
        <v>291005718.87443995</v>
      </c>
      <c r="G1606" s="614">
        <f t="shared" si="75"/>
        <v>1866.2</v>
      </c>
      <c r="H1606" s="615">
        <f t="shared" si="77"/>
        <v>291005718.87443995</v>
      </c>
      <c r="I1606" s="616" t="s">
        <v>108</v>
      </c>
      <c r="J1606" s="616" t="s">
        <v>3184</v>
      </c>
    </row>
    <row r="1607" spans="1:10" ht="36">
      <c r="A1607" s="617"/>
      <c r="B1607" s="620" t="s">
        <v>3194</v>
      </c>
      <c r="C1607" s="613" t="s">
        <v>3708</v>
      </c>
      <c r="D1607" s="618" t="s">
        <v>3713</v>
      </c>
      <c r="E1607" s="614">
        <v>6665</v>
      </c>
      <c r="F1607" s="615">
        <f t="shared" si="76"/>
        <v>291012383.87443995</v>
      </c>
      <c r="G1607" s="614">
        <f t="shared" si="75"/>
        <v>6665</v>
      </c>
      <c r="H1607" s="615">
        <f t="shared" si="77"/>
        <v>291012383.87443995</v>
      </c>
      <c r="I1607" s="616" t="s">
        <v>108</v>
      </c>
      <c r="J1607" s="616" t="s">
        <v>3184</v>
      </c>
    </row>
    <row r="1608" spans="1:10" ht="36">
      <c r="A1608" s="617"/>
      <c r="B1608" s="620" t="s">
        <v>3194</v>
      </c>
      <c r="C1608" s="613" t="s">
        <v>3708</v>
      </c>
      <c r="D1608" s="618" t="s">
        <v>3714</v>
      </c>
      <c r="E1608" s="614">
        <v>106.64</v>
      </c>
      <c r="F1608" s="615">
        <f t="shared" si="76"/>
        <v>291012490.51443994</v>
      </c>
      <c r="G1608" s="614">
        <f t="shared" si="75"/>
        <v>106.64</v>
      </c>
      <c r="H1608" s="615">
        <f t="shared" si="77"/>
        <v>291012490.51443994</v>
      </c>
      <c r="I1608" s="616" t="s">
        <v>108</v>
      </c>
      <c r="J1608" s="616" t="s">
        <v>3184</v>
      </c>
    </row>
    <row r="1609" spans="1:10" ht="36">
      <c r="A1609" s="617"/>
      <c r="B1609" s="620" t="s">
        <v>3194</v>
      </c>
      <c r="C1609" s="613" t="s">
        <v>3708</v>
      </c>
      <c r="D1609" s="618" t="s">
        <v>3715</v>
      </c>
      <c r="E1609" s="614">
        <v>12476.880000000001</v>
      </c>
      <c r="F1609" s="615">
        <f t="shared" si="76"/>
        <v>291024967.39443994</v>
      </c>
      <c r="G1609" s="614">
        <f t="shared" si="75"/>
        <v>12476.880000000001</v>
      </c>
      <c r="H1609" s="615">
        <f t="shared" si="77"/>
        <v>291024967.39443994</v>
      </c>
      <c r="I1609" s="616" t="s">
        <v>108</v>
      </c>
      <c r="J1609" s="616" t="s">
        <v>3184</v>
      </c>
    </row>
    <row r="1610" spans="1:10" ht="36">
      <c r="A1610" s="617"/>
      <c r="B1610" s="620" t="s">
        <v>3194</v>
      </c>
      <c r="C1610" s="613" t="s">
        <v>3708</v>
      </c>
      <c r="D1610" s="618" t="s">
        <v>3323</v>
      </c>
      <c r="E1610" s="614">
        <v>133000</v>
      </c>
      <c r="F1610" s="615">
        <f t="shared" si="76"/>
        <v>291157967.39443994</v>
      </c>
      <c r="G1610" s="614">
        <f t="shared" ref="G1610:G1673" si="78">E1610</f>
        <v>133000</v>
      </c>
      <c r="H1610" s="615">
        <f t="shared" si="77"/>
        <v>291157967.39443994</v>
      </c>
      <c r="I1610" s="616" t="s">
        <v>108</v>
      </c>
      <c r="J1610" s="616" t="s">
        <v>3184</v>
      </c>
    </row>
    <row r="1611" spans="1:10" ht="36">
      <c r="A1611" s="617"/>
      <c r="B1611" s="620" t="s">
        <v>3194</v>
      </c>
      <c r="C1611" s="613" t="s">
        <v>3708</v>
      </c>
      <c r="D1611" s="618" t="s">
        <v>3716</v>
      </c>
      <c r="E1611" s="614">
        <v>13000</v>
      </c>
      <c r="F1611" s="615">
        <f t="shared" ref="F1611:F1674" si="79">E1611+F1610</f>
        <v>291170967.39443994</v>
      </c>
      <c r="G1611" s="614">
        <f t="shared" si="78"/>
        <v>13000</v>
      </c>
      <c r="H1611" s="615">
        <f t="shared" ref="H1611:H1674" si="80">H1610+G1611</f>
        <v>291170967.39443994</v>
      </c>
      <c r="I1611" s="616" t="s">
        <v>108</v>
      </c>
      <c r="J1611" s="616" t="s">
        <v>3184</v>
      </c>
    </row>
    <row r="1612" spans="1:10" ht="36">
      <c r="A1612" s="617"/>
      <c r="B1612" s="620" t="s">
        <v>3194</v>
      </c>
      <c r="C1612" s="613" t="s">
        <v>3708</v>
      </c>
      <c r="D1612" s="618" t="s">
        <v>3717</v>
      </c>
      <c r="E1612" s="614">
        <v>13000</v>
      </c>
      <c r="F1612" s="615">
        <f t="shared" si="79"/>
        <v>291183967.39443994</v>
      </c>
      <c r="G1612" s="614">
        <f t="shared" si="78"/>
        <v>13000</v>
      </c>
      <c r="H1612" s="615">
        <f t="shared" si="80"/>
        <v>291183967.39443994</v>
      </c>
      <c r="I1612" s="616" t="s">
        <v>108</v>
      </c>
      <c r="J1612" s="616" t="s">
        <v>3184</v>
      </c>
    </row>
    <row r="1613" spans="1:10" ht="36">
      <c r="A1613" s="617"/>
      <c r="B1613" s="620" t="s">
        <v>3194</v>
      </c>
      <c r="C1613" s="613" t="s">
        <v>3708</v>
      </c>
      <c r="D1613" s="618" t="s">
        <v>3718</v>
      </c>
      <c r="E1613" s="614">
        <v>1226.3600000000001</v>
      </c>
      <c r="F1613" s="615">
        <f t="shared" si="79"/>
        <v>291185193.75443995</v>
      </c>
      <c r="G1613" s="614">
        <f t="shared" si="78"/>
        <v>1226.3600000000001</v>
      </c>
      <c r="H1613" s="615">
        <f t="shared" si="80"/>
        <v>291185193.75443995</v>
      </c>
      <c r="I1613" s="616" t="s">
        <v>108</v>
      </c>
      <c r="J1613" s="616" t="s">
        <v>3184</v>
      </c>
    </row>
    <row r="1614" spans="1:10" ht="36">
      <c r="A1614" s="617"/>
      <c r="B1614" s="620" t="s">
        <v>3194</v>
      </c>
      <c r="C1614" s="613" t="s">
        <v>3708</v>
      </c>
      <c r="D1614" s="618" t="s">
        <v>3719</v>
      </c>
      <c r="E1614" s="614">
        <v>1226.3600000000001</v>
      </c>
      <c r="F1614" s="615">
        <f t="shared" si="79"/>
        <v>291186420.11443996</v>
      </c>
      <c r="G1614" s="614">
        <f t="shared" si="78"/>
        <v>1226.3600000000001</v>
      </c>
      <c r="H1614" s="615">
        <f t="shared" si="80"/>
        <v>291186420.11443996</v>
      </c>
      <c r="I1614" s="616" t="s">
        <v>108</v>
      </c>
      <c r="J1614" s="616" t="s">
        <v>3184</v>
      </c>
    </row>
    <row r="1615" spans="1:10" ht="36">
      <c r="A1615" s="617"/>
      <c r="B1615" s="620" t="s">
        <v>3194</v>
      </c>
      <c r="C1615" s="613" t="s">
        <v>3708</v>
      </c>
      <c r="D1615" s="618" t="s">
        <v>3720</v>
      </c>
      <c r="E1615" s="614">
        <v>1226.3600000000001</v>
      </c>
      <c r="F1615" s="615">
        <f t="shared" si="79"/>
        <v>291187646.47443998</v>
      </c>
      <c r="G1615" s="614">
        <f t="shared" si="78"/>
        <v>1226.3600000000001</v>
      </c>
      <c r="H1615" s="615">
        <f t="shared" si="80"/>
        <v>291187646.47443998</v>
      </c>
      <c r="I1615" s="616" t="s">
        <v>108</v>
      </c>
      <c r="J1615" s="616" t="s">
        <v>3184</v>
      </c>
    </row>
    <row r="1616" spans="1:10" ht="36">
      <c r="A1616" s="617"/>
      <c r="B1616" s="620" t="s">
        <v>3194</v>
      </c>
      <c r="C1616" s="613" t="s">
        <v>3708</v>
      </c>
      <c r="D1616" s="618" t="s">
        <v>3721</v>
      </c>
      <c r="E1616" s="614">
        <v>1226.3600000000001</v>
      </c>
      <c r="F1616" s="615">
        <f t="shared" si="79"/>
        <v>291188872.83443999</v>
      </c>
      <c r="G1616" s="614">
        <f t="shared" si="78"/>
        <v>1226.3600000000001</v>
      </c>
      <c r="H1616" s="615">
        <f t="shared" si="80"/>
        <v>291188872.83443999</v>
      </c>
      <c r="I1616" s="616" t="s">
        <v>108</v>
      </c>
      <c r="J1616" s="616" t="s">
        <v>3184</v>
      </c>
    </row>
    <row r="1617" spans="1:10" ht="36">
      <c r="A1617" s="617"/>
      <c r="B1617" s="620" t="s">
        <v>3194</v>
      </c>
      <c r="C1617" s="613" t="s">
        <v>3708</v>
      </c>
      <c r="D1617" s="618" t="s">
        <v>3722</v>
      </c>
      <c r="E1617" s="614">
        <v>1226.3600000000001</v>
      </c>
      <c r="F1617" s="615">
        <f t="shared" si="79"/>
        <v>291190099.19444001</v>
      </c>
      <c r="G1617" s="614">
        <f t="shared" si="78"/>
        <v>1226.3600000000001</v>
      </c>
      <c r="H1617" s="615">
        <f t="shared" si="80"/>
        <v>291190099.19444001</v>
      </c>
      <c r="I1617" s="616" t="s">
        <v>108</v>
      </c>
      <c r="J1617" s="616" t="s">
        <v>3184</v>
      </c>
    </row>
    <row r="1618" spans="1:10" ht="36">
      <c r="A1618" s="617"/>
      <c r="B1618" s="620" t="s">
        <v>3194</v>
      </c>
      <c r="C1618" s="613" t="s">
        <v>3708</v>
      </c>
      <c r="D1618" s="618" t="s">
        <v>3324</v>
      </c>
      <c r="E1618" s="614">
        <v>385000.33333333331</v>
      </c>
      <c r="F1618" s="615">
        <f t="shared" si="79"/>
        <v>291575099.52777332</v>
      </c>
      <c r="G1618" s="614">
        <f t="shared" si="78"/>
        <v>385000.33333333331</v>
      </c>
      <c r="H1618" s="615">
        <f t="shared" si="80"/>
        <v>291575099.52777332</v>
      </c>
      <c r="I1618" s="616" t="s">
        <v>108</v>
      </c>
      <c r="J1618" s="616" t="s">
        <v>3184</v>
      </c>
    </row>
    <row r="1619" spans="1:10" ht="36">
      <c r="A1619" s="617"/>
      <c r="B1619" s="620" t="s">
        <v>3194</v>
      </c>
      <c r="C1619" s="613" t="s">
        <v>3708</v>
      </c>
      <c r="D1619" s="618" t="s">
        <v>3479</v>
      </c>
      <c r="E1619" s="614">
        <v>2079.48</v>
      </c>
      <c r="F1619" s="615">
        <f t="shared" si="79"/>
        <v>291577179.00777334</v>
      </c>
      <c r="G1619" s="614">
        <f t="shared" si="78"/>
        <v>2079.48</v>
      </c>
      <c r="H1619" s="615">
        <f t="shared" si="80"/>
        <v>291577179.00777334</v>
      </c>
      <c r="I1619" s="616" t="s">
        <v>108</v>
      </c>
      <c r="J1619" s="616" t="s">
        <v>3184</v>
      </c>
    </row>
    <row r="1620" spans="1:10" ht="36">
      <c r="A1620" s="617"/>
      <c r="B1620" s="620" t="s">
        <v>3194</v>
      </c>
      <c r="C1620" s="613" t="s">
        <v>3708</v>
      </c>
      <c r="D1620" s="618" t="s">
        <v>3723</v>
      </c>
      <c r="E1620" s="614">
        <v>266000</v>
      </c>
      <c r="F1620" s="615">
        <f t="shared" si="79"/>
        <v>291843179.00777334</v>
      </c>
      <c r="G1620" s="614">
        <f t="shared" si="78"/>
        <v>266000</v>
      </c>
      <c r="H1620" s="615">
        <f t="shared" si="80"/>
        <v>291843179.00777334</v>
      </c>
      <c r="I1620" s="616" t="s">
        <v>108</v>
      </c>
      <c r="J1620" s="616" t="s">
        <v>3184</v>
      </c>
    </row>
    <row r="1621" spans="1:10" ht="36">
      <c r="A1621" s="617"/>
      <c r="B1621" s="620" t="s">
        <v>3194</v>
      </c>
      <c r="C1621" s="613" t="s">
        <v>3708</v>
      </c>
      <c r="D1621" s="618" t="s">
        <v>3329</v>
      </c>
      <c r="E1621" s="614">
        <v>5865.2000000000007</v>
      </c>
      <c r="F1621" s="615">
        <f t="shared" si="79"/>
        <v>291849044.20777333</v>
      </c>
      <c r="G1621" s="614">
        <f t="shared" si="78"/>
        <v>5865.2000000000007</v>
      </c>
      <c r="H1621" s="615">
        <f t="shared" si="80"/>
        <v>291849044.20777333</v>
      </c>
      <c r="I1621" s="616" t="s">
        <v>108</v>
      </c>
      <c r="J1621" s="616" t="s">
        <v>3184</v>
      </c>
    </row>
    <row r="1622" spans="1:10" ht="36">
      <c r="A1622" s="617"/>
      <c r="B1622" s="620" t="s">
        <v>3194</v>
      </c>
      <c r="C1622" s="613" t="s">
        <v>3708</v>
      </c>
      <c r="D1622" s="618" t="s">
        <v>3331</v>
      </c>
      <c r="E1622" s="614">
        <v>18768.64</v>
      </c>
      <c r="F1622" s="615">
        <f t="shared" si="79"/>
        <v>291867812.84777331</v>
      </c>
      <c r="G1622" s="614">
        <f t="shared" si="78"/>
        <v>18768.64</v>
      </c>
      <c r="H1622" s="615">
        <f t="shared" si="80"/>
        <v>291867812.84777331</v>
      </c>
      <c r="I1622" s="616" t="s">
        <v>108</v>
      </c>
      <c r="J1622" s="616" t="s">
        <v>3184</v>
      </c>
    </row>
    <row r="1623" spans="1:10" ht="36">
      <c r="A1623" s="617"/>
      <c r="B1623" s="620" t="s">
        <v>3194</v>
      </c>
      <c r="C1623" s="613" t="s">
        <v>3708</v>
      </c>
      <c r="D1623" s="618" t="s">
        <v>3332</v>
      </c>
      <c r="E1623" s="614">
        <v>746.48</v>
      </c>
      <c r="F1623" s="615">
        <f t="shared" si="79"/>
        <v>291868559.32777333</v>
      </c>
      <c r="G1623" s="614">
        <f t="shared" si="78"/>
        <v>746.48</v>
      </c>
      <c r="H1623" s="615">
        <f t="shared" si="80"/>
        <v>291868559.32777333</v>
      </c>
      <c r="I1623" s="616" t="s">
        <v>108</v>
      </c>
      <c r="J1623" s="616" t="s">
        <v>3184</v>
      </c>
    </row>
    <row r="1624" spans="1:10" ht="36">
      <c r="A1624" s="617"/>
      <c r="B1624" s="620" t="s">
        <v>3194</v>
      </c>
      <c r="C1624" s="613" t="s">
        <v>3708</v>
      </c>
      <c r="D1624" s="618" t="s">
        <v>3333</v>
      </c>
      <c r="E1624" s="614">
        <v>6398.4</v>
      </c>
      <c r="F1624" s="615">
        <f t="shared" si="79"/>
        <v>291874957.72777331</v>
      </c>
      <c r="G1624" s="614">
        <f t="shared" si="78"/>
        <v>6398.4</v>
      </c>
      <c r="H1624" s="615">
        <f t="shared" si="80"/>
        <v>291874957.72777331</v>
      </c>
      <c r="I1624" s="616" t="s">
        <v>108</v>
      </c>
      <c r="J1624" s="616" t="s">
        <v>3184</v>
      </c>
    </row>
    <row r="1625" spans="1:10" ht="36">
      <c r="A1625" s="617"/>
      <c r="B1625" s="620" t="s">
        <v>3194</v>
      </c>
      <c r="C1625" s="613" t="s">
        <v>3708</v>
      </c>
      <c r="D1625" s="618" t="s">
        <v>3221</v>
      </c>
      <c r="E1625" s="614">
        <v>25327</v>
      </c>
      <c r="F1625" s="615">
        <f t="shared" si="79"/>
        <v>291900284.72777331</v>
      </c>
      <c r="G1625" s="614">
        <f t="shared" si="78"/>
        <v>25327</v>
      </c>
      <c r="H1625" s="615">
        <f t="shared" si="80"/>
        <v>291900284.72777331</v>
      </c>
      <c r="I1625" s="616" t="s">
        <v>108</v>
      </c>
      <c r="J1625" s="616" t="s">
        <v>3184</v>
      </c>
    </row>
    <row r="1626" spans="1:10" ht="36">
      <c r="A1626" s="617"/>
      <c r="B1626" s="620" t="s">
        <v>3194</v>
      </c>
      <c r="C1626" s="613" t="s">
        <v>3708</v>
      </c>
      <c r="D1626" s="618" t="s">
        <v>3334</v>
      </c>
      <c r="E1626" s="614">
        <v>1439.64</v>
      </c>
      <c r="F1626" s="615">
        <f t="shared" si="79"/>
        <v>291901724.36777329</v>
      </c>
      <c r="G1626" s="614">
        <f t="shared" si="78"/>
        <v>1439.64</v>
      </c>
      <c r="H1626" s="615">
        <f t="shared" si="80"/>
        <v>291901724.36777329</v>
      </c>
      <c r="I1626" s="616" t="s">
        <v>108</v>
      </c>
      <c r="J1626" s="616" t="s">
        <v>3184</v>
      </c>
    </row>
    <row r="1627" spans="1:10" ht="36">
      <c r="A1627" s="617"/>
      <c r="B1627" s="620" t="s">
        <v>3194</v>
      </c>
      <c r="C1627" s="613" t="s">
        <v>3708</v>
      </c>
      <c r="D1627" s="618" t="s">
        <v>3410</v>
      </c>
      <c r="E1627" s="614">
        <v>114000</v>
      </c>
      <c r="F1627" s="615">
        <f t="shared" si="79"/>
        <v>292015724.36777329</v>
      </c>
      <c r="G1627" s="614">
        <f t="shared" si="78"/>
        <v>114000</v>
      </c>
      <c r="H1627" s="615">
        <f t="shared" si="80"/>
        <v>292015724.36777329</v>
      </c>
      <c r="I1627" s="616" t="s">
        <v>108</v>
      </c>
      <c r="J1627" s="616" t="s">
        <v>3184</v>
      </c>
    </row>
    <row r="1628" spans="1:10" ht="36">
      <c r="A1628" s="617"/>
      <c r="B1628" s="620" t="s">
        <v>3194</v>
      </c>
      <c r="C1628" s="613" t="s">
        <v>3708</v>
      </c>
      <c r="D1628" s="618" t="s">
        <v>3724</v>
      </c>
      <c r="E1628" s="614">
        <v>106.64</v>
      </c>
      <c r="F1628" s="615">
        <f t="shared" si="79"/>
        <v>292015831.00777328</v>
      </c>
      <c r="G1628" s="614">
        <f t="shared" si="78"/>
        <v>106.64</v>
      </c>
      <c r="H1628" s="615">
        <f t="shared" si="80"/>
        <v>292015831.00777328</v>
      </c>
      <c r="I1628" s="616" t="s">
        <v>108</v>
      </c>
      <c r="J1628" s="616" t="s">
        <v>3184</v>
      </c>
    </row>
    <row r="1629" spans="1:10" ht="36">
      <c r="A1629" s="617"/>
      <c r="B1629" s="620" t="s">
        <v>3194</v>
      </c>
      <c r="C1629" s="613" t="s">
        <v>3708</v>
      </c>
      <c r="D1629" s="618" t="s">
        <v>3725</v>
      </c>
      <c r="E1629" s="614">
        <v>106.64</v>
      </c>
      <c r="F1629" s="615">
        <f t="shared" si="79"/>
        <v>292015937.64777327</v>
      </c>
      <c r="G1629" s="614">
        <f t="shared" si="78"/>
        <v>106.64</v>
      </c>
      <c r="H1629" s="615">
        <f t="shared" si="80"/>
        <v>292015937.64777327</v>
      </c>
      <c r="I1629" s="616" t="s">
        <v>108</v>
      </c>
      <c r="J1629" s="616" t="s">
        <v>3184</v>
      </c>
    </row>
    <row r="1630" spans="1:10" ht="36">
      <c r="A1630" s="617"/>
      <c r="B1630" s="620" t="s">
        <v>3194</v>
      </c>
      <c r="C1630" s="613" t="s">
        <v>3708</v>
      </c>
      <c r="D1630" s="618" t="s">
        <v>3726</v>
      </c>
      <c r="E1630" s="614">
        <v>106.64</v>
      </c>
      <c r="F1630" s="615">
        <f t="shared" si="79"/>
        <v>292016044.28777325</v>
      </c>
      <c r="G1630" s="614">
        <f t="shared" si="78"/>
        <v>106.64</v>
      </c>
      <c r="H1630" s="615">
        <f t="shared" si="80"/>
        <v>292016044.28777325</v>
      </c>
      <c r="I1630" s="616" t="s">
        <v>108</v>
      </c>
      <c r="J1630" s="616" t="s">
        <v>3184</v>
      </c>
    </row>
    <row r="1631" spans="1:10" ht="36">
      <c r="A1631" s="617"/>
      <c r="B1631" s="620" t="s">
        <v>3194</v>
      </c>
      <c r="C1631" s="613" t="s">
        <v>3708</v>
      </c>
      <c r="D1631" s="618" t="s">
        <v>3727</v>
      </c>
      <c r="E1631" s="614">
        <v>13000</v>
      </c>
      <c r="F1631" s="615">
        <f t="shared" si="79"/>
        <v>292029044.28777325</v>
      </c>
      <c r="G1631" s="614">
        <f t="shared" si="78"/>
        <v>13000</v>
      </c>
      <c r="H1631" s="615">
        <f t="shared" si="80"/>
        <v>292029044.28777325</v>
      </c>
      <c r="I1631" s="616" t="s">
        <v>108</v>
      </c>
      <c r="J1631" s="616" t="s">
        <v>3184</v>
      </c>
    </row>
    <row r="1632" spans="1:10" ht="36">
      <c r="A1632" s="617"/>
      <c r="B1632" s="620" t="s">
        <v>3194</v>
      </c>
      <c r="C1632" s="613" t="s">
        <v>3708</v>
      </c>
      <c r="D1632" s="618" t="s">
        <v>3728</v>
      </c>
      <c r="E1632" s="614">
        <v>13000</v>
      </c>
      <c r="F1632" s="615">
        <f t="shared" si="79"/>
        <v>292042044.28777325</v>
      </c>
      <c r="G1632" s="614">
        <f t="shared" si="78"/>
        <v>13000</v>
      </c>
      <c r="H1632" s="615">
        <f t="shared" si="80"/>
        <v>292042044.28777325</v>
      </c>
      <c r="I1632" s="616" t="s">
        <v>108</v>
      </c>
      <c r="J1632" s="616" t="s">
        <v>3184</v>
      </c>
    </row>
    <row r="1633" spans="1:10" ht="36">
      <c r="A1633" s="617"/>
      <c r="B1633" s="620" t="s">
        <v>3194</v>
      </c>
      <c r="C1633" s="613" t="s">
        <v>3708</v>
      </c>
      <c r="D1633" s="618" t="s">
        <v>3729</v>
      </c>
      <c r="E1633" s="614">
        <v>106.64</v>
      </c>
      <c r="F1633" s="615">
        <f t="shared" si="79"/>
        <v>292042150.92777324</v>
      </c>
      <c r="G1633" s="614">
        <f t="shared" si="78"/>
        <v>106.64</v>
      </c>
      <c r="H1633" s="615">
        <f t="shared" si="80"/>
        <v>292042150.92777324</v>
      </c>
      <c r="I1633" s="616" t="s">
        <v>108</v>
      </c>
      <c r="J1633" s="616" t="s">
        <v>3184</v>
      </c>
    </row>
    <row r="1634" spans="1:10" ht="36">
      <c r="A1634" s="617"/>
      <c r="B1634" s="620" t="s">
        <v>3194</v>
      </c>
      <c r="C1634" s="613" t="s">
        <v>3708</v>
      </c>
      <c r="D1634" s="618" t="s">
        <v>3730</v>
      </c>
      <c r="E1634" s="614">
        <v>106.64</v>
      </c>
      <c r="F1634" s="615">
        <f t="shared" si="79"/>
        <v>292042257.56777322</v>
      </c>
      <c r="G1634" s="614">
        <f t="shared" si="78"/>
        <v>106.64</v>
      </c>
      <c r="H1634" s="615">
        <f t="shared" si="80"/>
        <v>292042257.56777322</v>
      </c>
      <c r="I1634" s="616" t="s">
        <v>108</v>
      </c>
      <c r="J1634" s="616" t="s">
        <v>3184</v>
      </c>
    </row>
    <row r="1635" spans="1:10" ht="36">
      <c r="A1635" s="617"/>
      <c r="B1635" s="620" t="s">
        <v>3194</v>
      </c>
      <c r="C1635" s="613" t="s">
        <v>3708</v>
      </c>
      <c r="D1635" s="618" t="s">
        <v>3338</v>
      </c>
      <c r="E1635" s="614">
        <v>53.32</v>
      </c>
      <c r="F1635" s="615">
        <f t="shared" si="79"/>
        <v>292042310.88777322</v>
      </c>
      <c r="G1635" s="614">
        <f t="shared" si="78"/>
        <v>53.32</v>
      </c>
      <c r="H1635" s="615">
        <f t="shared" si="80"/>
        <v>292042310.88777322</v>
      </c>
      <c r="I1635" s="616" t="s">
        <v>108</v>
      </c>
      <c r="J1635" s="616" t="s">
        <v>3184</v>
      </c>
    </row>
    <row r="1636" spans="1:10" ht="36">
      <c r="A1636" s="617"/>
      <c r="B1636" s="620" t="s">
        <v>3194</v>
      </c>
      <c r="C1636" s="613" t="s">
        <v>3708</v>
      </c>
      <c r="D1636" s="618" t="s">
        <v>3731</v>
      </c>
      <c r="E1636" s="614">
        <v>4212.2800000000007</v>
      </c>
      <c r="F1636" s="615">
        <f t="shared" si="79"/>
        <v>292046523.16777319</v>
      </c>
      <c r="G1636" s="614">
        <f t="shared" si="78"/>
        <v>4212.2800000000007</v>
      </c>
      <c r="H1636" s="615">
        <f t="shared" si="80"/>
        <v>292046523.16777319</v>
      </c>
      <c r="I1636" s="616" t="s">
        <v>108</v>
      </c>
      <c r="J1636" s="616" t="s">
        <v>3184</v>
      </c>
    </row>
    <row r="1637" spans="1:10" ht="36">
      <c r="A1637" s="617"/>
      <c r="B1637" s="620" t="s">
        <v>3194</v>
      </c>
      <c r="C1637" s="613" t="s">
        <v>3708</v>
      </c>
      <c r="D1637" s="618" t="s">
        <v>3732</v>
      </c>
      <c r="E1637" s="614">
        <v>4212.2800000000007</v>
      </c>
      <c r="F1637" s="615">
        <f t="shared" si="79"/>
        <v>292050735.44777316</v>
      </c>
      <c r="G1637" s="614">
        <f t="shared" si="78"/>
        <v>4212.2800000000007</v>
      </c>
      <c r="H1637" s="615">
        <f t="shared" si="80"/>
        <v>292050735.44777316</v>
      </c>
      <c r="I1637" s="616" t="s">
        <v>108</v>
      </c>
      <c r="J1637" s="616" t="s">
        <v>3184</v>
      </c>
    </row>
    <row r="1638" spans="1:10" ht="36">
      <c r="A1638" s="617"/>
      <c r="B1638" s="620" t="s">
        <v>3194</v>
      </c>
      <c r="C1638" s="613" t="s">
        <v>3708</v>
      </c>
      <c r="D1638" s="618" t="s">
        <v>3733</v>
      </c>
      <c r="E1638" s="614">
        <v>28152.960000000003</v>
      </c>
      <c r="F1638" s="615">
        <f t="shared" si="79"/>
        <v>292078888.40777314</v>
      </c>
      <c r="G1638" s="614">
        <f t="shared" si="78"/>
        <v>28152.960000000003</v>
      </c>
      <c r="H1638" s="615">
        <f t="shared" si="80"/>
        <v>292078888.40777314</v>
      </c>
      <c r="I1638" s="616" t="s">
        <v>108</v>
      </c>
      <c r="J1638" s="616" t="s">
        <v>3184</v>
      </c>
    </row>
    <row r="1639" spans="1:10" ht="36">
      <c r="A1639" s="617"/>
      <c r="B1639" s="620" t="s">
        <v>3194</v>
      </c>
      <c r="C1639" s="613" t="s">
        <v>3708</v>
      </c>
      <c r="D1639" s="618" t="s">
        <v>3734</v>
      </c>
      <c r="E1639" s="614">
        <v>28152.960000000003</v>
      </c>
      <c r="F1639" s="615">
        <f t="shared" si="79"/>
        <v>292107041.36777312</v>
      </c>
      <c r="G1639" s="614">
        <f t="shared" si="78"/>
        <v>28152.960000000003</v>
      </c>
      <c r="H1639" s="615">
        <f t="shared" si="80"/>
        <v>292107041.36777312</v>
      </c>
      <c r="I1639" s="616" t="s">
        <v>108</v>
      </c>
      <c r="J1639" s="616" t="s">
        <v>3184</v>
      </c>
    </row>
    <row r="1640" spans="1:10" ht="36">
      <c r="A1640" s="617"/>
      <c r="B1640" s="620" t="s">
        <v>3194</v>
      </c>
      <c r="C1640" s="613" t="s">
        <v>3708</v>
      </c>
      <c r="D1640" s="618" t="s">
        <v>3735</v>
      </c>
      <c r="E1640" s="614">
        <v>28152.960000000003</v>
      </c>
      <c r="F1640" s="615">
        <f t="shared" si="79"/>
        <v>292135194.32777309</v>
      </c>
      <c r="G1640" s="614">
        <f t="shared" si="78"/>
        <v>28152.960000000003</v>
      </c>
      <c r="H1640" s="615">
        <f t="shared" si="80"/>
        <v>292135194.32777309</v>
      </c>
      <c r="I1640" s="616" t="s">
        <v>108</v>
      </c>
      <c r="J1640" s="616" t="s">
        <v>3184</v>
      </c>
    </row>
    <row r="1641" spans="1:10" ht="36">
      <c r="A1641" s="617"/>
      <c r="B1641" s="620" t="s">
        <v>3194</v>
      </c>
      <c r="C1641" s="613" t="s">
        <v>3708</v>
      </c>
      <c r="D1641" s="618" t="s">
        <v>3736</v>
      </c>
      <c r="E1641" s="614">
        <v>106.64</v>
      </c>
      <c r="F1641" s="615">
        <f t="shared" si="79"/>
        <v>292135300.96777308</v>
      </c>
      <c r="G1641" s="614">
        <f t="shared" si="78"/>
        <v>106.64</v>
      </c>
      <c r="H1641" s="615">
        <f t="shared" si="80"/>
        <v>292135300.96777308</v>
      </c>
      <c r="I1641" s="616" t="s">
        <v>108</v>
      </c>
      <c r="J1641" s="616" t="s">
        <v>3184</v>
      </c>
    </row>
    <row r="1642" spans="1:10" ht="36">
      <c r="A1642" s="617"/>
      <c r="B1642" s="620" t="s">
        <v>3194</v>
      </c>
      <c r="C1642" s="613" t="s">
        <v>3708</v>
      </c>
      <c r="D1642" s="618" t="s">
        <v>3737</v>
      </c>
      <c r="E1642" s="614">
        <v>106.64</v>
      </c>
      <c r="F1642" s="615">
        <f t="shared" si="79"/>
        <v>292135407.60777307</v>
      </c>
      <c r="G1642" s="614">
        <f t="shared" si="78"/>
        <v>106.64</v>
      </c>
      <c r="H1642" s="615">
        <f t="shared" si="80"/>
        <v>292135407.60777307</v>
      </c>
      <c r="I1642" s="616" t="s">
        <v>108</v>
      </c>
      <c r="J1642" s="616" t="s">
        <v>3184</v>
      </c>
    </row>
    <row r="1643" spans="1:10" ht="36">
      <c r="A1643" s="617"/>
      <c r="B1643" s="620" t="s">
        <v>3194</v>
      </c>
      <c r="C1643" s="613" t="s">
        <v>3708</v>
      </c>
      <c r="D1643" s="618" t="s">
        <v>3248</v>
      </c>
      <c r="E1643" s="614">
        <v>26126.800000000003</v>
      </c>
      <c r="F1643" s="615">
        <f t="shared" si="79"/>
        <v>292161534.40777308</v>
      </c>
      <c r="G1643" s="614">
        <f t="shared" si="78"/>
        <v>26126.800000000003</v>
      </c>
      <c r="H1643" s="615">
        <f t="shared" si="80"/>
        <v>292161534.40777308</v>
      </c>
      <c r="I1643" s="616" t="s">
        <v>108</v>
      </c>
      <c r="J1643" s="616" t="s">
        <v>3184</v>
      </c>
    </row>
    <row r="1644" spans="1:10" ht="36">
      <c r="A1644" s="617"/>
      <c r="B1644" s="620" t="s">
        <v>3194</v>
      </c>
      <c r="C1644" s="613" t="s">
        <v>3708</v>
      </c>
      <c r="D1644" s="618" t="s">
        <v>3738</v>
      </c>
      <c r="E1644" s="614">
        <v>106.64</v>
      </c>
      <c r="F1644" s="615">
        <f t="shared" si="79"/>
        <v>292161641.04777306</v>
      </c>
      <c r="G1644" s="614">
        <f t="shared" si="78"/>
        <v>106.64</v>
      </c>
      <c r="H1644" s="615">
        <f t="shared" si="80"/>
        <v>292161641.04777306</v>
      </c>
      <c r="I1644" s="616" t="s">
        <v>108</v>
      </c>
      <c r="J1644" s="616" t="s">
        <v>3184</v>
      </c>
    </row>
    <row r="1645" spans="1:10" ht="36">
      <c r="A1645" s="617"/>
      <c r="B1645" s="620" t="s">
        <v>3194</v>
      </c>
      <c r="C1645" s="613" t="s">
        <v>3708</v>
      </c>
      <c r="D1645" s="618" t="s">
        <v>3739</v>
      </c>
      <c r="E1645" s="614">
        <v>106.64</v>
      </c>
      <c r="F1645" s="615">
        <f t="shared" si="79"/>
        <v>292161747.68777305</v>
      </c>
      <c r="G1645" s="614">
        <f t="shared" si="78"/>
        <v>106.64</v>
      </c>
      <c r="H1645" s="615">
        <f t="shared" si="80"/>
        <v>292161747.68777305</v>
      </c>
      <c r="I1645" s="616" t="s">
        <v>108</v>
      </c>
      <c r="J1645" s="616" t="s">
        <v>3184</v>
      </c>
    </row>
    <row r="1646" spans="1:10" ht="36">
      <c r="A1646" s="617"/>
      <c r="B1646" s="620" t="s">
        <v>3194</v>
      </c>
      <c r="C1646" s="613" t="s">
        <v>3708</v>
      </c>
      <c r="D1646" s="618" t="s">
        <v>3357</v>
      </c>
      <c r="E1646" s="614">
        <v>3359.1600000000003</v>
      </c>
      <c r="F1646" s="615">
        <f t="shared" si="79"/>
        <v>292165106.84777308</v>
      </c>
      <c r="G1646" s="614">
        <f t="shared" si="78"/>
        <v>3359.1600000000003</v>
      </c>
      <c r="H1646" s="615">
        <f t="shared" si="80"/>
        <v>292165106.84777308</v>
      </c>
      <c r="I1646" s="616" t="s">
        <v>108</v>
      </c>
      <c r="J1646" s="616" t="s">
        <v>3184</v>
      </c>
    </row>
    <row r="1647" spans="1:10" ht="36">
      <c r="A1647" s="617"/>
      <c r="B1647" s="620" t="s">
        <v>3194</v>
      </c>
      <c r="C1647" s="613" t="s">
        <v>3708</v>
      </c>
      <c r="D1647" s="618" t="s">
        <v>3668</v>
      </c>
      <c r="E1647" s="614">
        <v>6025.16</v>
      </c>
      <c r="F1647" s="615">
        <f t="shared" si="79"/>
        <v>292171132.0077731</v>
      </c>
      <c r="G1647" s="614">
        <f t="shared" si="78"/>
        <v>6025.16</v>
      </c>
      <c r="H1647" s="615">
        <f t="shared" si="80"/>
        <v>292171132.0077731</v>
      </c>
      <c r="I1647" s="616" t="s">
        <v>108</v>
      </c>
      <c r="J1647" s="616" t="s">
        <v>3184</v>
      </c>
    </row>
    <row r="1648" spans="1:10" ht="36">
      <c r="A1648" s="617"/>
      <c r="B1648" s="620" t="s">
        <v>3194</v>
      </c>
      <c r="C1648" s="613" t="s">
        <v>3708</v>
      </c>
      <c r="D1648" s="618" t="s">
        <v>3740</v>
      </c>
      <c r="E1648" s="614">
        <v>13000</v>
      </c>
      <c r="F1648" s="615">
        <f t="shared" si="79"/>
        <v>292184132.0077731</v>
      </c>
      <c r="G1648" s="614">
        <f t="shared" si="78"/>
        <v>13000</v>
      </c>
      <c r="H1648" s="615">
        <f t="shared" si="80"/>
        <v>292184132.0077731</v>
      </c>
      <c r="I1648" s="616" t="s">
        <v>108</v>
      </c>
      <c r="J1648" s="616" t="s">
        <v>3184</v>
      </c>
    </row>
    <row r="1649" spans="1:10" ht="36">
      <c r="A1649" s="617"/>
      <c r="B1649" s="620" t="s">
        <v>3194</v>
      </c>
      <c r="C1649" s="613" t="s">
        <v>3708</v>
      </c>
      <c r="D1649" s="618" t="s">
        <v>3741</v>
      </c>
      <c r="E1649" s="614">
        <v>13000</v>
      </c>
      <c r="F1649" s="615">
        <f t="shared" si="79"/>
        <v>292197132.0077731</v>
      </c>
      <c r="G1649" s="614">
        <f t="shared" si="78"/>
        <v>13000</v>
      </c>
      <c r="H1649" s="615">
        <f t="shared" si="80"/>
        <v>292197132.0077731</v>
      </c>
      <c r="I1649" s="616" t="s">
        <v>108</v>
      </c>
      <c r="J1649" s="616" t="s">
        <v>3184</v>
      </c>
    </row>
    <row r="1650" spans="1:10" ht="36">
      <c r="A1650" s="617"/>
      <c r="B1650" s="620" t="s">
        <v>3194</v>
      </c>
      <c r="C1650" s="613" t="s">
        <v>3708</v>
      </c>
      <c r="D1650" s="618" t="s">
        <v>3742</v>
      </c>
      <c r="E1650" s="614">
        <v>4158.96</v>
      </c>
      <c r="F1650" s="615">
        <f t="shared" si="79"/>
        <v>292201290.96777308</v>
      </c>
      <c r="G1650" s="614">
        <f t="shared" si="78"/>
        <v>4158.96</v>
      </c>
      <c r="H1650" s="615">
        <f t="shared" si="80"/>
        <v>292201290.96777308</v>
      </c>
      <c r="I1650" s="616" t="s">
        <v>108</v>
      </c>
      <c r="J1650" s="616" t="s">
        <v>3184</v>
      </c>
    </row>
    <row r="1651" spans="1:10" ht="36">
      <c r="A1651" s="617"/>
      <c r="B1651" s="620" t="s">
        <v>3194</v>
      </c>
      <c r="C1651" s="613" t="s">
        <v>3708</v>
      </c>
      <c r="D1651" s="618" t="s">
        <v>3743</v>
      </c>
      <c r="E1651" s="614">
        <v>13000</v>
      </c>
      <c r="F1651" s="615">
        <f t="shared" si="79"/>
        <v>292214290.96777308</v>
      </c>
      <c r="G1651" s="614">
        <f t="shared" si="78"/>
        <v>13000</v>
      </c>
      <c r="H1651" s="615">
        <f t="shared" si="80"/>
        <v>292214290.96777308</v>
      </c>
      <c r="I1651" s="616" t="s">
        <v>108</v>
      </c>
      <c r="J1651" s="616" t="s">
        <v>3184</v>
      </c>
    </row>
    <row r="1652" spans="1:10" ht="36">
      <c r="A1652" s="617"/>
      <c r="B1652" s="620" t="s">
        <v>3194</v>
      </c>
      <c r="C1652" s="613" t="s">
        <v>3708</v>
      </c>
      <c r="D1652" s="618" t="s">
        <v>3744</v>
      </c>
      <c r="E1652" s="614">
        <v>4158.96</v>
      </c>
      <c r="F1652" s="615">
        <f t="shared" si="79"/>
        <v>292218449.92777306</v>
      </c>
      <c r="G1652" s="614">
        <f t="shared" si="78"/>
        <v>4158.96</v>
      </c>
      <c r="H1652" s="615">
        <f t="shared" si="80"/>
        <v>292218449.92777306</v>
      </c>
      <c r="I1652" s="616" t="s">
        <v>108</v>
      </c>
      <c r="J1652" s="616" t="s">
        <v>3184</v>
      </c>
    </row>
    <row r="1653" spans="1:10" ht="36">
      <c r="A1653" s="617"/>
      <c r="B1653" s="620" t="s">
        <v>3194</v>
      </c>
      <c r="C1653" s="613" t="s">
        <v>3708</v>
      </c>
      <c r="D1653" s="618" t="s">
        <v>3413</v>
      </c>
      <c r="E1653" s="614">
        <v>15000</v>
      </c>
      <c r="F1653" s="615">
        <f t="shared" si="79"/>
        <v>292233449.92777306</v>
      </c>
      <c r="G1653" s="614">
        <f t="shared" si="78"/>
        <v>15000</v>
      </c>
      <c r="H1653" s="615">
        <f t="shared" si="80"/>
        <v>292233449.92777306</v>
      </c>
      <c r="I1653" s="616" t="s">
        <v>108</v>
      </c>
      <c r="J1653" s="616" t="s">
        <v>3184</v>
      </c>
    </row>
    <row r="1654" spans="1:10" ht="36">
      <c r="A1654" s="617"/>
      <c r="B1654" s="620" t="s">
        <v>3194</v>
      </c>
      <c r="C1654" s="613" t="s">
        <v>3708</v>
      </c>
      <c r="D1654" s="618" t="s">
        <v>3745</v>
      </c>
      <c r="E1654" s="614">
        <v>4158.96</v>
      </c>
      <c r="F1654" s="615">
        <f t="shared" si="79"/>
        <v>292237608.88777304</v>
      </c>
      <c r="G1654" s="614">
        <f t="shared" si="78"/>
        <v>4158.96</v>
      </c>
      <c r="H1654" s="615">
        <f t="shared" si="80"/>
        <v>292237608.88777304</v>
      </c>
      <c r="I1654" s="616" t="s">
        <v>108</v>
      </c>
      <c r="J1654" s="616" t="s">
        <v>3184</v>
      </c>
    </row>
    <row r="1655" spans="1:10" ht="36">
      <c r="A1655" s="617"/>
      <c r="B1655" s="620" t="s">
        <v>3194</v>
      </c>
      <c r="C1655" s="613" t="s">
        <v>3708</v>
      </c>
      <c r="D1655" s="618" t="s">
        <v>3367</v>
      </c>
      <c r="E1655" s="614">
        <v>41056.400000000001</v>
      </c>
      <c r="F1655" s="615">
        <f t="shared" si="79"/>
        <v>292278665.28777301</v>
      </c>
      <c r="G1655" s="614">
        <f t="shared" si="78"/>
        <v>41056.400000000001</v>
      </c>
      <c r="H1655" s="615">
        <f t="shared" si="80"/>
        <v>292278665.28777301</v>
      </c>
      <c r="I1655" s="616" t="s">
        <v>108</v>
      </c>
      <c r="J1655" s="616" t="s">
        <v>3184</v>
      </c>
    </row>
    <row r="1656" spans="1:10" ht="36">
      <c r="A1656" s="617"/>
      <c r="B1656" s="620" t="s">
        <v>3194</v>
      </c>
      <c r="C1656" s="613" t="s">
        <v>3708</v>
      </c>
      <c r="D1656" s="618" t="s">
        <v>3746</v>
      </c>
      <c r="E1656" s="614">
        <v>4158.96</v>
      </c>
      <c r="F1656" s="615">
        <f t="shared" si="79"/>
        <v>292282824.24777299</v>
      </c>
      <c r="G1656" s="614">
        <f t="shared" si="78"/>
        <v>4158.96</v>
      </c>
      <c r="H1656" s="615">
        <f t="shared" si="80"/>
        <v>292282824.24777299</v>
      </c>
      <c r="I1656" s="616" t="s">
        <v>108</v>
      </c>
      <c r="J1656" s="616" t="s">
        <v>3184</v>
      </c>
    </row>
    <row r="1657" spans="1:10" ht="36">
      <c r="A1657" s="617"/>
      <c r="B1657" s="620" t="s">
        <v>3194</v>
      </c>
      <c r="C1657" s="613" t="s">
        <v>3708</v>
      </c>
      <c r="D1657" s="618" t="s">
        <v>3369</v>
      </c>
      <c r="E1657" s="614">
        <v>29326</v>
      </c>
      <c r="F1657" s="615">
        <f t="shared" si="79"/>
        <v>292312150.24777299</v>
      </c>
      <c r="G1657" s="614">
        <f t="shared" si="78"/>
        <v>29326</v>
      </c>
      <c r="H1657" s="615">
        <f t="shared" si="80"/>
        <v>292312150.24777299</v>
      </c>
      <c r="I1657" s="616" t="s">
        <v>108</v>
      </c>
      <c r="J1657" s="616" t="s">
        <v>3184</v>
      </c>
    </row>
    <row r="1658" spans="1:10" ht="36">
      <c r="A1658" s="617"/>
      <c r="B1658" s="620" t="s">
        <v>3194</v>
      </c>
      <c r="C1658" s="613" t="s">
        <v>3708</v>
      </c>
      <c r="D1658" s="618" t="s">
        <v>3747</v>
      </c>
      <c r="E1658" s="614">
        <v>4212.2800000000007</v>
      </c>
      <c r="F1658" s="615">
        <f t="shared" si="79"/>
        <v>292316362.52777296</v>
      </c>
      <c r="G1658" s="614">
        <f t="shared" si="78"/>
        <v>4212.2800000000007</v>
      </c>
      <c r="H1658" s="615">
        <f t="shared" si="80"/>
        <v>292316362.52777296</v>
      </c>
      <c r="I1658" s="616" t="s">
        <v>108</v>
      </c>
      <c r="J1658" s="616" t="s">
        <v>3184</v>
      </c>
    </row>
    <row r="1659" spans="1:10" ht="36">
      <c r="A1659" s="617"/>
      <c r="B1659" s="620" t="s">
        <v>3194</v>
      </c>
      <c r="C1659" s="613" t="s">
        <v>3708</v>
      </c>
      <c r="D1659" s="618" t="s">
        <v>3748</v>
      </c>
      <c r="E1659" s="614">
        <v>4212.2800000000007</v>
      </c>
      <c r="F1659" s="615">
        <f t="shared" si="79"/>
        <v>292320574.80777293</v>
      </c>
      <c r="G1659" s="614">
        <f t="shared" si="78"/>
        <v>4212.2800000000007</v>
      </c>
      <c r="H1659" s="615">
        <f t="shared" si="80"/>
        <v>292320574.80777293</v>
      </c>
      <c r="I1659" s="616" t="s">
        <v>108</v>
      </c>
      <c r="J1659" s="616" t="s">
        <v>3184</v>
      </c>
    </row>
    <row r="1660" spans="1:10" ht="36">
      <c r="A1660" s="617"/>
      <c r="B1660" s="620" t="s">
        <v>3194</v>
      </c>
      <c r="C1660" s="613" t="s">
        <v>3708</v>
      </c>
      <c r="D1660" s="618" t="s">
        <v>3371</v>
      </c>
      <c r="E1660" s="614">
        <v>660000</v>
      </c>
      <c r="F1660" s="615">
        <f t="shared" si="79"/>
        <v>292980574.80777293</v>
      </c>
      <c r="G1660" s="614">
        <f t="shared" si="78"/>
        <v>660000</v>
      </c>
      <c r="H1660" s="615">
        <f t="shared" si="80"/>
        <v>292980574.80777293</v>
      </c>
      <c r="I1660" s="616" t="s">
        <v>108</v>
      </c>
      <c r="J1660" s="616" t="s">
        <v>3184</v>
      </c>
    </row>
    <row r="1661" spans="1:10" ht="36">
      <c r="A1661" s="617"/>
      <c r="B1661" s="620" t="s">
        <v>3194</v>
      </c>
      <c r="C1661" s="613" t="s">
        <v>3708</v>
      </c>
      <c r="D1661" s="618" t="s">
        <v>3749</v>
      </c>
      <c r="E1661" s="614">
        <v>12000</v>
      </c>
      <c r="F1661" s="615">
        <f t="shared" si="79"/>
        <v>292992574.80777293</v>
      </c>
      <c r="G1661" s="614">
        <f t="shared" si="78"/>
        <v>12000</v>
      </c>
      <c r="H1661" s="615">
        <f t="shared" si="80"/>
        <v>292992574.80777293</v>
      </c>
      <c r="I1661" s="616" t="s">
        <v>108</v>
      </c>
      <c r="J1661" s="616" t="s">
        <v>3184</v>
      </c>
    </row>
    <row r="1662" spans="1:10" ht="36">
      <c r="A1662" s="617"/>
      <c r="B1662" s="620" t="s">
        <v>3194</v>
      </c>
      <c r="C1662" s="613" t="s">
        <v>3750</v>
      </c>
      <c r="D1662" s="618" t="s">
        <v>3468</v>
      </c>
      <c r="E1662" s="614">
        <v>17000</v>
      </c>
      <c r="F1662" s="615">
        <f t="shared" si="79"/>
        <v>293009574.80777293</v>
      </c>
      <c r="G1662" s="614">
        <f t="shared" si="78"/>
        <v>17000</v>
      </c>
      <c r="H1662" s="615">
        <f t="shared" si="80"/>
        <v>293009574.80777293</v>
      </c>
      <c r="I1662" s="616" t="s">
        <v>108</v>
      </c>
      <c r="J1662" s="616" t="s">
        <v>3184</v>
      </c>
    </row>
    <row r="1663" spans="1:10" ht="36">
      <c r="A1663" s="617"/>
      <c r="B1663" s="620" t="s">
        <v>3194</v>
      </c>
      <c r="C1663" s="613" t="s">
        <v>3750</v>
      </c>
      <c r="D1663" s="618" t="s">
        <v>3206</v>
      </c>
      <c r="E1663" s="614">
        <v>127612</v>
      </c>
      <c r="F1663" s="615">
        <f t="shared" si="79"/>
        <v>293137186.80777293</v>
      </c>
      <c r="G1663" s="614">
        <f t="shared" si="78"/>
        <v>127612</v>
      </c>
      <c r="H1663" s="615">
        <f t="shared" si="80"/>
        <v>293137186.80777293</v>
      </c>
      <c r="I1663" s="616" t="s">
        <v>108</v>
      </c>
      <c r="J1663" s="616" t="s">
        <v>3184</v>
      </c>
    </row>
    <row r="1664" spans="1:10" ht="36">
      <c r="A1664" s="617"/>
      <c r="B1664" s="620" t="s">
        <v>3194</v>
      </c>
      <c r="C1664" s="613" t="s">
        <v>3750</v>
      </c>
      <c r="D1664" s="618" t="s">
        <v>3300</v>
      </c>
      <c r="E1664" s="614">
        <v>30000</v>
      </c>
      <c r="F1664" s="615">
        <f t="shared" si="79"/>
        <v>293167186.80777293</v>
      </c>
      <c r="G1664" s="614">
        <f t="shared" si="78"/>
        <v>30000</v>
      </c>
      <c r="H1664" s="615">
        <f t="shared" si="80"/>
        <v>293167186.80777293</v>
      </c>
      <c r="I1664" s="616" t="s">
        <v>108</v>
      </c>
      <c r="J1664" s="616" t="s">
        <v>3184</v>
      </c>
    </row>
    <row r="1665" spans="1:10" ht="36">
      <c r="A1665" s="617"/>
      <c r="B1665" s="620" t="s">
        <v>3194</v>
      </c>
      <c r="C1665" s="613" t="s">
        <v>3750</v>
      </c>
      <c r="D1665" s="618" t="s">
        <v>3751</v>
      </c>
      <c r="E1665" s="614">
        <v>449000</v>
      </c>
      <c r="F1665" s="615">
        <f t="shared" si="79"/>
        <v>293616186.80777293</v>
      </c>
      <c r="G1665" s="614">
        <f t="shared" si="78"/>
        <v>449000</v>
      </c>
      <c r="H1665" s="615">
        <f t="shared" si="80"/>
        <v>293616186.80777293</v>
      </c>
      <c r="I1665" s="616" t="s">
        <v>108</v>
      </c>
      <c r="J1665" s="616" t="s">
        <v>3184</v>
      </c>
    </row>
    <row r="1666" spans="1:10" ht="36">
      <c r="A1666" s="617"/>
      <c r="B1666" s="620" t="s">
        <v>3194</v>
      </c>
      <c r="C1666" s="613" t="s">
        <v>3750</v>
      </c>
      <c r="D1666" s="618" t="s">
        <v>3305</v>
      </c>
      <c r="E1666" s="614">
        <v>8317.92</v>
      </c>
      <c r="F1666" s="615">
        <f t="shared" si="79"/>
        <v>293624504.72777295</v>
      </c>
      <c r="G1666" s="614">
        <f t="shared" si="78"/>
        <v>8317.92</v>
      </c>
      <c r="H1666" s="615">
        <f t="shared" si="80"/>
        <v>293624504.72777295</v>
      </c>
      <c r="I1666" s="616" t="s">
        <v>108</v>
      </c>
      <c r="J1666" s="616" t="s">
        <v>3184</v>
      </c>
    </row>
    <row r="1667" spans="1:10" ht="36">
      <c r="A1667" s="617"/>
      <c r="B1667" s="620" t="s">
        <v>3194</v>
      </c>
      <c r="C1667" s="613" t="s">
        <v>3750</v>
      </c>
      <c r="D1667" s="618" t="s">
        <v>3497</v>
      </c>
      <c r="E1667" s="614">
        <v>331000</v>
      </c>
      <c r="F1667" s="615">
        <f t="shared" si="79"/>
        <v>293955504.72777295</v>
      </c>
      <c r="G1667" s="614">
        <f t="shared" si="78"/>
        <v>331000</v>
      </c>
      <c r="H1667" s="615">
        <f t="shared" si="80"/>
        <v>293955504.72777295</v>
      </c>
      <c r="I1667" s="616" t="s">
        <v>108</v>
      </c>
      <c r="J1667" s="616" t="s">
        <v>3184</v>
      </c>
    </row>
    <row r="1668" spans="1:10" ht="36">
      <c r="A1668" s="617"/>
      <c r="B1668" s="620" t="s">
        <v>3194</v>
      </c>
      <c r="C1668" s="613" t="s">
        <v>3750</v>
      </c>
      <c r="D1668" s="618" t="s">
        <v>3498</v>
      </c>
      <c r="E1668" s="614">
        <v>331000</v>
      </c>
      <c r="F1668" s="615">
        <f t="shared" si="79"/>
        <v>294286504.72777295</v>
      </c>
      <c r="G1668" s="614">
        <f t="shared" si="78"/>
        <v>331000</v>
      </c>
      <c r="H1668" s="615">
        <f t="shared" si="80"/>
        <v>294286504.72777295</v>
      </c>
      <c r="I1668" s="616" t="s">
        <v>108</v>
      </c>
      <c r="J1668" s="616" t="s">
        <v>3184</v>
      </c>
    </row>
    <row r="1669" spans="1:10" ht="36">
      <c r="A1669" s="617"/>
      <c r="B1669" s="620" t="s">
        <v>3194</v>
      </c>
      <c r="C1669" s="613" t="s">
        <v>3750</v>
      </c>
      <c r="D1669" s="618" t="s">
        <v>3752</v>
      </c>
      <c r="E1669" s="614">
        <v>2000</v>
      </c>
      <c r="F1669" s="615">
        <f t="shared" si="79"/>
        <v>294288504.72777295</v>
      </c>
      <c r="G1669" s="614">
        <f t="shared" si="78"/>
        <v>2000</v>
      </c>
      <c r="H1669" s="615">
        <f t="shared" si="80"/>
        <v>294288504.72777295</v>
      </c>
      <c r="I1669" s="616" t="s">
        <v>108</v>
      </c>
      <c r="J1669" s="616" t="s">
        <v>3184</v>
      </c>
    </row>
    <row r="1670" spans="1:10" ht="36">
      <c r="A1670" s="617"/>
      <c r="B1670" s="620" t="s">
        <v>3194</v>
      </c>
      <c r="C1670" s="613" t="s">
        <v>3750</v>
      </c>
      <c r="D1670" s="618" t="s">
        <v>3753</v>
      </c>
      <c r="E1670" s="614">
        <v>78000</v>
      </c>
      <c r="F1670" s="615">
        <f t="shared" si="79"/>
        <v>294366504.72777295</v>
      </c>
      <c r="G1670" s="614">
        <f t="shared" si="78"/>
        <v>78000</v>
      </c>
      <c r="H1670" s="615">
        <f t="shared" si="80"/>
        <v>294366504.72777295</v>
      </c>
      <c r="I1670" s="616" t="s">
        <v>108</v>
      </c>
      <c r="J1670" s="616" t="s">
        <v>3184</v>
      </c>
    </row>
    <row r="1671" spans="1:10" ht="36">
      <c r="A1671" s="617"/>
      <c r="B1671" s="620" t="s">
        <v>3194</v>
      </c>
      <c r="C1671" s="613" t="s">
        <v>3750</v>
      </c>
      <c r="D1671" s="618" t="s">
        <v>3307</v>
      </c>
      <c r="E1671" s="614">
        <v>25000</v>
      </c>
      <c r="F1671" s="615">
        <f t="shared" si="79"/>
        <v>294391504.72777295</v>
      </c>
      <c r="G1671" s="614">
        <f t="shared" si="78"/>
        <v>25000</v>
      </c>
      <c r="H1671" s="615">
        <f t="shared" si="80"/>
        <v>294391504.72777295</v>
      </c>
      <c r="I1671" s="616" t="s">
        <v>108</v>
      </c>
      <c r="J1671" s="616" t="s">
        <v>3184</v>
      </c>
    </row>
    <row r="1672" spans="1:10" ht="36">
      <c r="A1672" s="617"/>
      <c r="B1672" s="620" t="s">
        <v>3194</v>
      </c>
      <c r="C1672" s="613" t="s">
        <v>3750</v>
      </c>
      <c r="D1672" s="618" t="s">
        <v>3754</v>
      </c>
      <c r="E1672" s="614">
        <v>414000</v>
      </c>
      <c r="F1672" s="615">
        <f t="shared" si="79"/>
        <v>294805504.72777295</v>
      </c>
      <c r="G1672" s="614">
        <f t="shared" si="78"/>
        <v>414000</v>
      </c>
      <c r="H1672" s="615">
        <f t="shared" si="80"/>
        <v>294805504.72777295</v>
      </c>
      <c r="I1672" s="616" t="s">
        <v>108</v>
      </c>
      <c r="J1672" s="616" t="s">
        <v>3184</v>
      </c>
    </row>
    <row r="1673" spans="1:10" ht="36">
      <c r="A1673" s="617"/>
      <c r="B1673" s="620" t="s">
        <v>3194</v>
      </c>
      <c r="C1673" s="613" t="s">
        <v>3750</v>
      </c>
      <c r="D1673" s="618" t="s">
        <v>3308</v>
      </c>
      <c r="E1673" s="614">
        <v>414000</v>
      </c>
      <c r="F1673" s="615">
        <f t="shared" si="79"/>
        <v>295219504.72777295</v>
      </c>
      <c r="G1673" s="614">
        <f t="shared" si="78"/>
        <v>414000</v>
      </c>
      <c r="H1673" s="615">
        <f t="shared" si="80"/>
        <v>295219504.72777295</v>
      </c>
      <c r="I1673" s="616" t="s">
        <v>108</v>
      </c>
      <c r="J1673" s="616" t="s">
        <v>3184</v>
      </c>
    </row>
    <row r="1674" spans="1:10" ht="36">
      <c r="A1674" s="617"/>
      <c r="B1674" s="620" t="s">
        <v>3194</v>
      </c>
      <c r="C1674" s="613" t="s">
        <v>3750</v>
      </c>
      <c r="D1674" s="618" t="s">
        <v>3389</v>
      </c>
      <c r="E1674" s="614">
        <v>207000</v>
      </c>
      <c r="F1674" s="615">
        <f t="shared" si="79"/>
        <v>295426504.72777295</v>
      </c>
      <c r="G1674" s="614">
        <f t="shared" ref="G1674:G1737" si="81">E1674</f>
        <v>207000</v>
      </c>
      <c r="H1674" s="615">
        <f t="shared" si="80"/>
        <v>295426504.72777295</v>
      </c>
      <c r="I1674" s="616" t="s">
        <v>108</v>
      </c>
      <c r="J1674" s="616" t="s">
        <v>3184</v>
      </c>
    </row>
    <row r="1675" spans="1:10" ht="36">
      <c r="A1675" s="617"/>
      <c r="B1675" s="620" t="s">
        <v>3194</v>
      </c>
      <c r="C1675" s="613" t="s">
        <v>3750</v>
      </c>
      <c r="D1675" s="618" t="s">
        <v>3312</v>
      </c>
      <c r="E1675" s="614">
        <v>276000</v>
      </c>
      <c r="F1675" s="615">
        <f t="shared" ref="F1675:F1738" si="82">E1675+F1674</f>
        <v>295702504.72777295</v>
      </c>
      <c r="G1675" s="614">
        <f t="shared" si="81"/>
        <v>276000</v>
      </c>
      <c r="H1675" s="615">
        <f t="shared" ref="H1675:H1738" si="83">H1674+G1675</f>
        <v>295702504.72777295</v>
      </c>
      <c r="I1675" s="616" t="s">
        <v>108</v>
      </c>
      <c r="J1675" s="616" t="s">
        <v>3184</v>
      </c>
    </row>
    <row r="1676" spans="1:10" ht="36">
      <c r="A1676" s="617"/>
      <c r="B1676" s="620" t="s">
        <v>3194</v>
      </c>
      <c r="C1676" s="613" t="s">
        <v>3750</v>
      </c>
      <c r="D1676" s="618" t="s">
        <v>3755</v>
      </c>
      <c r="E1676" s="614">
        <v>2000</v>
      </c>
      <c r="F1676" s="615">
        <f t="shared" si="82"/>
        <v>295704504.72777295</v>
      </c>
      <c r="G1676" s="614">
        <f t="shared" si="81"/>
        <v>2000</v>
      </c>
      <c r="H1676" s="615">
        <f t="shared" si="83"/>
        <v>295704504.72777295</v>
      </c>
      <c r="I1676" s="616" t="s">
        <v>108</v>
      </c>
      <c r="J1676" s="616" t="s">
        <v>3184</v>
      </c>
    </row>
    <row r="1677" spans="1:10" ht="36">
      <c r="A1677" s="617"/>
      <c r="B1677" s="620" t="s">
        <v>3194</v>
      </c>
      <c r="C1677" s="613" t="s">
        <v>3750</v>
      </c>
      <c r="D1677" s="618" t="s">
        <v>3215</v>
      </c>
      <c r="E1677" s="614">
        <v>319000</v>
      </c>
      <c r="F1677" s="615">
        <f t="shared" si="82"/>
        <v>296023504.72777295</v>
      </c>
      <c r="G1677" s="614">
        <f t="shared" si="81"/>
        <v>319000</v>
      </c>
      <c r="H1677" s="615">
        <f t="shared" si="83"/>
        <v>296023504.72777295</v>
      </c>
      <c r="I1677" s="616" t="s">
        <v>108</v>
      </c>
      <c r="J1677" s="616" t="s">
        <v>3184</v>
      </c>
    </row>
    <row r="1678" spans="1:10" ht="36">
      <c r="A1678" s="617"/>
      <c r="B1678" s="620" t="s">
        <v>3194</v>
      </c>
      <c r="C1678" s="613" t="s">
        <v>3750</v>
      </c>
      <c r="D1678" s="618" t="s">
        <v>3756</v>
      </c>
      <c r="E1678" s="614">
        <v>9000</v>
      </c>
      <c r="F1678" s="615">
        <f t="shared" si="82"/>
        <v>296032504.72777295</v>
      </c>
      <c r="G1678" s="614">
        <f t="shared" si="81"/>
        <v>9000</v>
      </c>
      <c r="H1678" s="615">
        <f t="shared" si="83"/>
        <v>296032504.72777295</v>
      </c>
      <c r="I1678" s="616" t="s">
        <v>108</v>
      </c>
      <c r="J1678" s="616" t="s">
        <v>3184</v>
      </c>
    </row>
    <row r="1679" spans="1:10" ht="36">
      <c r="A1679" s="617"/>
      <c r="B1679" s="620" t="s">
        <v>3194</v>
      </c>
      <c r="C1679" s="613" t="s">
        <v>3750</v>
      </c>
      <c r="D1679" s="618" t="s">
        <v>3323</v>
      </c>
      <c r="E1679" s="614">
        <v>123000</v>
      </c>
      <c r="F1679" s="615">
        <f t="shared" si="82"/>
        <v>296155504.72777295</v>
      </c>
      <c r="G1679" s="614">
        <f t="shared" si="81"/>
        <v>123000</v>
      </c>
      <c r="H1679" s="615">
        <f t="shared" si="83"/>
        <v>296155504.72777295</v>
      </c>
      <c r="I1679" s="616" t="s">
        <v>108</v>
      </c>
      <c r="J1679" s="616" t="s">
        <v>3184</v>
      </c>
    </row>
    <row r="1680" spans="1:10" ht="36">
      <c r="A1680" s="617"/>
      <c r="B1680" s="620" t="s">
        <v>3194</v>
      </c>
      <c r="C1680" s="613" t="s">
        <v>3750</v>
      </c>
      <c r="D1680" s="618" t="s">
        <v>3324</v>
      </c>
      <c r="E1680" s="614">
        <v>193000</v>
      </c>
      <c r="F1680" s="615">
        <f t="shared" si="82"/>
        <v>296348504.72777295</v>
      </c>
      <c r="G1680" s="614">
        <f t="shared" si="81"/>
        <v>193000</v>
      </c>
      <c r="H1680" s="615">
        <f t="shared" si="83"/>
        <v>296348504.72777295</v>
      </c>
      <c r="I1680" s="616" t="s">
        <v>108</v>
      </c>
      <c r="J1680" s="616" t="s">
        <v>3184</v>
      </c>
    </row>
    <row r="1681" spans="1:10" ht="36">
      <c r="A1681" s="617"/>
      <c r="B1681" s="620" t="s">
        <v>3194</v>
      </c>
      <c r="C1681" s="613" t="s">
        <v>3750</v>
      </c>
      <c r="D1681" s="618" t="s">
        <v>3325</v>
      </c>
      <c r="E1681" s="614">
        <v>39000</v>
      </c>
      <c r="F1681" s="615">
        <f t="shared" si="82"/>
        <v>296387504.72777295</v>
      </c>
      <c r="G1681" s="614">
        <f t="shared" si="81"/>
        <v>39000</v>
      </c>
      <c r="H1681" s="615">
        <f t="shared" si="83"/>
        <v>296387504.72777295</v>
      </c>
      <c r="I1681" s="616" t="s">
        <v>108</v>
      </c>
      <c r="J1681" s="616" t="s">
        <v>3184</v>
      </c>
    </row>
    <row r="1682" spans="1:10" ht="36">
      <c r="A1682" s="617"/>
      <c r="B1682" s="620" t="s">
        <v>3194</v>
      </c>
      <c r="C1682" s="613" t="s">
        <v>3750</v>
      </c>
      <c r="D1682" s="618" t="s">
        <v>3328</v>
      </c>
      <c r="E1682" s="614">
        <v>399000</v>
      </c>
      <c r="F1682" s="615">
        <f t="shared" si="82"/>
        <v>296786504.72777295</v>
      </c>
      <c r="G1682" s="614">
        <f t="shared" si="81"/>
        <v>399000</v>
      </c>
      <c r="H1682" s="615">
        <f t="shared" si="83"/>
        <v>296786504.72777295</v>
      </c>
      <c r="I1682" s="616" t="s">
        <v>108</v>
      </c>
      <c r="J1682" s="616" t="s">
        <v>3184</v>
      </c>
    </row>
    <row r="1683" spans="1:10" ht="36">
      <c r="A1683" s="617"/>
      <c r="B1683" s="620" t="s">
        <v>3194</v>
      </c>
      <c r="C1683" s="613" t="s">
        <v>3750</v>
      </c>
      <c r="D1683" s="618" t="s">
        <v>3329</v>
      </c>
      <c r="E1683" s="614">
        <v>65710</v>
      </c>
      <c r="F1683" s="615">
        <f t="shared" si="82"/>
        <v>296852214.72777295</v>
      </c>
      <c r="G1683" s="614">
        <f t="shared" si="81"/>
        <v>65710</v>
      </c>
      <c r="H1683" s="615">
        <f t="shared" si="83"/>
        <v>296852214.72777295</v>
      </c>
      <c r="I1683" s="616" t="s">
        <v>108</v>
      </c>
      <c r="J1683" s="616" t="s">
        <v>3184</v>
      </c>
    </row>
    <row r="1684" spans="1:10" ht="36">
      <c r="A1684" s="617"/>
      <c r="B1684" s="620" t="s">
        <v>3194</v>
      </c>
      <c r="C1684" s="613" t="s">
        <v>3750</v>
      </c>
      <c r="D1684" s="618" t="s">
        <v>3330</v>
      </c>
      <c r="E1684" s="614">
        <v>2000</v>
      </c>
      <c r="F1684" s="615">
        <f t="shared" si="82"/>
        <v>296854214.72777295</v>
      </c>
      <c r="G1684" s="614">
        <f t="shared" si="81"/>
        <v>2000</v>
      </c>
      <c r="H1684" s="615">
        <f t="shared" si="83"/>
        <v>296854214.72777295</v>
      </c>
      <c r="I1684" s="616" t="s">
        <v>108</v>
      </c>
      <c r="J1684" s="616" t="s">
        <v>3184</v>
      </c>
    </row>
    <row r="1685" spans="1:10" ht="36">
      <c r="A1685" s="617"/>
      <c r="B1685" s="620" t="s">
        <v>3194</v>
      </c>
      <c r="C1685" s="613" t="s">
        <v>3750</v>
      </c>
      <c r="D1685" s="618" t="s">
        <v>3331</v>
      </c>
      <c r="E1685" s="614">
        <v>187774</v>
      </c>
      <c r="F1685" s="615">
        <f t="shared" si="82"/>
        <v>297041988.72777295</v>
      </c>
      <c r="G1685" s="614">
        <f t="shared" si="81"/>
        <v>187774</v>
      </c>
      <c r="H1685" s="615">
        <f t="shared" si="83"/>
        <v>297041988.72777295</v>
      </c>
      <c r="I1685" s="616" t="s">
        <v>108</v>
      </c>
      <c r="J1685" s="616" t="s">
        <v>3184</v>
      </c>
    </row>
    <row r="1686" spans="1:10" ht="36">
      <c r="A1686" s="617"/>
      <c r="B1686" s="620" t="s">
        <v>3194</v>
      </c>
      <c r="C1686" s="613" t="s">
        <v>3750</v>
      </c>
      <c r="D1686" s="618" t="s">
        <v>3332</v>
      </c>
      <c r="E1686" s="614">
        <v>9000</v>
      </c>
      <c r="F1686" s="615">
        <f t="shared" si="82"/>
        <v>297050988.72777295</v>
      </c>
      <c r="G1686" s="614">
        <f t="shared" si="81"/>
        <v>9000</v>
      </c>
      <c r="H1686" s="615">
        <f t="shared" si="83"/>
        <v>297050988.72777295</v>
      </c>
      <c r="I1686" s="616" t="s">
        <v>108</v>
      </c>
      <c r="J1686" s="616" t="s">
        <v>3184</v>
      </c>
    </row>
    <row r="1687" spans="1:10" ht="36">
      <c r="A1687" s="617"/>
      <c r="B1687" s="620" t="s">
        <v>3194</v>
      </c>
      <c r="C1687" s="613" t="s">
        <v>3750</v>
      </c>
      <c r="D1687" s="618" t="s">
        <v>3333</v>
      </c>
      <c r="E1687" s="614">
        <v>60000</v>
      </c>
      <c r="F1687" s="615">
        <f t="shared" si="82"/>
        <v>297110988.72777295</v>
      </c>
      <c r="G1687" s="614">
        <f t="shared" si="81"/>
        <v>60000</v>
      </c>
      <c r="H1687" s="615">
        <f t="shared" si="83"/>
        <v>297110988.72777295</v>
      </c>
      <c r="I1687" s="616" t="s">
        <v>108</v>
      </c>
      <c r="J1687" s="616" t="s">
        <v>3184</v>
      </c>
    </row>
    <row r="1688" spans="1:10" ht="36">
      <c r="A1688" s="617"/>
      <c r="B1688" s="620" t="s">
        <v>3194</v>
      </c>
      <c r="C1688" s="613" t="s">
        <v>3750</v>
      </c>
      <c r="D1688" s="618" t="s">
        <v>3221</v>
      </c>
      <c r="E1688" s="614">
        <v>212425.56</v>
      </c>
      <c r="F1688" s="615">
        <f t="shared" si="82"/>
        <v>297323414.28777295</v>
      </c>
      <c r="G1688" s="614">
        <f t="shared" si="81"/>
        <v>212425.56</v>
      </c>
      <c r="H1688" s="615">
        <f t="shared" si="83"/>
        <v>297323414.28777295</v>
      </c>
      <c r="I1688" s="616" t="s">
        <v>108</v>
      </c>
      <c r="J1688" s="616" t="s">
        <v>3184</v>
      </c>
    </row>
    <row r="1689" spans="1:10" ht="36">
      <c r="A1689" s="617"/>
      <c r="B1689" s="620" t="s">
        <v>3194</v>
      </c>
      <c r="C1689" s="613" t="s">
        <v>3750</v>
      </c>
      <c r="D1689" s="618" t="s">
        <v>3410</v>
      </c>
      <c r="E1689" s="614">
        <v>4000</v>
      </c>
      <c r="F1689" s="615">
        <f t="shared" si="82"/>
        <v>297327414.28777295</v>
      </c>
      <c r="G1689" s="614">
        <f t="shared" si="81"/>
        <v>4000</v>
      </c>
      <c r="H1689" s="615">
        <f t="shared" si="83"/>
        <v>297327414.28777295</v>
      </c>
      <c r="I1689" s="616" t="s">
        <v>108</v>
      </c>
      <c r="J1689" s="616" t="s">
        <v>3184</v>
      </c>
    </row>
    <row r="1690" spans="1:10" ht="36">
      <c r="A1690" s="617"/>
      <c r="B1690" s="620" t="s">
        <v>3194</v>
      </c>
      <c r="C1690" s="613" t="s">
        <v>3750</v>
      </c>
      <c r="D1690" s="618" t="s">
        <v>3517</v>
      </c>
      <c r="E1690" s="614">
        <v>2000</v>
      </c>
      <c r="F1690" s="615">
        <f t="shared" si="82"/>
        <v>297329414.28777295</v>
      </c>
      <c r="G1690" s="614">
        <f t="shared" si="81"/>
        <v>2000</v>
      </c>
      <c r="H1690" s="615">
        <f t="shared" si="83"/>
        <v>297329414.28777295</v>
      </c>
      <c r="I1690" s="616" t="s">
        <v>108</v>
      </c>
      <c r="J1690" s="616" t="s">
        <v>3184</v>
      </c>
    </row>
    <row r="1691" spans="1:10" ht="36">
      <c r="A1691" s="617"/>
      <c r="B1691" s="620" t="s">
        <v>3194</v>
      </c>
      <c r="C1691" s="613" t="s">
        <v>3750</v>
      </c>
      <c r="D1691" s="618" t="s">
        <v>3518</v>
      </c>
      <c r="E1691" s="614">
        <v>2000</v>
      </c>
      <c r="F1691" s="615">
        <f t="shared" si="82"/>
        <v>297331414.28777295</v>
      </c>
      <c r="G1691" s="614">
        <f t="shared" si="81"/>
        <v>2000</v>
      </c>
      <c r="H1691" s="615">
        <f t="shared" si="83"/>
        <v>297331414.28777295</v>
      </c>
      <c r="I1691" s="616" t="s">
        <v>108</v>
      </c>
      <c r="J1691" s="616" t="s">
        <v>3184</v>
      </c>
    </row>
    <row r="1692" spans="1:10" ht="36">
      <c r="A1692" s="617"/>
      <c r="B1692" s="620" t="s">
        <v>3194</v>
      </c>
      <c r="C1692" s="613" t="s">
        <v>3750</v>
      </c>
      <c r="D1692" s="618" t="s">
        <v>3338</v>
      </c>
      <c r="E1692" s="614">
        <v>1000</v>
      </c>
      <c r="F1692" s="615">
        <f t="shared" si="82"/>
        <v>297332414.28777295</v>
      </c>
      <c r="G1692" s="614">
        <f t="shared" si="81"/>
        <v>1000</v>
      </c>
      <c r="H1692" s="615">
        <f t="shared" si="83"/>
        <v>297332414.28777295</v>
      </c>
      <c r="I1692" s="616" t="s">
        <v>108</v>
      </c>
      <c r="J1692" s="616" t="s">
        <v>3184</v>
      </c>
    </row>
    <row r="1693" spans="1:10" ht="36">
      <c r="A1693" s="617"/>
      <c r="B1693" s="620" t="s">
        <v>3194</v>
      </c>
      <c r="C1693" s="613" t="s">
        <v>3750</v>
      </c>
      <c r="D1693" s="618" t="s">
        <v>3248</v>
      </c>
      <c r="E1693" s="614">
        <v>220000</v>
      </c>
      <c r="F1693" s="615">
        <f t="shared" si="82"/>
        <v>297552414.28777295</v>
      </c>
      <c r="G1693" s="614">
        <f t="shared" si="81"/>
        <v>220000</v>
      </c>
      <c r="H1693" s="615">
        <f t="shared" si="83"/>
        <v>297552414.28777295</v>
      </c>
      <c r="I1693" s="616" t="s">
        <v>108</v>
      </c>
      <c r="J1693" s="616" t="s">
        <v>3184</v>
      </c>
    </row>
    <row r="1694" spans="1:10" ht="36">
      <c r="A1694" s="617"/>
      <c r="B1694" s="620" t="s">
        <v>3194</v>
      </c>
      <c r="C1694" s="613" t="s">
        <v>3750</v>
      </c>
      <c r="D1694" s="618" t="s">
        <v>3757</v>
      </c>
      <c r="E1694" s="614">
        <v>2000</v>
      </c>
      <c r="F1694" s="615">
        <f t="shared" si="82"/>
        <v>297554414.28777295</v>
      </c>
      <c r="G1694" s="614">
        <f t="shared" si="81"/>
        <v>2000</v>
      </c>
      <c r="H1694" s="615">
        <f t="shared" si="83"/>
        <v>297554414.28777295</v>
      </c>
      <c r="I1694" s="616" t="s">
        <v>108</v>
      </c>
      <c r="J1694" s="616" t="s">
        <v>3184</v>
      </c>
    </row>
    <row r="1695" spans="1:10" ht="36">
      <c r="A1695" s="617"/>
      <c r="B1695" s="620" t="s">
        <v>3194</v>
      </c>
      <c r="C1695" s="613" t="s">
        <v>3750</v>
      </c>
      <c r="D1695" s="618" t="s">
        <v>3758</v>
      </c>
      <c r="E1695" s="614">
        <v>9000</v>
      </c>
      <c r="F1695" s="615">
        <f t="shared" si="82"/>
        <v>297563414.28777295</v>
      </c>
      <c r="G1695" s="614">
        <f t="shared" si="81"/>
        <v>9000</v>
      </c>
      <c r="H1695" s="615">
        <f t="shared" si="83"/>
        <v>297563414.28777295</v>
      </c>
      <c r="I1695" s="616" t="s">
        <v>108</v>
      </c>
      <c r="J1695" s="616" t="s">
        <v>3184</v>
      </c>
    </row>
    <row r="1696" spans="1:10" ht="36">
      <c r="A1696" s="617"/>
      <c r="B1696" s="620" t="s">
        <v>3194</v>
      </c>
      <c r="C1696" s="613" t="s">
        <v>3750</v>
      </c>
      <c r="D1696" s="618" t="s">
        <v>3759</v>
      </c>
      <c r="E1696" s="614">
        <v>9000</v>
      </c>
      <c r="F1696" s="615">
        <f t="shared" si="82"/>
        <v>297572414.28777295</v>
      </c>
      <c r="G1696" s="614">
        <f t="shared" si="81"/>
        <v>9000</v>
      </c>
      <c r="H1696" s="615">
        <f t="shared" si="83"/>
        <v>297572414.28777295</v>
      </c>
      <c r="I1696" s="616" t="s">
        <v>108</v>
      </c>
      <c r="J1696" s="616" t="s">
        <v>3184</v>
      </c>
    </row>
    <row r="1697" spans="1:10" ht="36">
      <c r="A1697" s="617"/>
      <c r="B1697" s="620" t="s">
        <v>3194</v>
      </c>
      <c r="C1697" s="613" t="s">
        <v>3750</v>
      </c>
      <c r="D1697" s="618" t="s">
        <v>3357</v>
      </c>
      <c r="E1697" s="614">
        <v>68795</v>
      </c>
      <c r="F1697" s="615">
        <f t="shared" si="82"/>
        <v>297641209.28777295</v>
      </c>
      <c r="G1697" s="614">
        <f t="shared" si="81"/>
        <v>68795</v>
      </c>
      <c r="H1697" s="615">
        <f t="shared" si="83"/>
        <v>297641209.28777295</v>
      </c>
      <c r="I1697" s="616" t="s">
        <v>108</v>
      </c>
      <c r="J1697" s="616" t="s">
        <v>3184</v>
      </c>
    </row>
    <row r="1698" spans="1:10" ht="36">
      <c r="A1698" s="617"/>
      <c r="B1698" s="620" t="s">
        <v>3194</v>
      </c>
      <c r="C1698" s="613" t="s">
        <v>3750</v>
      </c>
      <c r="D1698" s="618" t="s">
        <v>3358</v>
      </c>
      <c r="E1698" s="614">
        <v>94000</v>
      </c>
      <c r="F1698" s="615">
        <f t="shared" si="82"/>
        <v>297735209.28777295</v>
      </c>
      <c r="G1698" s="614">
        <f t="shared" si="81"/>
        <v>94000</v>
      </c>
      <c r="H1698" s="615">
        <f t="shared" si="83"/>
        <v>297735209.28777295</v>
      </c>
      <c r="I1698" s="616" t="s">
        <v>108</v>
      </c>
      <c r="J1698" s="616" t="s">
        <v>3184</v>
      </c>
    </row>
    <row r="1699" spans="1:10" ht="36">
      <c r="A1699" s="617"/>
      <c r="B1699" s="620" t="s">
        <v>3194</v>
      </c>
      <c r="C1699" s="613" t="s">
        <v>3750</v>
      </c>
      <c r="D1699" s="618" t="s">
        <v>3760</v>
      </c>
      <c r="E1699" s="614">
        <v>2000</v>
      </c>
      <c r="F1699" s="615">
        <f t="shared" si="82"/>
        <v>297737209.28777295</v>
      </c>
      <c r="G1699" s="614">
        <f t="shared" si="81"/>
        <v>2000</v>
      </c>
      <c r="H1699" s="615">
        <f t="shared" si="83"/>
        <v>297737209.28777295</v>
      </c>
      <c r="I1699" s="616" t="s">
        <v>108</v>
      </c>
      <c r="J1699" s="616" t="s">
        <v>3184</v>
      </c>
    </row>
    <row r="1700" spans="1:10" ht="36">
      <c r="A1700" s="617"/>
      <c r="B1700" s="620" t="s">
        <v>3194</v>
      </c>
      <c r="C1700" s="613" t="s">
        <v>3750</v>
      </c>
      <c r="D1700" s="618" t="s">
        <v>3365</v>
      </c>
      <c r="E1700" s="614">
        <v>125000</v>
      </c>
      <c r="F1700" s="615">
        <f t="shared" si="82"/>
        <v>297862209.28777295</v>
      </c>
      <c r="G1700" s="614">
        <f t="shared" si="81"/>
        <v>125000</v>
      </c>
      <c r="H1700" s="615">
        <f t="shared" si="83"/>
        <v>297862209.28777295</v>
      </c>
      <c r="I1700" s="616" t="s">
        <v>108</v>
      </c>
      <c r="J1700" s="616" t="s">
        <v>3184</v>
      </c>
    </row>
    <row r="1701" spans="1:10" ht="36">
      <c r="A1701" s="617"/>
      <c r="B1701" s="620" t="s">
        <v>3194</v>
      </c>
      <c r="C1701" s="613" t="s">
        <v>3750</v>
      </c>
      <c r="D1701" s="618" t="s">
        <v>3761</v>
      </c>
      <c r="E1701" s="614">
        <v>493000</v>
      </c>
      <c r="F1701" s="615">
        <f t="shared" si="82"/>
        <v>298355209.28777295</v>
      </c>
      <c r="G1701" s="614">
        <f t="shared" si="81"/>
        <v>493000</v>
      </c>
      <c r="H1701" s="615">
        <f t="shared" si="83"/>
        <v>298355209.28777295</v>
      </c>
      <c r="I1701" s="616" t="s">
        <v>108</v>
      </c>
      <c r="J1701" s="616" t="s">
        <v>3184</v>
      </c>
    </row>
    <row r="1702" spans="1:10" ht="36">
      <c r="A1702" s="617"/>
      <c r="B1702" s="620" t="s">
        <v>3194</v>
      </c>
      <c r="C1702" s="613" t="s">
        <v>3750</v>
      </c>
      <c r="D1702" s="618" t="s">
        <v>3762</v>
      </c>
      <c r="E1702" s="614">
        <v>9000</v>
      </c>
      <c r="F1702" s="615">
        <f t="shared" si="82"/>
        <v>298364209.28777295</v>
      </c>
      <c r="G1702" s="614">
        <f t="shared" si="81"/>
        <v>9000</v>
      </c>
      <c r="H1702" s="615">
        <f t="shared" si="83"/>
        <v>298364209.28777295</v>
      </c>
      <c r="I1702" s="616" t="s">
        <v>108</v>
      </c>
      <c r="J1702" s="616" t="s">
        <v>3184</v>
      </c>
    </row>
    <row r="1703" spans="1:10" ht="36">
      <c r="A1703" s="617"/>
      <c r="B1703" s="620" t="s">
        <v>3194</v>
      </c>
      <c r="C1703" s="613" t="s">
        <v>3750</v>
      </c>
      <c r="D1703" s="618" t="s">
        <v>3526</v>
      </c>
      <c r="E1703" s="614">
        <v>78000</v>
      </c>
      <c r="F1703" s="615">
        <f t="shared" si="82"/>
        <v>298442209.28777295</v>
      </c>
      <c r="G1703" s="614">
        <f t="shared" si="81"/>
        <v>78000</v>
      </c>
      <c r="H1703" s="615">
        <f t="shared" si="83"/>
        <v>298442209.28777295</v>
      </c>
      <c r="I1703" s="616" t="s">
        <v>108</v>
      </c>
      <c r="J1703" s="616" t="s">
        <v>3184</v>
      </c>
    </row>
    <row r="1704" spans="1:10" ht="36">
      <c r="A1704" s="617"/>
      <c r="B1704" s="620" t="s">
        <v>3194</v>
      </c>
      <c r="C1704" s="613" t="s">
        <v>3750</v>
      </c>
      <c r="D1704" s="618" t="s">
        <v>3367</v>
      </c>
      <c r="E1704" s="614">
        <v>25753.56</v>
      </c>
      <c r="F1704" s="615">
        <f t="shared" si="82"/>
        <v>298467962.84777296</v>
      </c>
      <c r="G1704" s="614">
        <f t="shared" si="81"/>
        <v>25753.56</v>
      </c>
      <c r="H1704" s="615">
        <f t="shared" si="83"/>
        <v>298467962.84777296</v>
      </c>
      <c r="I1704" s="616" t="s">
        <v>108</v>
      </c>
      <c r="J1704" s="616" t="s">
        <v>3184</v>
      </c>
    </row>
    <row r="1705" spans="1:10" ht="36">
      <c r="A1705" s="617"/>
      <c r="B1705" s="620" t="s">
        <v>3194</v>
      </c>
      <c r="C1705" s="613" t="s">
        <v>3750</v>
      </c>
      <c r="D1705" s="618" t="s">
        <v>3529</v>
      </c>
      <c r="E1705" s="614">
        <v>9000</v>
      </c>
      <c r="F1705" s="615">
        <f t="shared" si="82"/>
        <v>298476962.84777296</v>
      </c>
      <c r="G1705" s="614">
        <f t="shared" si="81"/>
        <v>9000</v>
      </c>
      <c r="H1705" s="615">
        <f t="shared" si="83"/>
        <v>298476962.84777296</v>
      </c>
      <c r="I1705" s="616" t="s">
        <v>108</v>
      </c>
      <c r="J1705" s="616" t="s">
        <v>3184</v>
      </c>
    </row>
    <row r="1706" spans="1:10" ht="36">
      <c r="A1706" s="617"/>
      <c r="B1706" s="620" t="s">
        <v>3194</v>
      </c>
      <c r="C1706" s="613" t="s">
        <v>3750</v>
      </c>
      <c r="D1706" s="618" t="s">
        <v>3369</v>
      </c>
      <c r="E1706" s="614">
        <v>345000</v>
      </c>
      <c r="F1706" s="615">
        <f t="shared" si="82"/>
        <v>298821962.84777296</v>
      </c>
      <c r="G1706" s="614">
        <f t="shared" si="81"/>
        <v>345000</v>
      </c>
      <c r="H1706" s="615">
        <f t="shared" si="83"/>
        <v>298821962.84777296</v>
      </c>
      <c r="I1706" s="616" t="s">
        <v>108</v>
      </c>
      <c r="J1706" s="616" t="s">
        <v>3184</v>
      </c>
    </row>
    <row r="1707" spans="1:10" ht="36">
      <c r="A1707" s="617"/>
      <c r="B1707" s="620" t="s">
        <v>3194</v>
      </c>
      <c r="C1707" s="613" t="s">
        <v>3750</v>
      </c>
      <c r="D1707" s="618" t="s">
        <v>3371</v>
      </c>
      <c r="E1707" s="614">
        <v>414000</v>
      </c>
      <c r="F1707" s="615">
        <f t="shared" si="82"/>
        <v>299235962.84777296</v>
      </c>
      <c r="G1707" s="614">
        <f t="shared" si="81"/>
        <v>414000</v>
      </c>
      <c r="H1707" s="615">
        <f t="shared" si="83"/>
        <v>299235962.84777296</v>
      </c>
      <c r="I1707" s="616" t="s">
        <v>108</v>
      </c>
      <c r="J1707" s="616" t="s">
        <v>3184</v>
      </c>
    </row>
    <row r="1708" spans="1:10" ht="36">
      <c r="A1708" s="617"/>
      <c r="B1708" s="620" t="s">
        <v>3194</v>
      </c>
      <c r="C1708" s="613" t="s">
        <v>3750</v>
      </c>
      <c r="D1708" s="618" t="s">
        <v>3763</v>
      </c>
      <c r="E1708" s="614">
        <v>2000</v>
      </c>
      <c r="F1708" s="615">
        <f t="shared" si="82"/>
        <v>299237962.84777296</v>
      </c>
      <c r="G1708" s="614">
        <f t="shared" si="81"/>
        <v>2000</v>
      </c>
      <c r="H1708" s="615">
        <f t="shared" si="83"/>
        <v>299237962.84777296</v>
      </c>
      <c r="I1708" s="616" t="s">
        <v>108</v>
      </c>
      <c r="J1708" s="616" t="s">
        <v>3184</v>
      </c>
    </row>
    <row r="1709" spans="1:10" ht="36">
      <c r="A1709" s="617"/>
      <c r="B1709" s="620" t="s">
        <v>3194</v>
      </c>
      <c r="C1709" s="613" t="s">
        <v>3750</v>
      </c>
      <c r="D1709" s="618" t="s">
        <v>3749</v>
      </c>
      <c r="E1709" s="614">
        <v>5000</v>
      </c>
      <c r="F1709" s="615">
        <f t="shared" si="82"/>
        <v>299242962.84777296</v>
      </c>
      <c r="G1709" s="614">
        <f t="shared" si="81"/>
        <v>5000</v>
      </c>
      <c r="H1709" s="615">
        <f t="shared" si="83"/>
        <v>299242962.84777296</v>
      </c>
      <c r="I1709" s="616" t="s">
        <v>108</v>
      </c>
      <c r="J1709" s="616" t="s">
        <v>3184</v>
      </c>
    </row>
    <row r="1710" spans="1:10" ht="36">
      <c r="A1710" s="617"/>
      <c r="B1710" s="620" t="s">
        <v>3194</v>
      </c>
      <c r="C1710" s="613" t="s">
        <v>3764</v>
      </c>
      <c r="D1710" s="618" t="s">
        <v>3299</v>
      </c>
      <c r="E1710" s="614">
        <v>479.88</v>
      </c>
      <c r="F1710" s="615">
        <f t="shared" si="82"/>
        <v>299243442.72777295</v>
      </c>
      <c r="G1710" s="614">
        <f t="shared" si="81"/>
        <v>479.88</v>
      </c>
      <c r="H1710" s="615">
        <f t="shared" si="83"/>
        <v>299243442.72777295</v>
      </c>
      <c r="I1710" s="616" t="s">
        <v>108</v>
      </c>
      <c r="J1710" s="616" t="s">
        <v>3184</v>
      </c>
    </row>
    <row r="1711" spans="1:10" ht="36">
      <c r="A1711" s="617"/>
      <c r="B1711" s="620" t="s">
        <v>3194</v>
      </c>
      <c r="C1711" s="613" t="s">
        <v>3764</v>
      </c>
      <c r="D1711" s="618" t="s">
        <v>3206</v>
      </c>
      <c r="E1711" s="614">
        <v>10610.68</v>
      </c>
      <c r="F1711" s="615">
        <f t="shared" si="82"/>
        <v>299254053.40777296</v>
      </c>
      <c r="G1711" s="614">
        <f t="shared" si="81"/>
        <v>10610.68</v>
      </c>
      <c r="H1711" s="615">
        <f t="shared" si="83"/>
        <v>299254053.40777296</v>
      </c>
      <c r="I1711" s="616" t="s">
        <v>108</v>
      </c>
      <c r="J1711" s="616" t="s">
        <v>3184</v>
      </c>
    </row>
    <row r="1712" spans="1:10" ht="36">
      <c r="A1712" s="617"/>
      <c r="B1712" s="620" t="s">
        <v>3194</v>
      </c>
      <c r="C1712" s="613" t="s">
        <v>3764</v>
      </c>
      <c r="D1712" s="618" t="s">
        <v>3765</v>
      </c>
      <c r="E1712" s="614">
        <v>106.64</v>
      </c>
      <c r="F1712" s="615">
        <f t="shared" si="82"/>
        <v>299254160.04777294</v>
      </c>
      <c r="G1712" s="614">
        <f t="shared" si="81"/>
        <v>106.64</v>
      </c>
      <c r="H1712" s="615">
        <f t="shared" si="83"/>
        <v>299254160.04777294</v>
      </c>
      <c r="I1712" s="616" t="s">
        <v>108</v>
      </c>
      <c r="J1712" s="616" t="s">
        <v>3184</v>
      </c>
    </row>
    <row r="1713" spans="1:10" ht="36">
      <c r="A1713" s="617"/>
      <c r="B1713" s="620" t="s">
        <v>3194</v>
      </c>
      <c r="C1713" s="613" t="s">
        <v>3764</v>
      </c>
      <c r="D1713" s="618" t="s">
        <v>3551</v>
      </c>
      <c r="E1713" s="614">
        <v>3359.1600000000003</v>
      </c>
      <c r="F1713" s="615">
        <f t="shared" si="82"/>
        <v>299257519.20777297</v>
      </c>
      <c r="G1713" s="614">
        <f t="shared" si="81"/>
        <v>3359.1600000000003</v>
      </c>
      <c r="H1713" s="615">
        <f t="shared" si="83"/>
        <v>299257519.20777297</v>
      </c>
      <c r="I1713" s="616" t="s">
        <v>108</v>
      </c>
      <c r="J1713" s="616" t="s">
        <v>3184</v>
      </c>
    </row>
    <row r="1714" spans="1:10" ht="36">
      <c r="A1714" s="617"/>
      <c r="B1714" s="620" t="s">
        <v>3194</v>
      </c>
      <c r="C1714" s="613" t="s">
        <v>3764</v>
      </c>
      <c r="D1714" s="618" t="s">
        <v>3300</v>
      </c>
      <c r="E1714" s="614">
        <v>1066.4000000000001</v>
      </c>
      <c r="F1714" s="615">
        <f t="shared" si="82"/>
        <v>299258585.60777295</v>
      </c>
      <c r="G1714" s="614">
        <f t="shared" si="81"/>
        <v>1066.4000000000001</v>
      </c>
      <c r="H1714" s="615">
        <f t="shared" si="83"/>
        <v>299258585.60777295</v>
      </c>
      <c r="I1714" s="616" t="s">
        <v>108</v>
      </c>
      <c r="J1714" s="616" t="s">
        <v>3184</v>
      </c>
    </row>
    <row r="1715" spans="1:10" ht="36">
      <c r="A1715" s="617"/>
      <c r="B1715" s="620" t="s">
        <v>3194</v>
      </c>
      <c r="C1715" s="613" t="s">
        <v>3764</v>
      </c>
      <c r="D1715" s="618" t="s">
        <v>3766</v>
      </c>
      <c r="E1715" s="614">
        <v>693.16000000000008</v>
      </c>
      <c r="F1715" s="615">
        <f t="shared" si="82"/>
        <v>299259278.76777297</v>
      </c>
      <c r="G1715" s="614">
        <f t="shared" si="81"/>
        <v>693.16000000000008</v>
      </c>
      <c r="H1715" s="615">
        <f t="shared" si="83"/>
        <v>299259278.76777297</v>
      </c>
      <c r="I1715" s="616" t="s">
        <v>108</v>
      </c>
      <c r="J1715" s="616" t="s">
        <v>3184</v>
      </c>
    </row>
    <row r="1716" spans="1:10" ht="36">
      <c r="A1716" s="617"/>
      <c r="B1716" s="620" t="s">
        <v>3194</v>
      </c>
      <c r="C1716" s="613" t="s">
        <v>3764</v>
      </c>
      <c r="D1716" s="618" t="s">
        <v>3767</v>
      </c>
      <c r="E1716" s="614">
        <v>106.64</v>
      </c>
      <c r="F1716" s="615">
        <f t="shared" si="82"/>
        <v>299259385.40777296</v>
      </c>
      <c r="G1716" s="614">
        <f t="shared" si="81"/>
        <v>106.64</v>
      </c>
      <c r="H1716" s="615">
        <f t="shared" si="83"/>
        <v>299259385.40777296</v>
      </c>
      <c r="I1716" s="616" t="s">
        <v>108</v>
      </c>
      <c r="J1716" s="616" t="s">
        <v>3184</v>
      </c>
    </row>
    <row r="1717" spans="1:10" ht="36">
      <c r="A1717" s="617"/>
      <c r="B1717" s="620" t="s">
        <v>3194</v>
      </c>
      <c r="C1717" s="613" t="s">
        <v>3764</v>
      </c>
      <c r="D1717" s="618" t="s">
        <v>3305</v>
      </c>
      <c r="E1717" s="614">
        <v>8317.92</v>
      </c>
      <c r="F1717" s="615">
        <f t="shared" si="82"/>
        <v>299267703.32777297</v>
      </c>
      <c r="G1717" s="614">
        <f t="shared" si="81"/>
        <v>8317.92</v>
      </c>
      <c r="H1717" s="615">
        <f t="shared" si="83"/>
        <v>299267703.32777297</v>
      </c>
      <c r="I1717" s="616" t="s">
        <v>108</v>
      </c>
      <c r="J1717" s="616" t="s">
        <v>3184</v>
      </c>
    </row>
    <row r="1718" spans="1:10" ht="36">
      <c r="A1718" s="617"/>
      <c r="B1718" s="620" t="s">
        <v>3194</v>
      </c>
      <c r="C1718" s="613" t="s">
        <v>3764</v>
      </c>
      <c r="D1718" s="618" t="s">
        <v>3306</v>
      </c>
      <c r="E1718" s="614">
        <v>2346.08</v>
      </c>
      <c r="F1718" s="615">
        <f t="shared" si="82"/>
        <v>299270049.40777296</v>
      </c>
      <c r="G1718" s="614">
        <f t="shared" si="81"/>
        <v>2346.08</v>
      </c>
      <c r="H1718" s="615">
        <f t="shared" si="83"/>
        <v>299270049.40777296</v>
      </c>
      <c r="I1718" s="616" t="s">
        <v>108</v>
      </c>
      <c r="J1718" s="616" t="s">
        <v>3184</v>
      </c>
    </row>
    <row r="1719" spans="1:10" ht="36">
      <c r="A1719" s="617"/>
      <c r="B1719" s="620" t="s">
        <v>3194</v>
      </c>
      <c r="C1719" s="613" t="s">
        <v>3764</v>
      </c>
      <c r="D1719" s="618" t="s">
        <v>3307</v>
      </c>
      <c r="E1719" s="614">
        <v>1333</v>
      </c>
      <c r="F1719" s="615">
        <f t="shared" si="82"/>
        <v>299271382.40777296</v>
      </c>
      <c r="G1719" s="614">
        <f t="shared" si="81"/>
        <v>1333</v>
      </c>
      <c r="H1719" s="615">
        <f t="shared" si="83"/>
        <v>299271382.40777296</v>
      </c>
      <c r="I1719" s="616" t="s">
        <v>108</v>
      </c>
      <c r="J1719" s="616" t="s">
        <v>3184</v>
      </c>
    </row>
    <row r="1720" spans="1:10" ht="36">
      <c r="A1720" s="617"/>
      <c r="B1720" s="620" t="s">
        <v>3194</v>
      </c>
      <c r="C1720" s="613" t="s">
        <v>3764</v>
      </c>
      <c r="D1720" s="618" t="s">
        <v>3308</v>
      </c>
      <c r="E1720" s="614">
        <v>28472.880000000001</v>
      </c>
      <c r="F1720" s="615">
        <f t="shared" si="82"/>
        <v>299299855.28777295</v>
      </c>
      <c r="G1720" s="614">
        <f t="shared" si="81"/>
        <v>28472.880000000001</v>
      </c>
      <c r="H1720" s="615">
        <f t="shared" si="83"/>
        <v>299299855.28777295</v>
      </c>
      <c r="I1720" s="616" t="s">
        <v>108</v>
      </c>
      <c r="J1720" s="616" t="s">
        <v>3184</v>
      </c>
    </row>
    <row r="1721" spans="1:10" ht="36">
      <c r="A1721" s="617"/>
      <c r="B1721" s="620" t="s">
        <v>3194</v>
      </c>
      <c r="C1721" s="613" t="s">
        <v>3764</v>
      </c>
      <c r="D1721" s="618" t="s">
        <v>3309</v>
      </c>
      <c r="E1721" s="614">
        <v>42132.800000000003</v>
      </c>
      <c r="F1721" s="615">
        <f t="shared" si="82"/>
        <v>299341988.08777297</v>
      </c>
      <c r="G1721" s="614">
        <f t="shared" si="81"/>
        <v>42132.800000000003</v>
      </c>
      <c r="H1721" s="615">
        <f t="shared" si="83"/>
        <v>299341988.08777297</v>
      </c>
      <c r="I1721" s="616" t="s">
        <v>108</v>
      </c>
      <c r="J1721" s="616" t="s">
        <v>3184</v>
      </c>
    </row>
    <row r="1722" spans="1:10" ht="36">
      <c r="A1722" s="617"/>
      <c r="B1722" s="620" t="s">
        <v>3194</v>
      </c>
      <c r="C1722" s="613" t="s">
        <v>3764</v>
      </c>
      <c r="D1722" s="618" t="s">
        <v>3310</v>
      </c>
      <c r="E1722" s="614">
        <v>7144.88</v>
      </c>
      <c r="F1722" s="615">
        <f t="shared" si="82"/>
        <v>299349132.96777296</v>
      </c>
      <c r="G1722" s="614">
        <f t="shared" si="81"/>
        <v>7144.88</v>
      </c>
      <c r="H1722" s="615">
        <f t="shared" si="83"/>
        <v>299349132.96777296</v>
      </c>
      <c r="I1722" s="616" t="s">
        <v>108</v>
      </c>
      <c r="J1722" s="616" t="s">
        <v>3184</v>
      </c>
    </row>
    <row r="1723" spans="1:10" ht="36">
      <c r="A1723" s="617"/>
      <c r="B1723" s="620" t="s">
        <v>3194</v>
      </c>
      <c r="C1723" s="613" t="s">
        <v>3764</v>
      </c>
      <c r="D1723" s="618" t="s">
        <v>3311</v>
      </c>
      <c r="E1723" s="614">
        <v>39000</v>
      </c>
      <c r="F1723" s="615">
        <f t="shared" si="82"/>
        <v>299388132.96777296</v>
      </c>
      <c r="G1723" s="614">
        <f t="shared" si="81"/>
        <v>39000</v>
      </c>
      <c r="H1723" s="615">
        <f t="shared" si="83"/>
        <v>299388132.96777296</v>
      </c>
      <c r="I1723" s="616" t="s">
        <v>108</v>
      </c>
      <c r="J1723" s="616" t="s">
        <v>3184</v>
      </c>
    </row>
    <row r="1724" spans="1:10" ht="36">
      <c r="A1724" s="617"/>
      <c r="B1724" s="620" t="s">
        <v>3194</v>
      </c>
      <c r="C1724" s="613" t="s">
        <v>3764</v>
      </c>
      <c r="D1724" s="618" t="s">
        <v>3389</v>
      </c>
      <c r="E1724" s="614">
        <v>141144.88</v>
      </c>
      <c r="F1724" s="615">
        <f t="shared" si="82"/>
        <v>299529277.84777296</v>
      </c>
      <c r="G1724" s="614">
        <f t="shared" si="81"/>
        <v>141144.88</v>
      </c>
      <c r="H1724" s="615">
        <f t="shared" si="83"/>
        <v>299529277.84777296</v>
      </c>
      <c r="I1724" s="616" t="s">
        <v>108</v>
      </c>
      <c r="J1724" s="616" t="s">
        <v>3184</v>
      </c>
    </row>
    <row r="1725" spans="1:10" ht="36">
      <c r="A1725" s="617"/>
      <c r="B1725" s="620" t="s">
        <v>3194</v>
      </c>
      <c r="C1725" s="613" t="s">
        <v>3764</v>
      </c>
      <c r="D1725" s="618" t="s">
        <v>3768</v>
      </c>
      <c r="E1725" s="614">
        <v>4158.96</v>
      </c>
      <c r="F1725" s="615">
        <f t="shared" si="82"/>
        <v>299533436.80777293</v>
      </c>
      <c r="G1725" s="614">
        <f t="shared" si="81"/>
        <v>4158.96</v>
      </c>
      <c r="H1725" s="615">
        <f t="shared" si="83"/>
        <v>299533436.80777293</v>
      </c>
      <c r="I1725" s="616" t="s">
        <v>108</v>
      </c>
      <c r="J1725" s="616" t="s">
        <v>3184</v>
      </c>
    </row>
    <row r="1726" spans="1:10" ht="36">
      <c r="A1726" s="617"/>
      <c r="B1726" s="620" t="s">
        <v>3194</v>
      </c>
      <c r="C1726" s="613" t="s">
        <v>3764</v>
      </c>
      <c r="D1726" s="618" t="s">
        <v>3769</v>
      </c>
      <c r="E1726" s="614">
        <v>4158.96</v>
      </c>
      <c r="F1726" s="615">
        <f t="shared" si="82"/>
        <v>299537595.76777291</v>
      </c>
      <c r="G1726" s="614">
        <f t="shared" si="81"/>
        <v>4158.96</v>
      </c>
      <c r="H1726" s="615">
        <f t="shared" si="83"/>
        <v>299537595.76777291</v>
      </c>
      <c r="I1726" s="616" t="s">
        <v>108</v>
      </c>
      <c r="J1726" s="616" t="s">
        <v>3184</v>
      </c>
    </row>
    <row r="1727" spans="1:10" ht="36">
      <c r="A1727" s="617"/>
      <c r="B1727" s="620" t="s">
        <v>3194</v>
      </c>
      <c r="C1727" s="613" t="s">
        <v>3764</v>
      </c>
      <c r="D1727" s="618" t="s">
        <v>3770</v>
      </c>
      <c r="E1727" s="614">
        <v>4158.96</v>
      </c>
      <c r="F1727" s="615">
        <f t="shared" si="82"/>
        <v>299541754.72777289</v>
      </c>
      <c r="G1727" s="614">
        <f t="shared" si="81"/>
        <v>4158.96</v>
      </c>
      <c r="H1727" s="615">
        <f t="shared" si="83"/>
        <v>299541754.72777289</v>
      </c>
      <c r="I1727" s="616" t="s">
        <v>108</v>
      </c>
      <c r="J1727" s="616" t="s">
        <v>3184</v>
      </c>
    </row>
    <row r="1728" spans="1:10" ht="36">
      <c r="A1728" s="617"/>
      <c r="B1728" s="620" t="s">
        <v>3194</v>
      </c>
      <c r="C1728" s="613" t="s">
        <v>3764</v>
      </c>
      <c r="D1728" s="618" t="s">
        <v>3771</v>
      </c>
      <c r="E1728" s="614">
        <v>4158.96</v>
      </c>
      <c r="F1728" s="615">
        <f t="shared" si="82"/>
        <v>299545913.68777287</v>
      </c>
      <c r="G1728" s="614">
        <f t="shared" si="81"/>
        <v>4158.96</v>
      </c>
      <c r="H1728" s="615">
        <f t="shared" si="83"/>
        <v>299545913.68777287</v>
      </c>
      <c r="I1728" s="616" t="s">
        <v>108</v>
      </c>
      <c r="J1728" s="616" t="s">
        <v>3184</v>
      </c>
    </row>
    <row r="1729" spans="1:10" ht="36">
      <c r="A1729" s="617"/>
      <c r="B1729" s="620" t="s">
        <v>3194</v>
      </c>
      <c r="C1729" s="613" t="s">
        <v>3764</v>
      </c>
      <c r="D1729" s="618" t="s">
        <v>3772</v>
      </c>
      <c r="E1729" s="614">
        <v>4158.96</v>
      </c>
      <c r="F1729" s="615">
        <f t="shared" si="82"/>
        <v>299550072.64777285</v>
      </c>
      <c r="G1729" s="614">
        <f t="shared" si="81"/>
        <v>4158.96</v>
      </c>
      <c r="H1729" s="615">
        <f t="shared" si="83"/>
        <v>299550072.64777285</v>
      </c>
      <c r="I1729" s="616" t="s">
        <v>108</v>
      </c>
      <c r="J1729" s="616" t="s">
        <v>3184</v>
      </c>
    </row>
    <row r="1730" spans="1:10" ht="36">
      <c r="A1730" s="617"/>
      <c r="B1730" s="620" t="s">
        <v>3194</v>
      </c>
      <c r="C1730" s="613" t="s">
        <v>3764</v>
      </c>
      <c r="D1730" s="618" t="s">
        <v>3773</v>
      </c>
      <c r="E1730" s="614">
        <v>4158.96</v>
      </c>
      <c r="F1730" s="615">
        <f t="shared" si="82"/>
        <v>299554231.60777283</v>
      </c>
      <c r="G1730" s="614">
        <f t="shared" si="81"/>
        <v>4158.96</v>
      </c>
      <c r="H1730" s="615">
        <f t="shared" si="83"/>
        <v>299554231.60777283</v>
      </c>
      <c r="I1730" s="616" t="s">
        <v>108</v>
      </c>
      <c r="J1730" s="616" t="s">
        <v>3184</v>
      </c>
    </row>
    <row r="1731" spans="1:10" ht="36">
      <c r="A1731" s="617"/>
      <c r="B1731" s="620" t="s">
        <v>3194</v>
      </c>
      <c r="C1731" s="613" t="s">
        <v>3764</v>
      </c>
      <c r="D1731" s="618" t="s">
        <v>3774</v>
      </c>
      <c r="E1731" s="614">
        <v>1000</v>
      </c>
      <c r="F1731" s="615">
        <f t="shared" si="82"/>
        <v>299555231.60777283</v>
      </c>
      <c r="G1731" s="614">
        <f t="shared" si="81"/>
        <v>1000</v>
      </c>
      <c r="H1731" s="615">
        <f t="shared" si="83"/>
        <v>299555231.60777283</v>
      </c>
      <c r="I1731" s="616" t="s">
        <v>108</v>
      </c>
      <c r="J1731" s="616" t="s">
        <v>3184</v>
      </c>
    </row>
    <row r="1732" spans="1:10" ht="36">
      <c r="A1732" s="617"/>
      <c r="B1732" s="620" t="s">
        <v>3194</v>
      </c>
      <c r="C1732" s="613" t="s">
        <v>3764</v>
      </c>
      <c r="D1732" s="618" t="s">
        <v>3499</v>
      </c>
      <c r="E1732" s="614">
        <v>625000</v>
      </c>
      <c r="F1732" s="615">
        <f t="shared" si="82"/>
        <v>300180231.60777283</v>
      </c>
      <c r="G1732" s="614">
        <f t="shared" si="81"/>
        <v>625000</v>
      </c>
      <c r="H1732" s="615">
        <f t="shared" si="83"/>
        <v>300180231.60777283</v>
      </c>
      <c r="I1732" s="616" t="s">
        <v>108</v>
      </c>
      <c r="J1732" s="616" t="s">
        <v>3184</v>
      </c>
    </row>
    <row r="1733" spans="1:10" ht="36">
      <c r="A1733" s="617"/>
      <c r="B1733" s="620" t="s">
        <v>3194</v>
      </c>
      <c r="C1733" s="613" t="s">
        <v>3764</v>
      </c>
      <c r="D1733" s="618" t="s">
        <v>3775</v>
      </c>
      <c r="E1733" s="614">
        <v>479.88</v>
      </c>
      <c r="F1733" s="615">
        <f t="shared" si="82"/>
        <v>300180711.48777282</v>
      </c>
      <c r="G1733" s="614">
        <f t="shared" si="81"/>
        <v>479.88</v>
      </c>
      <c r="H1733" s="615">
        <f t="shared" si="83"/>
        <v>300180711.48777282</v>
      </c>
      <c r="I1733" s="616" t="s">
        <v>108</v>
      </c>
      <c r="J1733" s="616" t="s">
        <v>3184</v>
      </c>
    </row>
    <row r="1734" spans="1:10" ht="36">
      <c r="A1734" s="617"/>
      <c r="B1734" s="620" t="s">
        <v>3194</v>
      </c>
      <c r="C1734" s="613" t="s">
        <v>3764</v>
      </c>
      <c r="D1734" s="618" t="s">
        <v>3312</v>
      </c>
      <c r="E1734" s="614">
        <v>18981.919999999998</v>
      </c>
      <c r="F1734" s="615">
        <f t="shared" si="82"/>
        <v>300199693.40777284</v>
      </c>
      <c r="G1734" s="614">
        <f t="shared" si="81"/>
        <v>18981.919999999998</v>
      </c>
      <c r="H1734" s="615">
        <f t="shared" si="83"/>
        <v>300199693.40777284</v>
      </c>
      <c r="I1734" s="616" t="s">
        <v>108</v>
      </c>
      <c r="J1734" s="616" t="s">
        <v>3184</v>
      </c>
    </row>
    <row r="1735" spans="1:10" ht="36">
      <c r="A1735" s="617"/>
      <c r="B1735" s="620" t="s">
        <v>3194</v>
      </c>
      <c r="C1735" s="613" t="s">
        <v>3764</v>
      </c>
      <c r="D1735" s="618" t="s">
        <v>3776</v>
      </c>
      <c r="E1735" s="614">
        <v>853.12</v>
      </c>
      <c r="F1735" s="615">
        <f t="shared" si="82"/>
        <v>300200546.52777284</v>
      </c>
      <c r="G1735" s="614">
        <f t="shared" si="81"/>
        <v>853.12</v>
      </c>
      <c r="H1735" s="615">
        <f t="shared" si="83"/>
        <v>300200546.52777284</v>
      </c>
      <c r="I1735" s="616" t="s">
        <v>108</v>
      </c>
      <c r="J1735" s="616" t="s">
        <v>3184</v>
      </c>
    </row>
    <row r="1736" spans="1:10" ht="36">
      <c r="A1736" s="617"/>
      <c r="B1736" s="620" t="s">
        <v>3194</v>
      </c>
      <c r="C1736" s="613" t="s">
        <v>3764</v>
      </c>
      <c r="D1736" s="618" t="s">
        <v>3777</v>
      </c>
      <c r="E1736" s="614">
        <v>106.64</v>
      </c>
      <c r="F1736" s="615">
        <f t="shared" si="82"/>
        <v>300200653.16777283</v>
      </c>
      <c r="G1736" s="614">
        <f t="shared" si="81"/>
        <v>106.64</v>
      </c>
      <c r="H1736" s="615">
        <f t="shared" si="83"/>
        <v>300200653.16777283</v>
      </c>
      <c r="I1736" s="616" t="s">
        <v>108</v>
      </c>
      <c r="J1736" s="616" t="s">
        <v>3184</v>
      </c>
    </row>
    <row r="1737" spans="1:10" ht="36">
      <c r="A1737" s="617"/>
      <c r="B1737" s="620" t="s">
        <v>3194</v>
      </c>
      <c r="C1737" s="613" t="s">
        <v>3764</v>
      </c>
      <c r="D1737" s="618" t="s">
        <v>3778</v>
      </c>
      <c r="E1737" s="614">
        <v>3412.48</v>
      </c>
      <c r="F1737" s="615">
        <f t="shared" si="82"/>
        <v>300204065.64777285</v>
      </c>
      <c r="G1737" s="614">
        <f t="shared" si="81"/>
        <v>3412.48</v>
      </c>
      <c r="H1737" s="615">
        <f t="shared" si="83"/>
        <v>300204065.64777285</v>
      </c>
      <c r="I1737" s="616" t="s">
        <v>108</v>
      </c>
      <c r="J1737" s="616" t="s">
        <v>3184</v>
      </c>
    </row>
    <row r="1738" spans="1:10" ht="36">
      <c r="A1738" s="617"/>
      <c r="B1738" s="620" t="s">
        <v>3194</v>
      </c>
      <c r="C1738" s="613" t="s">
        <v>3764</v>
      </c>
      <c r="D1738" s="618" t="s">
        <v>3779</v>
      </c>
      <c r="E1738" s="614">
        <v>106.64</v>
      </c>
      <c r="F1738" s="615">
        <f t="shared" si="82"/>
        <v>300204172.28777283</v>
      </c>
      <c r="G1738" s="614">
        <f t="shared" ref="G1738:G1801" si="84">E1738</f>
        <v>106.64</v>
      </c>
      <c r="H1738" s="615">
        <f t="shared" si="83"/>
        <v>300204172.28777283</v>
      </c>
      <c r="I1738" s="616" t="s">
        <v>108</v>
      </c>
      <c r="J1738" s="616" t="s">
        <v>3184</v>
      </c>
    </row>
    <row r="1739" spans="1:10" ht="36">
      <c r="A1739" s="617"/>
      <c r="B1739" s="620" t="s">
        <v>3194</v>
      </c>
      <c r="C1739" s="613" t="s">
        <v>3764</v>
      </c>
      <c r="D1739" s="618" t="s">
        <v>3780</v>
      </c>
      <c r="E1739" s="614">
        <v>12476.880000000001</v>
      </c>
      <c r="F1739" s="615">
        <f t="shared" ref="F1739:F1802" si="85">E1739+F1738</f>
        <v>300216649.16777283</v>
      </c>
      <c r="G1739" s="614">
        <f t="shared" si="84"/>
        <v>12476.880000000001</v>
      </c>
      <c r="H1739" s="615">
        <f t="shared" ref="H1739:H1802" si="86">H1738+G1739</f>
        <v>300216649.16777283</v>
      </c>
      <c r="I1739" s="616" t="s">
        <v>108</v>
      </c>
      <c r="J1739" s="616" t="s">
        <v>3184</v>
      </c>
    </row>
    <row r="1740" spans="1:10" ht="36">
      <c r="A1740" s="617"/>
      <c r="B1740" s="620" t="s">
        <v>3194</v>
      </c>
      <c r="C1740" s="613" t="s">
        <v>3764</v>
      </c>
      <c r="D1740" s="618" t="s">
        <v>3781</v>
      </c>
      <c r="E1740" s="614">
        <v>147921</v>
      </c>
      <c r="F1740" s="615">
        <f t="shared" si="85"/>
        <v>300364570.16777283</v>
      </c>
      <c r="G1740" s="614">
        <f t="shared" si="84"/>
        <v>147921</v>
      </c>
      <c r="H1740" s="615">
        <f t="shared" si="86"/>
        <v>300364570.16777283</v>
      </c>
      <c r="I1740" s="616" t="s">
        <v>108</v>
      </c>
      <c r="J1740" s="616" t="s">
        <v>3184</v>
      </c>
    </row>
    <row r="1741" spans="1:10" ht="36">
      <c r="A1741" s="617"/>
      <c r="B1741" s="620" t="s">
        <v>3194</v>
      </c>
      <c r="C1741" s="613" t="s">
        <v>3764</v>
      </c>
      <c r="D1741" s="618" t="s">
        <v>3559</v>
      </c>
      <c r="E1741" s="614">
        <v>106.64</v>
      </c>
      <c r="F1741" s="615">
        <f t="shared" si="85"/>
        <v>300364676.80777282</v>
      </c>
      <c r="G1741" s="614">
        <f t="shared" si="84"/>
        <v>106.64</v>
      </c>
      <c r="H1741" s="615">
        <f t="shared" si="86"/>
        <v>300364676.80777282</v>
      </c>
      <c r="I1741" s="616" t="s">
        <v>108</v>
      </c>
      <c r="J1741" s="616" t="s">
        <v>3184</v>
      </c>
    </row>
    <row r="1742" spans="1:10" ht="36">
      <c r="A1742" s="617"/>
      <c r="B1742" s="620" t="s">
        <v>3194</v>
      </c>
      <c r="C1742" s="613" t="s">
        <v>3764</v>
      </c>
      <c r="D1742" s="618" t="s">
        <v>3782</v>
      </c>
      <c r="E1742" s="614">
        <v>106.64</v>
      </c>
      <c r="F1742" s="615">
        <f t="shared" si="85"/>
        <v>300364783.4477728</v>
      </c>
      <c r="G1742" s="614">
        <f t="shared" si="84"/>
        <v>106.64</v>
      </c>
      <c r="H1742" s="615">
        <f t="shared" si="86"/>
        <v>300364783.4477728</v>
      </c>
      <c r="I1742" s="616" t="s">
        <v>108</v>
      </c>
      <c r="J1742" s="616" t="s">
        <v>3184</v>
      </c>
    </row>
    <row r="1743" spans="1:10" ht="36">
      <c r="A1743" s="617"/>
      <c r="B1743" s="620" t="s">
        <v>3194</v>
      </c>
      <c r="C1743" s="613" t="s">
        <v>3764</v>
      </c>
      <c r="D1743" s="618" t="s">
        <v>3783</v>
      </c>
      <c r="E1743" s="614">
        <v>2079.48</v>
      </c>
      <c r="F1743" s="615">
        <f t="shared" si="85"/>
        <v>300366862.92777282</v>
      </c>
      <c r="G1743" s="614">
        <f t="shared" si="84"/>
        <v>2079.48</v>
      </c>
      <c r="H1743" s="615">
        <f t="shared" si="86"/>
        <v>300366862.92777282</v>
      </c>
      <c r="I1743" s="616" t="s">
        <v>108</v>
      </c>
      <c r="J1743" s="616" t="s">
        <v>3184</v>
      </c>
    </row>
    <row r="1744" spans="1:10" ht="36">
      <c r="A1744" s="617"/>
      <c r="B1744" s="620" t="s">
        <v>3194</v>
      </c>
      <c r="C1744" s="613" t="s">
        <v>3764</v>
      </c>
      <c r="D1744" s="618" t="s">
        <v>3784</v>
      </c>
      <c r="E1744" s="614">
        <v>133000</v>
      </c>
      <c r="F1744" s="615">
        <f t="shared" si="85"/>
        <v>300499862.92777282</v>
      </c>
      <c r="G1744" s="614">
        <f t="shared" si="84"/>
        <v>133000</v>
      </c>
      <c r="H1744" s="615">
        <f t="shared" si="86"/>
        <v>300499862.92777282</v>
      </c>
      <c r="I1744" s="616" t="s">
        <v>108</v>
      </c>
      <c r="J1744" s="616" t="s">
        <v>3184</v>
      </c>
    </row>
    <row r="1745" spans="1:10" ht="36">
      <c r="A1745" s="617"/>
      <c r="B1745" s="620" t="s">
        <v>3194</v>
      </c>
      <c r="C1745" s="613" t="s">
        <v>3764</v>
      </c>
      <c r="D1745" s="618" t="s">
        <v>3785</v>
      </c>
      <c r="E1745" s="614">
        <v>133000</v>
      </c>
      <c r="F1745" s="615">
        <f t="shared" si="85"/>
        <v>300632862.92777282</v>
      </c>
      <c r="G1745" s="614">
        <f t="shared" si="84"/>
        <v>133000</v>
      </c>
      <c r="H1745" s="615">
        <f t="shared" si="86"/>
        <v>300632862.92777282</v>
      </c>
      <c r="I1745" s="616" t="s">
        <v>108</v>
      </c>
      <c r="J1745" s="616" t="s">
        <v>3184</v>
      </c>
    </row>
    <row r="1746" spans="1:10" ht="36">
      <c r="A1746" s="617"/>
      <c r="B1746" s="620" t="s">
        <v>3194</v>
      </c>
      <c r="C1746" s="613" t="s">
        <v>3764</v>
      </c>
      <c r="D1746" s="618" t="s">
        <v>3329</v>
      </c>
      <c r="E1746" s="614">
        <v>4745.4799999999996</v>
      </c>
      <c r="F1746" s="615">
        <f t="shared" si="85"/>
        <v>300637608.40777284</v>
      </c>
      <c r="G1746" s="614">
        <f t="shared" si="84"/>
        <v>4745.4799999999996</v>
      </c>
      <c r="H1746" s="615">
        <f t="shared" si="86"/>
        <v>300637608.40777284</v>
      </c>
      <c r="I1746" s="616" t="s">
        <v>108</v>
      </c>
      <c r="J1746" s="616" t="s">
        <v>3184</v>
      </c>
    </row>
    <row r="1747" spans="1:10" ht="36">
      <c r="A1747" s="617"/>
      <c r="B1747" s="620" t="s">
        <v>3194</v>
      </c>
      <c r="C1747" s="613" t="s">
        <v>3764</v>
      </c>
      <c r="D1747" s="618" t="s">
        <v>3330</v>
      </c>
      <c r="E1747" s="614">
        <v>106.64</v>
      </c>
      <c r="F1747" s="615">
        <f t="shared" si="85"/>
        <v>300637715.04777282</v>
      </c>
      <c r="G1747" s="614">
        <f t="shared" si="84"/>
        <v>106.64</v>
      </c>
      <c r="H1747" s="615">
        <f t="shared" si="86"/>
        <v>300637715.04777282</v>
      </c>
      <c r="I1747" s="616" t="s">
        <v>108</v>
      </c>
      <c r="J1747" s="616" t="s">
        <v>3184</v>
      </c>
    </row>
    <row r="1748" spans="1:10" ht="36">
      <c r="A1748" s="617"/>
      <c r="B1748" s="620" t="s">
        <v>3194</v>
      </c>
      <c r="C1748" s="613" t="s">
        <v>3764</v>
      </c>
      <c r="D1748" s="618" t="s">
        <v>3331</v>
      </c>
      <c r="E1748" s="614">
        <v>15196.2</v>
      </c>
      <c r="F1748" s="615">
        <f t="shared" si="85"/>
        <v>300652911.24777281</v>
      </c>
      <c r="G1748" s="614">
        <f t="shared" si="84"/>
        <v>15196.2</v>
      </c>
      <c r="H1748" s="615">
        <f t="shared" si="86"/>
        <v>300652911.24777281</v>
      </c>
      <c r="I1748" s="616" t="s">
        <v>108</v>
      </c>
      <c r="J1748" s="616" t="s">
        <v>3184</v>
      </c>
    </row>
    <row r="1749" spans="1:10" ht="36">
      <c r="A1749" s="617"/>
      <c r="B1749" s="620" t="s">
        <v>3194</v>
      </c>
      <c r="C1749" s="613" t="s">
        <v>3764</v>
      </c>
      <c r="D1749" s="618" t="s">
        <v>3332</v>
      </c>
      <c r="E1749" s="614">
        <v>586.52</v>
      </c>
      <c r="F1749" s="615">
        <f t="shared" si="85"/>
        <v>300653497.76777279</v>
      </c>
      <c r="G1749" s="614">
        <f t="shared" si="84"/>
        <v>586.52</v>
      </c>
      <c r="H1749" s="615">
        <f t="shared" si="86"/>
        <v>300653497.76777279</v>
      </c>
      <c r="I1749" s="616" t="s">
        <v>108</v>
      </c>
      <c r="J1749" s="616" t="s">
        <v>3184</v>
      </c>
    </row>
    <row r="1750" spans="1:10" ht="36">
      <c r="A1750" s="617"/>
      <c r="B1750" s="620" t="s">
        <v>3194</v>
      </c>
      <c r="C1750" s="613" t="s">
        <v>3764</v>
      </c>
      <c r="D1750" s="618" t="s">
        <v>3333</v>
      </c>
      <c r="E1750" s="614">
        <v>4692.16</v>
      </c>
      <c r="F1750" s="615">
        <f t="shared" si="85"/>
        <v>300658189.92777282</v>
      </c>
      <c r="G1750" s="614">
        <f t="shared" si="84"/>
        <v>4692.16</v>
      </c>
      <c r="H1750" s="615">
        <f t="shared" si="86"/>
        <v>300658189.92777282</v>
      </c>
      <c r="I1750" s="616" t="s">
        <v>108</v>
      </c>
      <c r="J1750" s="616" t="s">
        <v>3184</v>
      </c>
    </row>
    <row r="1751" spans="1:10" ht="36">
      <c r="A1751" s="617"/>
      <c r="B1751" s="620" t="s">
        <v>3194</v>
      </c>
      <c r="C1751" s="613" t="s">
        <v>3764</v>
      </c>
      <c r="D1751" s="618" t="s">
        <v>3221</v>
      </c>
      <c r="E1751" s="614">
        <v>17115.72</v>
      </c>
      <c r="F1751" s="615">
        <f t="shared" si="85"/>
        <v>300675305.64777285</v>
      </c>
      <c r="G1751" s="614">
        <f t="shared" si="84"/>
        <v>17115.72</v>
      </c>
      <c r="H1751" s="615">
        <f t="shared" si="86"/>
        <v>300675305.64777285</v>
      </c>
      <c r="I1751" s="616" t="s">
        <v>108</v>
      </c>
      <c r="J1751" s="616" t="s">
        <v>3184</v>
      </c>
    </row>
    <row r="1752" spans="1:10" ht="36">
      <c r="A1752" s="617"/>
      <c r="B1752" s="620" t="s">
        <v>3194</v>
      </c>
      <c r="C1752" s="613" t="s">
        <v>3764</v>
      </c>
      <c r="D1752" s="618" t="s">
        <v>3786</v>
      </c>
      <c r="E1752" s="614">
        <v>1492.96</v>
      </c>
      <c r="F1752" s="615">
        <f t="shared" si="85"/>
        <v>300676798.60777283</v>
      </c>
      <c r="G1752" s="614">
        <f t="shared" si="84"/>
        <v>1492.96</v>
      </c>
      <c r="H1752" s="615">
        <f t="shared" si="86"/>
        <v>300676798.60777283</v>
      </c>
      <c r="I1752" s="616" t="s">
        <v>108</v>
      </c>
      <c r="J1752" s="616" t="s">
        <v>3184</v>
      </c>
    </row>
    <row r="1753" spans="1:10" ht="36">
      <c r="A1753" s="617"/>
      <c r="B1753" s="620" t="s">
        <v>3194</v>
      </c>
      <c r="C1753" s="613" t="s">
        <v>3764</v>
      </c>
      <c r="D1753" s="618" t="s">
        <v>3787</v>
      </c>
      <c r="E1753" s="614">
        <v>106.64</v>
      </c>
      <c r="F1753" s="615">
        <f t="shared" si="85"/>
        <v>300676905.24777281</v>
      </c>
      <c r="G1753" s="614">
        <f t="shared" si="84"/>
        <v>106.64</v>
      </c>
      <c r="H1753" s="615">
        <f t="shared" si="86"/>
        <v>300676905.24777281</v>
      </c>
      <c r="I1753" s="616" t="s">
        <v>108</v>
      </c>
      <c r="J1753" s="616" t="s">
        <v>3184</v>
      </c>
    </row>
    <row r="1754" spans="1:10" ht="36">
      <c r="A1754" s="617"/>
      <c r="B1754" s="620" t="s">
        <v>3194</v>
      </c>
      <c r="C1754" s="613" t="s">
        <v>3764</v>
      </c>
      <c r="D1754" s="618" t="s">
        <v>3788</v>
      </c>
      <c r="E1754" s="614">
        <v>106.64</v>
      </c>
      <c r="F1754" s="615">
        <f t="shared" si="85"/>
        <v>300677011.8877728</v>
      </c>
      <c r="G1754" s="614">
        <f t="shared" si="84"/>
        <v>106.64</v>
      </c>
      <c r="H1754" s="615">
        <f t="shared" si="86"/>
        <v>300677011.8877728</v>
      </c>
      <c r="I1754" s="616" t="s">
        <v>108</v>
      </c>
      <c r="J1754" s="616" t="s">
        <v>3184</v>
      </c>
    </row>
    <row r="1755" spans="1:10" ht="36">
      <c r="A1755" s="617"/>
      <c r="B1755" s="620" t="s">
        <v>3194</v>
      </c>
      <c r="C1755" s="613" t="s">
        <v>3764</v>
      </c>
      <c r="D1755" s="618" t="s">
        <v>3410</v>
      </c>
      <c r="E1755" s="614">
        <v>127000</v>
      </c>
      <c r="F1755" s="615">
        <f t="shared" si="85"/>
        <v>300804011.8877728</v>
      </c>
      <c r="G1755" s="614">
        <f t="shared" si="84"/>
        <v>127000</v>
      </c>
      <c r="H1755" s="615">
        <f t="shared" si="86"/>
        <v>300804011.8877728</v>
      </c>
      <c r="I1755" s="616" t="s">
        <v>108</v>
      </c>
      <c r="J1755" s="616" t="s">
        <v>3184</v>
      </c>
    </row>
    <row r="1756" spans="1:10" ht="36">
      <c r="A1756" s="617"/>
      <c r="B1756" s="620" t="s">
        <v>3194</v>
      </c>
      <c r="C1756" s="613" t="s">
        <v>3764</v>
      </c>
      <c r="D1756" s="618" t="s">
        <v>3248</v>
      </c>
      <c r="E1756" s="614">
        <v>20528.2</v>
      </c>
      <c r="F1756" s="615">
        <f t="shared" si="85"/>
        <v>300824540.08777279</v>
      </c>
      <c r="G1756" s="614">
        <f t="shared" si="84"/>
        <v>20528.2</v>
      </c>
      <c r="H1756" s="615">
        <f t="shared" si="86"/>
        <v>300824540.08777279</v>
      </c>
      <c r="I1756" s="616" t="s">
        <v>108</v>
      </c>
      <c r="J1756" s="616" t="s">
        <v>3184</v>
      </c>
    </row>
    <row r="1757" spans="1:10" ht="36">
      <c r="A1757" s="617"/>
      <c r="B1757" s="620" t="s">
        <v>3194</v>
      </c>
      <c r="C1757" s="613" t="s">
        <v>3764</v>
      </c>
      <c r="D1757" s="618" t="s">
        <v>3789</v>
      </c>
      <c r="E1757" s="614">
        <v>2079.48</v>
      </c>
      <c r="F1757" s="615">
        <f t="shared" si="85"/>
        <v>300826619.56777281</v>
      </c>
      <c r="G1757" s="614">
        <f t="shared" si="84"/>
        <v>2079.48</v>
      </c>
      <c r="H1757" s="615">
        <f t="shared" si="86"/>
        <v>300826619.56777281</v>
      </c>
      <c r="I1757" s="616" t="s">
        <v>108</v>
      </c>
      <c r="J1757" s="616" t="s">
        <v>3184</v>
      </c>
    </row>
    <row r="1758" spans="1:10" ht="36">
      <c r="A1758" s="617"/>
      <c r="B1758" s="620" t="s">
        <v>3194</v>
      </c>
      <c r="C1758" s="613" t="s">
        <v>3764</v>
      </c>
      <c r="D1758" s="618" t="s">
        <v>3790</v>
      </c>
      <c r="E1758" s="614">
        <v>4158.96</v>
      </c>
      <c r="F1758" s="615">
        <f t="shared" si="85"/>
        <v>300830778.52777278</v>
      </c>
      <c r="G1758" s="614">
        <f t="shared" si="84"/>
        <v>4158.96</v>
      </c>
      <c r="H1758" s="615">
        <f t="shared" si="86"/>
        <v>300830778.52777278</v>
      </c>
      <c r="I1758" s="616" t="s">
        <v>108</v>
      </c>
      <c r="J1758" s="616" t="s">
        <v>3184</v>
      </c>
    </row>
    <row r="1759" spans="1:10" ht="36">
      <c r="A1759" s="617"/>
      <c r="B1759" s="620" t="s">
        <v>3194</v>
      </c>
      <c r="C1759" s="613" t="s">
        <v>3764</v>
      </c>
      <c r="D1759" s="618" t="s">
        <v>3791</v>
      </c>
      <c r="E1759" s="614">
        <v>4158.96</v>
      </c>
      <c r="F1759" s="615">
        <f t="shared" si="85"/>
        <v>300834937.48777276</v>
      </c>
      <c r="G1759" s="614">
        <f t="shared" si="84"/>
        <v>4158.96</v>
      </c>
      <c r="H1759" s="615">
        <f t="shared" si="86"/>
        <v>300834937.48777276</v>
      </c>
      <c r="I1759" s="616" t="s">
        <v>108</v>
      </c>
      <c r="J1759" s="616" t="s">
        <v>3184</v>
      </c>
    </row>
    <row r="1760" spans="1:10" ht="36">
      <c r="A1760" s="617"/>
      <c r="B1760" s="620" t="s">
        <v>3194</v>
      </c>
      <c r="C1760" s="613" t="s">
        <v>3764</v>
      </c>
      <c r="D1760" s="618" t="s">
        <v>3792</v>
      </c>
      <c r="E1760" s="614">
        <v>2079.48</v>
      </c>
      <c r="F1760" s="615">
        <f t="shared" si="85"/>
        <v>300837016.96777278</v>
      </c>
      <c r="G1760" s="614">
        <f t="shared" si="84"/>
        <v>2079.48</v>
      </c>
      <c r="H1760" s="615">
        <f t="shared" si="86"/>
        <v>300837016.96777278</v>
      </c>
      <c r="I1760" s="616" t="s">
        <v>108</v>
      </c>
      <c r="J1760" s="616" t="s">
        <v>3184</v>
      </c>
    </row>
    <row r="1761" spans="1:10" ht="36">
      <c r="A1761" s="617"/>
      <c r="B1761" s="620" t="s">
        <v>3194</v>
      </c>
      <c r="C1761" s="613" t="s">
        <v>3764</v>
      </c>
      <c r="D1761" s="618" t="s">
        <v>3793</v>
      </c>
      <c r="E1761" s="614">
        <v>133000</v>
      </c>
      <c r="F1761" s="615">
        <f t="shared" si="85"/>
        <v>300970016.96777278</v>
      </c>
      <c r="G1761" s="614">
        <f t="shared" si="84"/>
        <v>133000</v>
      </c>
      <c r="H1761" s="615">
        <f t="shared" si="86"/>
        <v>300970016.96777278</v>
      </c>
      <c r="I1761" s="616" t="s">
        <v>108</v>
      </c>
      <c r="J1761" s="616" t="s">
        <v>3184</v>
      </c>
    </row>
    <row r="1762" spans="1:10" ht="36">
      <c r="A1762" s="617"/>
      <c r="B1762" s="620" t="s">
        <v>3194</v>
      </c>
      <c r="C1762" s="613" t="s">
        <v>3764</v>
      </c>
      <c r="D1762" s="618" t="s">
        <v>3794</v>
      </c>
      <c r="E1762" s="614">
        <v>133000</v>
      </c>
      <c r="F1762" s="615">
        <f t="shared" si="85"/>
        <v>301103016.96777278</v>
      </c>
      <c r="G1762" s="614">
        <f t="shared" si="84"/>
        <v>133000</v>
      </c>
      <c r="H1762" s="615">
        <f t="shared" si="86"/>
        <v>301103016.96777278</v>
      </c>
      <c r="I1762" s="616" t="s">
        <v>108</v>
      </c>
      <c r="J1762" s="616" t="s">
        <v>3184</v>
      </c>
    </row>
    <row r="1763" spans="1:10" ht="36">
      <c r="A1763" s="617"/>
      <c r="B1763" s="620" t="s">
        <v>3194</v>
      </c>
      <c r="C1763" s="613" t="s">
        <v>3764</v>
      </c>
      <c r="D1763" s="618" t="s">
        <v>3795</v>
      </c>
      <c r="E1763" s="614">
        <v>479.88</v>
      </c>
      <c r="F1763" s="615">
        <f t="shared" si="85"/>
        <v>301103496.84777278</v>
      </c>
      <c r="G1763" s="614">
        <f t="shared" si="84"/>
        <v>479.88</v>
      </c>
      <c r="H1763" s="615">
        <f t="shared" si="86"/>
        <v>301103496.84777278</v>
      </c>
      <c r="I1763" s="616" t="s">
        <v>108</v>
      </c>
      <c r="J1763" s="616" t="s">
        <v>3184</v>
      </c>
    </row>
    <row r="1764" spans="1:10" ht="36">
      <c r="A1764" s="617"/>
      <c r="B1764" s="620" t="s">
        <v>3194</v>
      </c>
      <c r="C1764" s="613" t="s">
        <v>3764</v>
      </c>
      <c r="D1764" s="618" t="s">
        <v>3357</v>
      </c>
      <c r="E1764" s="614">
        <v>4158.96</v>
      </c>
      <c r="F1764" s="615">
        <f t="shared" si="85"/>
        <v>301107655.80777276</v>
      </c>
      <c r="G1764" s="614">
        <f t="shared" si="84"/>
        <v>4158.96</v>
      </c>
      <c r="H1764" s="615">
        <f t="shared" si="86"/>
        <v>301107655.80777276</v>
      </c>
      <c r="I1764" s="616" t="s">
        <v>108</v>
      </c>
      <c r="J1764" s="616" t="s">
        <v>3184</v>
      </c>
    </row>
    <row r="1765" spans="1:10" ht="36">
      <c r="A1765" s="617"/>
      <c r="B1765" s="620" t="s">
        <v>3194</v>
      </c>
      <c r="C1765" s="613" t="s">
        <v>3764</v>
      </c>
      <c r="D1765" s="618" t="s">
        <v>3358</v>
      </c>
      <c r="E1765" s="614">
        <v>36150.960000000006</v>
      </c>
      <c r="F1765" s="615">
        <f t="shared" si="85"/>
        <v>301143806.76777273</v>
      </c>
      <c r="G1765" s="614">
        <f t="shared" si="84"/>
        <v>36150.960000000006</v>
      </c>
      <c r="H1765" s="615">
        <f t="shared" si="86"/>
        <v>301143806.76777273</v>
      </c>
      <c r="I1765" s="616" t="s">
        <v>108</v>
      </c>
      <c r="J1765" s="616" t="s">
        <v>3184</v>
      </c>
    </row>
    <row r="1766" spans="1:10" ht="36">
      <c r="A1766" s="617"/>
      <c r="B1766" s="620" t="s">
        <v>3194</v>
      </c>
      <c r="C1766" s="613" t="s">
        <v>3764</v>
      </c>
      <c r="D1766" s="618" t="s">
        <v>3359</v>
      </c>
      <c r="E1766" s="614">
        <v>28472.880000000001</v>
      </c>
      <c r="F1766" s="615">
        <f t="shared" si="85"/>
        <v>301172279.64777273</v>
      </c>
      <c r="G1766" s="614">
        <f t="shared" si="84"/>
        <v>28472.880000000001</v>
      </c>
      <c r="H1766" s="615">
        <f t="shared" si="86"/>
        <v>301172279.64777273</v>
      </c>
      <c r="I1766" s="616" t="s">
        <v>108</v>
      </c>
      <c r="J1766" s="616" t="s">
        <v>3184</v>
      </c>
    </row>
    <row r="1767" spans="1:10" ht="36">
      <c r="A1767" s="617"/>
      <c r="B1767" s="620" t="s">
        <v>3194</v>
      </c>
      <c r="C1767" s="613" t="s">
        <v>3764</v>
      </c>
      <c r="D1767" s="618" t="s">
        <v>3796</v>
      </c>
      <c r="E1767" s="614">
        <v>693.16000000000008</v>
      </c>
      <c r="F1767" s="615">
        <f t="shared" si="85"/>
        <v>301172972.80777276</v>
      </c>
      <c r="G1767" s="614">
        <f t="shared" si="84"/>
        <v>693.16000000000008</v>
      </c>
      <c r="H1767" s="615">
        <f t="shared" si="86"/>
        <v>301172972.80777276</v>
      </c>
      <c r="I1767" s="616" t="s">
        <v>108</v>
      </c>
      <c r="J1767" s="616" t="s">
        <v>3184</v>
      </c>
    </row>
    <row r="1768" spans="1:10" ht="36">
      <c r="A1768" s="617"/>
      <c r="B1768" s="620" t="s">
        <v>3194</v>
      </c>
      <c r="C1768" s="613" t="s">
        <v>3764</v>
      </c>
      <c r="D1768" s="618" t="s">
        <v>3797</v>
      </c>
      <c r="E1768" s="614">
        <v>693.16000000000008</v>
      </c>
      <c r="F1768" s="615">
        <f t="shared" si="85"/>
        <v>301173665.96777278</v>
      </c>
      <c r="G1768" s="614">
        <f t="shared" si="84"/>
        <v>693.16000000000008</v>
      </c>
      <c r="H1768" s="615">
        <f t="shared" si="86"/>
        <v>301173665.96777278</v>
      </c>
      <c r="I1768" s="616" t="s">
        <v>108</v>
      </c>
      <c r="J1768" s="616" t="s">
        <v>3184</v>
      </c>
    </row>
    <row r="1769" spans="1:10" ht="36">
      <c r="A1769" s="617"/>
      <c r="B1769" s="620" t="s">
        <v>3194</v>
      </c>
      <c r="C1769" s="613" t="s">
        <v>3764</v>
      </c>
      <c r="D1769" s="618" t="s">
        <v>3798</v>
      </c>
      <c r="E1769" s="614">
        <v>693.16000000000008</v>
      </c>
      <c r="F1769" s="615">
        <f t="shared" si="85"/>
        <v>301174359.12777281</v>
      </c>
      <c r="G1769" s="614">
        <f t="shared" si="84"/>
        <v>693.16000000000008</v>
      </c>
      <c r="H1769" s="615">
        <f t="shared" si="86"/>
        <v>301174359.12777281</v>
      </c>
      <c r="I1769" s="616" t="s">
        <v>108</v>
      </c>
      <c r="J1769" s="616" t="s">
        <v>3184</v>
      </c>
    </row>
    <row r="1770" spans="1:10" ht="36">
      <c r="A1770" s="617"/>
      <c r="B1770" s="620" t="s">
        <v>3194</v>
      </c>
      <c r="C1770" s="613" t="s">
        <v>3764</v>
      </c>
      <c r="D1770" s="618" t="s">
        <v>3799</v>
      </c>
      <c r="E1770" s="614">
        <v>693.16000000000008</v>
      </c>
      <c r="F1770" s="615">
        <f t="shared" si="85"/>
        <v>301175052.28777283</v>
      </c>
      <c r="G1770" s="614">
        <f t="shared" si="84"/>
        <v>693.16000000000008</v>
      </c>
      <c r="H1770" s="615">
        <f t="shared" si="86"/>
        <v>301175052.28777283</v>
      </c>
      <c r="I1770" s="616" t="s">
        <v>108</v>
      </c>
      <c r="J1770" s="616" t="s">
        <v>3184</v>
      </c>
    </row>
    <row r="1771" spans="1:10" ht="36">
      <c r="A1771" s="617"/>
      <c r="B1771" s="620" t="s">
        <v>3194</v>
      </c>
      <c r="C1771" s="613" t="s">
        <v>3764</v>
      </c>
      <c r="D1771" s="618" t="s">
        <v>3800</v>
      </c>
      <c r="E1771" s="614">
        <v>693.16000000000008</v>
      </c>
      <c r="F1771" s="615">
        <f t="shared" si="85"/>
        <v>301175745.44777286</v>
      </c>
      <c r="G1771" s="614">
        <f t="shared" si="84"/>
        <v>693.16000000000008</v>
      </c>
      <c r="H1771" s="615">
        <f t="shared" si="86"/>
        <v>301175745.44777286</v>
      </c>
      <c r="I1771" s="616" t="s">
        <v>108</v>
      </c>
      <c r="J1771" s="616" t="s">
        <v>3184</v>
      </c>
    </row>
    <row r="1772" spans="1:10" ht="36">
      <c r="A1772" s="617"/>
      <c r="B1772" s="620" t="s">
        <v>3194</v>
      </c>
      <c r="C1772" s="613" t="s">
        <v>3764</v>
      </c>
      <c r="D1772" s="618" t="s">
        <v>3801</v>
      </c>
      <c r="E1772" s="614">
        <v>693.16000000000008</v>
      </c>
      <c r="F1772" s="615">
        <f t="shared" si="85"/>
        <v>301176438.60777289</v>
      </c>
      <c r="G1772" s="614">
        <f t="shared" si="84"/>
        <v>693.16000000000008</v>
      </c>
      <c r="H1772" s="615">
        <f t="shared" si="86"/>
        <v>301176438.60777289</v>
      </c>
      <c r="I1772" s="616" t="s">
        <v>108</v>
      </c>
      <c r="J1772" s="616" t="s">
        <v>3184</v>
      </c>
    </row>
    <row r="1773" spans="1:10" ht="36">
      <c r="A1773" s="617"/>
      <c r="B1773" s="620" t="s">
        <v>3194</v>
      </c>
      <c r="C1773" s="613" t="s">
        <v>3764</v>
      </c>
      <c r="D1773" s="618" t="s">
        <v>3802</v>
      </c>
      <c r="E1773" s="614">
        <v>17435.64</v>
      </c>
      <c r="F1773" s="615">
        <f t="shared" si="85"/>
        <v>301193874.24777287</v>
      </c>
      <c r="G1773" s="614">
        <f t="shared" si="84"/>
        <v>17435.64</v>
      </c>
      <c r="H1773" s="615">
        <f t="shared" si="86"/>
        <v>301193874.24777287</v>
      </c>
      <c r="I1773" s="616" t="s">
        <v>108</v>
      </c>
      <c r="J1773" s="616" t="s">
        <v>3184</v>
      </c>
    </row>
    <row r="1774" spans="1:10" ht="36">
      <c r="A1774" s="617"/>
      <c r="B1774" s="620" t="s">
        <v>3194</v>
      </c>
      <c r="C1774" s="613" t="s">
        <v>3764</v>
      </c>
      <c r="D1774" s="618" t="s">
        <v>3365</v>
      </c>
      <c r="E1774" s="614">
        <v>6665</v>
      </c>
      <c r="F1774" s="615">
        <f t="shared" si="85"/>
        <v>301200539.24777287</v>
      </c>
      <c r="G1774" s="614">
        <f t="shared" si="84"/>
        <v>6665</v>
      </c>
      <c r="H1774" s="615">
        <f t="shared" si="86"/>
        <v>301200539.24777287</v>
      </c>
      <c r="I1774" s="616" t="s">
        <v>108</v>
      </c>
      <c r="J1774" s="616" t="s">
        <v>3184</v>
      </c>
    </row>
    <row r="1775" spans="1:10" ht="36">
      <c r="A1775" s="617"/>
      <c r="B1775" s="620" t="s">
        <v>3194</v>
      </c>
      <c r="C1775" s="613" t="s">
        <v>3764</v>
      </c>
      <c r="D1775" s="618" t="s">
        <v>3803</v>
      </c>
      <c r="E1775" s="614">
        <v>133000</v>
      </c>
      <c r="F1775" s="615">
        <f t="shared" si="85"/>
        <v>301333539.24777287</v>
      </c>
      <c r="G1775" s="614">
        <f t="shared" si="84"/>
        <v>133000</v>
      </c>
      <c r="H1775" s="615">
        <f t="shared" si="86"/>
        <v>301333539.24777287</v>
      </c>
      <c r="I1775" s="616" t="s">
        <v>108</v>
      </c>
      <c r="J1775" s="616" t="s">
        <v>3184</v>
      </c>
    </row>
    <row r="1776" spans="1:10" ht="36">
      <c r="A1776" s="617"/>
      <c r="B1776" s="620" t="s">
        <v>3194</v>
      </c>
      <c r="C1776" s="613" t="s">
        <v>3764</v>
      </c>
      <c r="D1776" s="618" t="s">
        <v>3804</v>
      </c>
      <c r="E1776" s="614">
        <v>479.88</v>
      </c>
      <c r="F1776" s="615">
        <f t="shared" si="85"/>
        <v>301334019.12777287</v>
      </c>
      <c r="G1776" s="614">
        <f t="shared" si="84"/>
        <v>479.88</v>
      </c>
      <c r="H1776" s="615">
        <f t="shared" si="86"/>
        <v>301334019.12777287</v>
      </c>
      <c r="I1776" s="616" t="s">
        <v>108</v>
      </c>
      <c r="J1776" s="616" t="s">
        <v>3184</v>
      </c>
    </row>
    <row r="1777" spans="1:10" ht="36">
      <c r="A1777" s="617"/>
      <c r="B1777" s="620" t="s">
        <v>3194</v>
      </c>
      <c r="C1777" s="613" t="s">
        <v>3764</v>
      </c>
      <c r="D1777" s="618" t="s">
        <v>3413</v>
      </c>
      <c r="E1777" s="614">
        <v>18000</v>
      </c>
      <c r="F1777" s="615">
        <f t="shared" si="85"/>
        <v>301352019.12777287</v>
      </c>
      <c r="G1777" s="614">
        <f t="shared" si="84"/>
        <v>18000</v>
      </c>
      <c r="H1777" s="615">
        <f t="shared" si="86"/>
        <v>301352019.12777287</v>
      </c>
      <c r="I1777" s="616" t="s">
        <v>108</v>
      </c>
      <c r="J1777" s="616" t="s">
        <v>3184</v>
      </c>
    </row>
    <row r="1778" spans="1:10" ht="36">
      <c r="A1778" s="617"/>
      <c r="B1778" s="620" t="s">
        <v>3194</v>
      </c>
      <c r="C1778" s="613" t="s">
        <v>3764</v>
      </c>
      <c r="D1778" s="618" t="s">
        <v>3381</v>
      </c>
      <c r="E1778" s="614">
        <v>1759.5600000000002</v>
      </c>
      <c r="F1778" s="615">
        <f t="shared" si="85"/>
        <v>301353778.68777287</v>
      </c>
      <c r="G1778" s="614">
        <f t="shared" si="84"/>
        <v>1759.5600000000002</v>
      </c>
      <c r="H1778" s="615">
        <f t="shared" si="86"/>
        <v>301353778.68777287</v>
      </c>
      <c r="I1778" s="616" t="s">
        <v>108</v>
      </c>
      <c r="J1778" s="616" t="s">
        <v>3184</v>
      </c>
    </row>
    <row r="1779" spans="1:10" ht="36">
      <c r="A1779" s="617"/>
      <c r="B1779" s="620" t="s">
        <v>3194</v>
      </c>
      <c r="C1779" s="613" t="s">
        <v>3764</v>
      </c>
      <c r="D1779" s="618" t="s">
        <v>3367</v>
      </c>
      <c r="E1779" s="614">
        <v>623000</v>
      </c>
      <c r="F1779" s="615">
        <f t="shared" si="85"/>
        <v>301976778.68777287</v>
      </c>
      <c r="G1779" s="614">
        <f t="shared" si="84"/>
        <v>623000</v>
      </c>
      <c r="H1779" s="615">
        <f t="shared" si="86"/>
        <v>301976778.68777287</v>
      </c>
      <c r="I1779" s="616" t="s">
        <v>108</v>
      </c>
      <c r="J1779" s="616" t="s">
        <v>3184</v>
      </c>
    </row>
    <row r="1780" spans="1:10" ht="36">
      <c r="A1780" s="617"/>
      <c r="B1780" s="620" t="s">
        <v>3194</v>
      </c>
      <c r="C1780" s="613" t="s">
        <v>3764</v>
      </c>
      <c r="D1780" s="618" t="s">
        <v>3805</v>
      </c>
      <c r="E1780" s="614">
        <v>3412.48</v>
      </c>
      <c r="F1780" s="615">
        <f t="shared" si="85"/>
        <v>301980191.16777289</v>
      </c>
      <c r="G1780" s="614">
        <f t="shared" si="84"/>
        <v>3412.48</v>
      </c>
      <c r="H1780" s="615">
        <f t="shared" si="86"/>
        <v>301980191.16777289</v>
      </c>
      <c r="I1780" s="616" t="s">
        <v>108</v>
      </c>
      <c r="J1780" s="616" t="s">
        <v>3184</v>
      </c>
    </row>
    <row r="1781" spans="1:10" ht="36">
      <c r="A1781" s="617"/>
      <c r="B1781" s="620" t="s">
        <v>3194</v>
      </c>
      <c r="C1781" s="613" t="s">
        <v>3764</v>
      </c>
      <c r="D1781" s="618" t="s">
        <v>3806</v>
      </c>
      <c r="E1781" s="614">
        <v>3412.48</v>
      </c>
      <c r="F1781" s="615">
        <f t="shared" si="85"/>
        <v>301983603.64777291</v>
      </c>
      <c r="G1781" s="614">
        <f t="shared" si="84"/>
        <v>3412.48</v>
      </c>
      <c r="H1781" s="615">
        <f t="shared" si="86"/>
        <v>301983603.64777291</v>
      </c>
      <c r="I1781" s="616" t="s">
        <v>108</v>
      </c>
      <c r="J1781" s="616" t="s">
        <v>3184</v>
      </c>
    </row>
    <row r="1782" spans="1:10" ht="36">
      <c r="A1782" s="617"/>
      <c r="B1782" s="620" t="s">
        <v>3194</v>
      </c>
      <c r="C1782" s="613" t="s">
        <v>3764</v>
      </c>
      <c r="D1782" s="618" t="s">
        <v>3807</v>
      </c>
      <c r="E1782" s="614">
        <v>3412.48</v>
      </c>
      <c r="F1782" s="615">
        <f t="shared" si="85"/>
        <v>301987016.12777293</v>
      </c>
      <c r="G1782" s="614">
        <f t="shared" si="84"/>
        <v>3412.48</v>
      </c>
      <c r="H1782" s="615">
        <f t="shared" si="86"/>
        <v>301987016.12777293</v>
      </c>
      <c r="I1782" s="616" t="s">
        <v>108</v>
      </c>
      <c r="J1782" s="616" t="s">
        <v>3184</v>
      </c>
    </row>
    <row r="1783" spans="1:10" ht="36">
      <c r="A1783" s="617"/>
      <c r="B1783" s="620" t="s">
        <v>3194</v>
      </c>
      <c r="C1783" s="613" t="s">
        <v>3764</v>
      </c>
      <c r="D1783" s="618" t="s">
        <v>3808</v>
      </c>
      <c r="E1783" s="614">
        <v>3412.48</v>
      </c>
      <c r="F1783" s="615">
        <f t="shared" si="85"/>
        <v>301990428.60777295</v>
      </c>
      <c r="G1783" s="614">
        <f t="shared" si="84"/>
        <v>3412.48</v>
      </c>
      <c r="H1783" s="615">
        <f t="shared" si="86"/>
        <v>301990428.60777295</v>
      </c>
      <c r="I1783" s="616" t="s">
        <v>108</v>
      </c>
      <c r="J1783" s="616" t="s">
        <v>3184</v>
      </c>
    </row>
    <row r="1784" spans="1:10" ht="36">
      <c r="A1784" s="617"/>
      <c r="B1784" s="620" t="s">
        <v>3194</v>
      </c>
      <c r="C1784" s="613" t="s">
        <v>3764</v>
      </c>
      <c r="D1784" s="618" t="s">
        <v>3809</v>
      </c>
      <c r="E1784" s="614">
        <v>853.12</v>
      </c>
      <c r="F1784" s="615">
        <f t="shared" si="85"/>
        <v>301991281.72777295</v>
      </c>
      <c r="G1784" s="614">
        <f t="shared" si="84"/>
        <v>853.12</v>
      </c>
      <c r="H1784" s="615">
        <f t="shared" si="86"/>
        <v>301991281.72777295</v>
      </c>
      <c r="I1784" s="616" t="s">
        <v>108</v>
      </c>
      <c r="J1784" s="616" t="s">
        <v>3184</v>
      </c>
    </row>
    <row r="1785" spans="1:10" ht="36">
      <c r="A1785" s="617"/>
      <c r="B1785" s="620" t="s">
        <v>3194</v>
      </c>
      <c r="C1785" s="613" t="s">
        <v>3764</v>
      </c>
      <c r="D1785" s="618" t="s">
        <v>3746</v>
      </c>
      <c r="E1785" s="614">
        <v>2079.48</v>
      </c>
      <c r="F1785" s="615">
        <f t="shared" si="85"/>
        <v>301993361.20777297</v>
      </c>
      <c r="G1785" s="614">
        <f t="shared" si="84"/>
        <v>2079.48</v>
      </c>
      <c r="H1785" s="615">
        <f t="shared" si="86"/>
        <v>301993361.20777297</v>
      </c>
      <c r="I1785" s="616" t="s">
        <v>108</v>
      </c>
      <c r="J1785" s="616" t="s">
        <v>3184</v>
      </c>
    </row>
    <row r="1786" spans="1:10" ht="36">
      <c r="A1786" s="617"/>
      <c r="B1786" s="620" t="s">
        <v>3194</v>
      </c>
      <c r="C1786" s="613" t="s">
        <v>3764</v>
      </c>
      <c r="D1786" s="618" t="s">
        <v>3369</v>
      </c>
      <c r="E1786" s="614">
        <v>326171.73333333334</v>
      </c>
      <c r="F1786" s="615">
        <f t="shared" si="85"/>
        <v>302319532.94110632</v>
      </c>
      <c r="G1786" s="614">
        <f t="shared" si="84"/>
        <v>326171.73333333334</v>
      </c>
      <c r="H1786" s="615">
        <f t="shared" si="86"/>
        <v>302319532.94110632</v>
      </c>
      <c r="I1786" s="616" t="s">
        <v>108</v>
      </c>
      <c r="J1786" s="616" t="s">
        <v>3184</v>
      </c>
    </row>
    <row r="1787" spans="1:10" ht="36">
      <c r="A1787" s="617"/>
      <c r="B1787" s="620" t="s">
        <v>3194</v>
      </c>
      <c r="C1787" s="613" t="s">
        <v>3764</v>
      </c>
      <c r="D1787" s="618" t="s">
        <v>3371</v>
      </c>
      <c r="E1787" s="614">
        <v>28472.880000000001</v>
      </c>
      <c r="F1787" s="615">
        <f t="shared" si="85"/>
        <v>302348005.82110631</v>
      </c>
      <c r="G1787" s="614">
        <f t="shared" si="84"/>
        <v>28472.880000000001</v>
      </c>
      <c r="H1787" s="615">
        <f t="shared" si="86"/>
        <v>302348005.82110631</v>
      </c>
      <c r="I1787" s="616" t="s">
        <v>108</v>
      </c>
      <c r="J1787" s="616" t="s">
        <v>3184</v>
      </c>
    </row>
    <row r="1788" spans="1:10" ht="36">
      <c r="A1788" s="617"/>
      <c r="B1788" s="620" t="s">
        <v>3194</v>
      </c>
      <c r="C1788" s="613" t="s">
        <v>3764</v>
      </c>
      <c r="D1788" s="618" t="s">
        <v>3810</v>
      </c>
      <c r="E1788" s="614">
        <v>106.64</v>
      </c>
      <c r="F1788" s="615">
        <f t="shared" si="85"/>
        <v>302348112.4611063</v>
      </c>
      <c r="G1788" s="614">
        <f t="shared" si="84"/>
        <v>106.64</v>
      </c>
      <c r="H1788" s="615">
        <f t="shared" si="86"/>
        <v>302348112.4611063</v>
      </c>
      <c r="I1788" s="616" t="s">
        <v>108</v>
      </c>
      <c r="J1788" s="616" t="s">
        <v>3184</v>
      </c>
    </row>
    <row r="1789" spans="1:10" ht="36">
      <c r="A1789" s="617"/>
      <c r="B1789" s="620" t="s">
        <v>3194</v>
      </c>
      <c r="C1789" s="613" t="s">
        <v>3811</v>
      </c>
      <c r="D1789" s="618" t="s">
        <v>3284</v>
      </c>
      <c r="E1789" s="614">
        <v>20000</v>
      </c>
      <c r="F1789" s="615">
        <f t="shared" si="85"/>
        <v>302368112.4611063</v>
      </c>
      <c r="G1789" s="614">
        <f t="shared" si="84"/>
        <v>20000</v>
      </c>
      <c r="H1789" s="615">
        <f t="shared" si="86"/>
        <v>302368112.4611063</v>
      </c>
      <c r="I1789" s="616" t="s">
        <v>108</v>
      </c>
      <c r="J1789" s="616" t="s">
        <v>3184</v>
      </c>
    </row>
    <row r="1790" spans="1:10" ht="36">
      <c r="A1790" s="617"/>
      <c r="B1790" s="620" t="s">
        <v>3194</v>
      </c>
      <c r="C1790" s="613" t="s">
        <v>3811</v>
      </c>
      <c r="D1790" s="618" t="s">
        <v>3251</v>
      </c>
      <c r="E1790" s="614">
        <v>2622000</v>
      </c>
      <c r="F1790" s="615">
        <f t="shared" si="85"/>
        <v>304990112.4611063</v>
      </c>
      <c r="G1790" s="614">
        <f t="shared" si="84"/>
        <v>2622000</v>
      </c>
      <c r="H1790" s="615">
        <f t="shared" si="86"/>
        <v>304990112.4611063</v>
      </c>
      <c r="I1790" s="616" t="s">
        <v>108</v>
      </c>
      <c r="J1790" s="616" t="s">
        <v>3184</v>
      </c>
    </row>
    <row r="1791" spans="1:10" ht="36">
      <c r="A1791" s="617"/>
      <c r="B1791" s="620" t="s">
        <v>3194</v>
      </c>
      <c r="C1791" s="613" t="s">
        <v>3811</v>
      </c>
      <c r="D1791" s="618" t="s">
        <v>3252</v>
      </c>
      <c r="E1791" s="614">
        <v>78000</v>
      </c>
      <c r="F1791" s="615">
        <f t="shared" si="85"/>
        <v>305068112.4611063</v>
      </c>
      <c r="G1791" s="614">
        <f t="shared" si="84"/>
        <v>78000</v>
      </c>
      <c r="H1791" s="615">
        <f t="shared" si="86"/>
        <v>305068112.4611063</v>
      </c>
      <c r="I1791" s="616" t="s">
        <v>108</v>
      </c>
      <c r="J1791" s="616" t="s">
        <v>3184</v>
      </c>
    </row>
    <row r="1792" spans="1:10" ht="36">
      <c r="A1792" s="617"/>
      <c r="B1792" s="620" t="s">
        <v>3194</v>
      </c>
      <c r="C1792" s="613" t="s">
        <v>3811</v>
      </c>
      <c r="D1792" s="618" t="s">
        <v>3285</v>
      </c>
      <c r="E1792" s="614">
        <v>1333</v>
      </c>
      <c r="F1792" s="615">
        <f t="shared" si="85"/>
        <v>305069445.4611063</v>
      </c>
      <c r="G1792" s="614">
        <f t="shared" si="84"/>
        <v>1333</v>
      </c>
      <c r="H1792" s="615">
        <f t="shared" si="86"/>
        <v>305069445.4611063</v>
      </c>
      <c r="I1792" s="616" t="s">
        <v>108</v>
      </c>
      <c r="J1792" s="616" t="s">
        <v>3184</v>
      </c>
    </row>
    <row r="1793" spans="1:10" ht="36">
      <c r="A1793" s="617"/>
      <c r="B1793" s="620" t="s">
        <v>3194</v>
      </c>
      <c r="C1793" s="613" t="s">
        <v>3811</v>
      </c>
      <c r="D1793" s="618" t="s">
        <v>3538</v>
      </c>
      <c r="E1793" s="614">
        <v>666400.01777333335</v>
      </c>
      <c r="F1793" s="615">
        <f t="shared" si="85"/>
        <v>305735845.47887963</v>
      </c>
      <c r="G1793" s="614">
        <f t="shared" si="84"/>
        <v>666400.01777333335</v>
      </c>
      <c r="H1793" s="615">
        <f t="shared" si="86"/>
        <v>305735845.47887963</v>
      </c>
      <c r="I1793" s="616" t="s">
        <v>108</v>
      </c>
      <c r="J1793" s="616" t="s">
        <v>3184</v>
      </c>
    </row>
    <row r="1794" spans="1:10" ht="36">
      <c r="A1794" s="617"/>
      <c r="B1794" s="620" t="s">
        <v>3194</v>
      </c>
      <c r="C1794" s="613" t="s">
        <v>3811</v>
      </c>
      <c r="D1794" s="618" t="s">
        <v>3253</v>
      </c>
      <c r="E1794" s="614">
        <v>1934000</v>
      </c>
      <c r="F1794" s="615">
        <f t="shared" si="85"/>
        <v>307669845.47887963</v>
      </c>
      <c r="G1794" s="614">
        <f t="shared" si="84"/>
        <v>1934000</v>
      </c>
      <c r="H1794" s="615">
        <f t="shared" si="86"/>
        <v>307669845.47887963</v>
      </c>
      <c r="I1794" s="616" t="s">
        <v>108</v>
      </c>
      <c r="J1794" s="616" t="s">
        <v>3184</v>
      </c>
    </row>
    <row r="1795" spans="1:10" ht="36">
      <c r="A1795" s="617"/>
      <c r="B1795" s="620" t="s">
        <v>3194</v>
      </c>
      <c r="C1795" s="613" t="s">
        <v>3811</v>
      </c>
      <c r="D1795" s="618" t="s">
        <v>3254</v>
      </c>
      <c r="E1795" s="614">
        <v>1410000</v>
      </c>
      <c r="F1795" s="615">
        <f t="shared" si="85"/>
        <v>309079845.47887963</v>
      </c>
      <c r="G1795" s="614">
        <f t="shared" si="84"/>
        <v>1410000</v>
      </c>
      <c r="H1795" s="615">
        <f t="shared" si="86"/>
        <v>309079845.47887963</v>
      </c>
      <c r="I1795" s="616" t="s">
        <v>108</v>
      </c>
      <c r="J1795" s="616" t="s">
        <v>3184</v>
      </c>
    </row>
    <row r="1796" spans="1:10" ht="36">
      <c r="A1796" s="617"/>
      <c r="B1796" s="620" t="s">
        <v>3194</v>
      </c>
      <c r="C1796" s="613" t="s">
        <v>3811</v>
      </c>
      <c r="D1796" s="618" t="s">
        <v>3255</v>
      </c>
      <c r="E1796" s="614">
        <v>1209000</v>
      </c>
      <c r="F1796" s="615">
        <f t="shared" si="85"/>
        <v>310288845.47887963</v>
      </c>
      <c r="G1796" s="614">
        <f t="shared" si="84"/>
        <v>1209000</v>
      </c>
      <c r="H1796" s="615">
        <f t="shared" si="86"/>
        <v>310288845.47887963</v>
      </c>
      <c r="I1796" s="616" t="s">
        <v>108</v>
      </c>
      <c r="J1796" s="616" t="s">
        <v>3184</v>
      </c>
    </row>
    <row r="1797" spans="1:10" ht="36">
      <c r="A1797" s="617"/>
      <c r="B1797" s="620" t="s">
        <v>3194</v>
      </c>
      <c r="C1797" s="613" t="s">
        <v>3811</v>
      </c>
      <c r="D1797" s="618" t="s">
        <v>3239</v>
      </c>
      <c r="E1797" s="614">
        <v>64463.880000000005</v>
      </c>
      <c r="F1797" s="615">
        <f t="shared" si="85"/>
        <v>310353309.35887963</v>
      </c>
      <c r="G1797" s="614">
        <f t="shared" si="84"/>
        <v>64463.880000000005</v>
      </c>
      <c r="H1797" s="615">
        <f t="shared" si="86"/>
        <v>310353309.35887963</v>
      </c>
      <c r="I1797" s="616" t="s">
        <v>108</v>
      </c>
      <c r="J1797" s="616" t="s">
        <v>3184</v>
      </c>
    </row>
    <row r="1798" spans="1:10" ht="36">
      <c r="A1798" s="617"/>
      <c r="B1798" s="620" t="s">
        <v>3194</v>
      </c>
      <c r="C1798" s="613" t="s">
        <v>3811</v>
      </c>
      <c r="D1798" s="618" t="s">
        <v>3256</v>
      </c>
      <c r="E1798" s="614">
        <v>30000</v>
      </c>
      <c r="F1798" s="615">
        <f t="shared" si="85"/>
        <v>310383309.35887963</v>
      </c>
      <c r="G1798" s="614">
        <f t="shared" si="84"/>
        <v>30000</v>
      </c>
      <c r="H1798" s="615">
        <f t="shared" si="86"/>
        <v>310383309.35887963</v>
      </c>
      <c r="I1798" s="616" t="s">
        <v>108</v>
      </c>
      <c r="J1798" s="616" t="s">
        <v>3184</v>
      </c>
    </row>
    <row r="1799" spans="1:10" ht="36">
      <c r="A1799" s="617"/>
      <c r="B1799" s="620" t="s">
        <v>3194</v>
      </c>
      <c r="C1799" s="613" t="s">
        <v>3811</v>
      </c>
      <c r="D1799" s="618" t="s">
        <v>3257</v>
      </c>
      <c r="E1799" s="614">
        <v>39000</v>
      </c>
      <c r="F1799" s="615">
        <f t="shared" si="85"/>
        <v>310422309.35887963</v>
      </c>
      <c r="G1799" s="614">
        <f t="shared" si="84"/>
        <v>39000</v>
      </c>
      <c r="H1799" s="615">
        <f t="shared" si="86"/>
        <v>310422309.35887963</v>
      </c>
      <c r="I1799" s="616" t="s">
        <v>108</v>
      </c>
      <c r="J1799" s="616" t="s">
        <v>3184</v>
      </c>
    </row>
    <row r="1800" spans="1:10" ht="36">
      <c r="A1800" s="617"/>
      <c r="B1800" s="620" t="s">
        <v>3194</v>
      </c>
      <c r="C1800" s="613" t="s">
        <v>3811</v>
      </c>
      <c r="D1800" s="618" t="s">
        <v>3241</v>
      </c>
      <c r="E1800" s="614">
        <v>9650.92</v>
      </c>
      <c r="F1800" s="615">
        <f t="shared" si="85"/>
        <v>310431960.27887964</v>
      </c>
      <c r="G1800" s="614">
        <f t="shared" si="84"/>
        <v>9650.92</v>
      </c>
      <c r="H1800" s="615">
        <f t="shared" si="86"/>
        <v>310431960.27887964</v>
      </c>
      <c r="I1800" s="616" t="s">
        <v>108</v>
      </c>
      <c r="J1800" s="616" t="s">
        <v>3184</v>
      </c>
    </row>
    <row r="1801" spans="1:10" ht="36">
      <c r="A1801" s="617"/>
      <c r="B1801" s="620" t="s">
        <v>3194</v>
      </c>
      <c r="C1801" s="613" t="s">
        <v>3811</v>
      </c>
      <c r="D1801" s="618" t="s">
        <v>3258</v>
      </c>
      <c r="E1801" s="614">
        <v>14000.000000000002</v>
      </c>
      <c r="F1801" s="615">
        <f t="shared" si="85"/>
        <v>310445960.27887964</v>
      </c>
      <c r="G1801" s="614">
        <f t="shared" si="84"/>
        <v>14000.000000000002</v>
      </c>
      <c r="H1801" s="615">
        <f t="shared" si="86"/>
        <v>310445960.27887964</v>
      </c>
      <c r="I1801" s="616" t="s">
        <v>108</v>
      </c>
      <c r="J1801" s="616" t="s">
        <v>3184</v>
      </c>
    </row>
    <row r="1802" spans="1:10" ht="36">
      <c r="A1802" s="617"/>
      <c r="B1802" s="620" t="s">
        <v>3194</v>
      </c>
      <c r="C1802" s="613" t="s">
        <v>3811</v>
      </c>
      <c r="D1802" s="618" t="s">
        <v>3260</v>
      </c>
      <c r="E1802" s="614">
        <v>65000</v>
      </c>
      <c r="F1802" s="615">
        <f t="shared" si="85"/>
        <v>310510960.27887964</v>
      </c>
      <c r="G1802" s="614">
        <f t="shared" ref="G1802:G1865" si="87">E1802</f>
        <v>65000</v>
      </c>
      <c r="H1802" s="615">
        <f t="shared" si="86"/>
        <v>310510960.27887964</v>
      </c>
      <c r="I1802" s="616" t="s">
        <v>108</v>
      </c>
      <c r="J1802" s="616" t="s">
        <v>3184</v>
      </c>
    </row>
    <row r="1803" spans="1:10" ht="36">
      <c r="A1803" s="617"/>
      <c r="B1803" s="620" t="s">
        <v>3194</v>
      </c>
      <c r="C1803" s="613" t="s">
        <v>3811</v>
      </c>
      <c r="D1803" s="618" t="s">
        <v>3539</v>
      </c>
      <c r="E1803" s="614">
        <v>16000</v>
      </c>
      <c r="F1803" s="615">
        <f t="shared" ref="F1803:F1866" si="88">E1803+F1802</f>
        <v>310526960.27887964</v>
      </c>
      <c r="G1803" s="614">
        <f t="shared" si="87"/>
        <v>16000</v>
      </c>
      <c r="H1803" s="615">
        <f t="shared" ref="H1803:H1866" si="89">H1802+G1803</f>
        <v>310526960.27887964</v>
      </c>
      <c r="I1803" s="616" t="s">
        <v>108</v>
      </c>
      <c r="J1803" s="616" t="s">
        <v>3184</v>
      </c>
    </row>
    <row r="1804" spans="1:10" ht="36">
      <c r="A1804" s="617"/>
      <c r="B1804" s="620" t="s">
        <v>3194</v>
      </c>
      <c r="C1804" s="613" t="s">
        <v>3811</v>
      </c>
      <c r="D1804" s="618" t="s">
        <v>3261</v>
      </c>
      <c r="E1804" s="614">
        <v>1007000</v>
      </c>
      <c r="F1804" s="615">
        <f t="shared" si="88"/>
        <v>311533960.27887964</v>
      </c>
      <c r="G1804" s="614">
        <f t="shared" si="87"/>
        <v>1007000</v>
      </c>
      <c r="H1804" s="615">
        <f t="shared" si="89"/>
        <v>311533960.27887964</v>
      </c>
      <c r="I1804" s="616" t="s">
        <v>108</v>
      </c>
      <c r="J1804" s="616" t="s">
        <v>3184</v>
      </c>
    </row>
    <row r="1805" spans="1:10" ht="36">
      <c r="A1805" s="617"/>
      <c r="B1805" s="620" t="s">
        <v>3194</v>
      </c>
      <c r="C1805" s="613" t="s">
        <v>3811</v>
      </c>
      <c r="D1805" s="618" t="s">
        <v>3470</v>
      </c>
      <c r="E1805" s="614">
        <v>100000</v>
      </c>
      <c r="F1805" s="615">
        <f t="shared" si="88"/>
        <v>311633960.27887964</v>
      </c>
      <c r="G1805" s="614">
        <f t="shared" si="87"/>
        <v>100000</v>
      </c>
      <c r="H1805" s="615">
        <f t="shared" si="89"/>
        <v>311633960.27887964</v>
      </c>
      <c r="I1805" s="616" t="s">
        <v>108</v>
      </c>
      <c r="J1805" s="616" t="s">
        <v>3184</v>
      </c>
    </row>
    <row r="1806" spans="1:10" ht="36">
      <c r="A1806" s="617"/>
      <c r="B1806" s="620" t="s">
        <v>3194</v>
      </c>
      <c r="C1806" s="613" t="s">
        <v>3811</v>
      </c>
      <c r="D1806" s="618" t="s">
        <v>3540</v>
      </c>
      <c r="E1806" s="614">
        <v>110000</v>
      </c>
      <c r="F1806" s="615">
        <f t="shared" si="88"/>
        <v>311743960.27887964</v>
      </c>
      <c r="G1806" s="614">
        <f t="shared" si="87"/>
        <v>110000</v>
      </c>
      <c r="H1806" s="615">
        <f t="shared" si="89"/>
        <v>311743960.27887964</v>
      </c>
      <c r="I1806" s="616" t="s">
        <v>108</v>
      </c>
      <c r="J1806" s="616" t="s">
        <v>3184</v>
      </c>
    </row>
    <row r="1807" spans="1:10" ht="36">
      <c r="A1807" s="617"/>
      <c r="B1807" s="620" t="s">
        <v>3194</v>
      </c>
      <c r="C1807" s="613" t="s">
        <v>3811</v>
      </c>
      <c r="D1807" s="618" t="s">
        <v>3263</v>
      </c>
      <c r="E1807" s="614">
        <v>12476.880000000001</v>
      </c>
      <c r="F1807" s="615">
        <f t="shared" si="88"/>
        <v>311756437.15887964</v>
      </c>
      <c r="G1807" s="614">
        <f t="shared" si="87"/>
        <v>12476.880000000001</v>
      </c>
      <c r="H1807" s="615">
        <f t="shared" si="89"/>
        <v>311756437.15887964</v>
      </c>
      <c r="I1807" s="616" t="s">
        <v>108</v>
      </c>
      <c r="J1807" s="616" t="s">
        <v>3184</v>
      </c>
    </row>
    <row r="1808" spans="1:10" ht="36">
      <c r="A1808" s="617"/>
      <c r="B1808" s="620" t="s">
        <v>3194</v>
      </c>
      <c r="C1808" s="613" t="s">
        <v>3811</v>
      </c>
      <c r="D1808" s="618" t="s">
        <v>3267</v>
      </c>
      <c r="E1808" s="614">
        <v>402000</v>
      </c>
      <c r="F1808" s="615">
        <f t="shared" si="88"/>
        <v>312158437.15887964</v>
      </c>
      <c r="G1808" s="614">
        <f t="shared" si="87"/>
        <v>402000</v>
      </c>
      <c r="H1808" s="615">
        <f t="shared" si="89"/>
        <v>312158437.15887964</v>
      </c>
      <c r="I1808" s="616" t="s">
        <v>108</v>
      </c>
      <c r="J1808" s="616" t="s">
        <v>3184</v>
      </c>
    </row>
    <row r="1809" spans="1:10" ht="36">
      <c r="A1809" s="617"/>
      <c r="B1809" s="620" t="s">
        <v>3194</v>
      </c>
      <c r="C1809" s="613" t="s">
        <v>3811</v>
      </c>
      <c r="D1809" s="618" t="s">
        <v>3289</v>
      </c>
      <c r="E1809" s="614">
        <v>69000</v>
      </c>
      <c r="F1809" s="615">
        <f t="shared" si="88"/>
        <v>312227437.15887964</v>
      </c>
      <c r="G1809" s="614">
        <f t="shared" si="87"/>
        <v>69000</v>
      </c>
      <c r="H1809" s="615">
        <f t="shared" si="89"/>
        <v>312227437.15887964</v>
      </c>
      <c r="I1809" s="616" t="s">
        <v>108</v>
      </c>
      <c r="J1809" s="616" t="s">
        <v>3184</v>
      </c>
    </row>
    <row r="1810" spans="1:10" ht="36">
      <c r="A1810" s="617"/>
      <c r="B1810" s="620" t="s">
        <v>3194</v>
      </c>
      <c r="C1810" s="613" t="s">
        <v>3811</v>
      </c>
      <c r="D1810" s="618" t="s">
        <v>3242</v>
      </c>
      <c r="E1810" s="614">
        <v>125000</v>
      </c>
      <c r="F1810" s="615">
        <f t="shared" si="88"/>
        <v>312352437.15887964</v>
      </c>
      <c r="G1810" s="614">
        <f t="shared" si="87"/>
        <v>125000</v>
      </c>
      <c r="H1810" s="615">
        <f t="shared" si="89"/>
        <v>312352437.15887964</v>
      </c>
      <c r="I1810" s="616" t="s">
        <v>108</v>
      </c>
      <c r="J1810" s="616" t="s">
        <v>3184</v>
      </c>
    </row>
    <row r="1811" spans="1:10" ht="36">
      <c r="A1811" s="617"/>
      <c r="B1811" s="620" t="s">
        <v>3194</v>
      </c>
      <c r="C1811" s="613" t="s">
        <v>3811</v>
      </c>
      <c r="D1811" s="618" t="s">
        <v>3243</v>
      </c>
      <c r="E1811" s="614">
        <v>2000</v>
      </c>
      <c r="F1811" s="615">
        <f t="shared" si="88"/>
        <v>312354437.15887964</v>
      </c>
      <c r="G1811" s="614">
        <f t="shared" si="87"/>
        <v>2000</v>
      </c>
      <c r="H1811" s="615">
        <f t="shared" si="89"/>
        <v>312354437.15887964</v>
      </c>
      <c r="I1811" s="616" t="s">
        <v>108</v>
      </c>
      <c r="J1811" s="616" t="s">
        <v>3184</v>
      </c>
    </row>
    <row r="1812" spans="1:10" ht="36">
      <c r="A1812" s="617"/>
      <c r="B1812" s="620" t="s">
        <v>3194</v>
      </c>
      <c r="C1812" s="613" t="s">
        <v>3811</v>
      </c>
      <c r="D1812" s="618" t="s">
        <v>3269</v>
      </c>
      <c r="E1812" s="614">
        <v>664999.99999999988</v>
      </c>
      <c r="F1812" s="615">
        <f t="shared" si="88"/>
        <v>313019437.15887964</v>
      </c>
      <c r="G1812" s="614">
        <f t="shared" si="87"/>
        <v>664999.99999999988</v>
      </c>
      <c r="H1812" s="615">
        <f t="shared" si="89"/>
        <v>313019437.15887964</v>
      </c>
      <c r="I1812" s="616" t="s">
        <v>108</v>
      </c>
      <c r="J1812" s="616" t="s">
        <v>3184</v>
      </c>
    </row>
    <row r="1813" spans="1:10" ht="36">
      <c r="A1813" s="617"/>
      <c r="B1813" s="620" t="s">
        <v>3194</v>
      </c>
      <c r="C1813" s="613" t="s">
        <v>3811</v>
      </c>
      <c r="D1813" s="618" t="s">
        <v>3290</v>
      </c>
      <c r="E1813" s="614">
        <v>967000</v>
      </c>
      <c r="F1813" s="615">
        <f t="shared" si="88"/>
        <v>313986437.15887964</v>
      </c>
      <c r="G1813" s="614">
        <f t="shared" si="87"/>
        <v>967000</v>
      </c>
      <c r="H1813" s="615">
        <f t="shared" si="89"/>
        <v>313986437.15887964</v>
      </c>
      <c r="I1813" s="616" t="s">
        <v>108</v>
      </c>
      <c r="J1813" s="616" t="s">
        <v>3184</v>
      </c>
    </row>
    <row r="1814" spans="1:10" ht="36">
      <c r="A1814" s="617"/>
      <c r="B1814" s="620" t="s">
        <v>3194</v>
      </c>
      <c r="C1814" s="613" t="s">
        <v>3811</v>
      </c>
      <c r="D1814" s="618" t="s">
        <v>3472</v>
      </c>
      <c r="E1814" s="614">
        <v>36000</v>
      </c>
      <c r="F1814" s="615">
        <f t="shared" si="88"/>
        <v>314022437.15887964</v>
      </c>
      <c r="G1814" s="614">
        <f t="shared" si="87"/>
        <v>36000</v>
      </c>
      <c r="H1814" s="615">
        <f t="shared" si="89"/>
        <v>314022437.15887964</v>
      </c>
      <c r="I1814" s="616" t="s">
        <v>108</v>
      </c>
      <c r="J1814" s="616" t="s">
        <v>3184</v>
      </c>
    </row>
    <row r="1815" spans="1:10" ht="36">
      <c r="A1815" s="617"/>
      <c r="B1815" s="620" t="s">
        <v>3194</v>
      </c>
      <c r="C1815" s="613" t="s">
        <v>3811</v>
      </c>
      <c r="D1815" s="618" t="s">
        <v>3291</v>
      </c>
      <c r="E1815" s="614">
        <v>145000</v>
      </c>
      <c r="F1815" s="615">
        <f t="shared" si="88"/>
        <v>314167437.15887964</v>
      </c>
      <c r="G1815" s="614">
        <f t="shared" si="87"/>
        <v>145000</v>
      </c>
      <c r="H1815" s="615">
        <f t="shared" si="89"/>
        <v>314167437.15887964</v>
      </c>
      <c r="I1815" s="616" t="s">
        <v>108</v>
      </c>
      <c r="J1815" s="616" t="s">
        <v>3184</v>
      </c>
    </row>
    <row r="1816" spans="1:10" ht="36">
      <c r="A1816" s="617"/>
      <c r="B1816" s="620" t="s">
        <v>3194</v>
      </c>
      <c r="C1816" s="613" t="s">
        <v>3811</v>
      </c>
      <c r="D1816" s="618" t="s">
        <v>3244</v>
      </c>
      <c r="E1816" s="614">
        <v>645000</v>
      </c>
      <c r="F1816" s="615">
        <f t="shared" si="88"/>
        <v>314812437.15887964</v>
      </c>
      <c r="G1816" s="614">
        <f t="shared" si="87"/>
        <v>645000</v>
      </c>
      <c r="H1816" s="615">
        <f t="shared" si="89"/>
        <v>314812437.15887964</v>
      </c>
      <c r="I1816" s="616" t="s">
        <v>108</v>
      </c>
      <c r="J1816" s="616" t="s">
        <v>3184</v>
      </c>
    </row>
    <row r="1817" spans="1:10" ht="36">
      <c r="A1817" s="617"/>
      <c r="B1817" s="620" t="s">
        <v>3194</v>
      </c>
      <c r="C1817" s="613" t="s">
        <v>3811</v>
      </c>
      <c r="D1817" s="618" t="s">
        <v>3294</v>
      </c>
      <c r="E1817" s="614">
        <v>2079.48</v>
      </c>
      <c r="F1817" s="615">
        <f t="shared" si="88"/>
        <v>314814516.63887966</v>
      </c>
      <c r="G1817" s="614">
        <f t="shared" si="87"/>
        <v>2079.48</v>
      </c>
      <c r="H1817" s="615">
        <f t="shared" si="89"/>
        <v>314814516.63887966</v>
      </c>
      <c r="I1817" s="616" t="s">
        <v>108</v>
      </c>
      <c r="J1817" s="616" t="s">
        <v>3184</v>
      </c>
    </row>
    <row r="1818" spans="1:10" ht="36">
      <c r="A1818" s="617"/>
      <c r="B1818" s="620" t="s">
        <v>3194</v>
      </c>
      <c r="C1818" s="613" t="s">
        <v>3811</v>
      </c>
      <c r="D1818" s="618" t="s">
        <v>3246</v>
      </c>
      <c r="E1818" s="614">
        <v>411000</v>
      </c>
      <c r="F1818" s="615">
        <f t="shared" si="88"/>
        <v>315225516.63887966</v>
      </c>
      <c r="G1818" s="614">
        <f t="shared" si="87"/>
        <v>411000</v>
      </c>
      <c r="H1818" s="615">
        <f t="shared" si="89"/>
        <v>315225516.63887966</v>
      </c>
      <c r="I1818" s="616" t="s">
        <v>108</v>
      </c>
      <c r="J1818" s="616" t="s">
        <v>3184</v>
      </c>
    </row>
    <row r="1819" spans="1:10" ht="36">
      <c r="A1819" s="617"/>
      <c r="B1819" s="620" t="s">
        <v>3194</v>
      </c>
      <c r="C1819" s="613" t="s">
        <v>3811</v>
      </c>
      <c r="D1819" s="618" t="s">
        <v>3541</v>
      </c>
      <c r="E1819" s="614">
        <v>2100000</v>
      </c>
      <c r="F1819" s="615">
        <f t="shared" si="88"/>
        <v>317325516.63887966</v>
      </c>
      <c r="G1819" s="614">
        <f t="shared" si="87"/>
        <v>2100000</v>
      </c>
      <c r="H1819" s="615">
        <f t="shared" si="89"/>
        <v>317325516.63887966</v>
      </c>
      <c r="I1819" s="616" t="s">
        <v>108</v>
      </c>
      <c r="J1819" s="616" t="s">
        <v>3184</v>
      </c>
    </row>
    <row r="1820" spans="1:10" ht="36">
      <c r="A1820" s="617"/>
      <c r="B1820" s="620" t="s">
        <v>3194</v>
      </c>
      <c r="C1820" s="613" t="s">
        <v>3811</v>
      </c>
      <c r="D1820" s="618" t="s">
        <v>3206</v>
      </c>
      <c r="E1820" s="614">
        <v>339000</v>
      </c>
      <c r="F1820" s="615">
        <f t="shared" si="88"/>
        <v>317664516.63887966</v>
      </c>
      <c r="G1820" s="614">
        <f t="shared" si="87"/>
        <v>339000</v>
      </c>
      <c r="H1820" s="615">
        <f t="shared" si="89"/>
        <v>317664516.63887966</v>
      </c>
      <c r="I1820" s="616" t="s">
        <v>108</v>
      </c>
      <c r="J1820" s="616" t="s">
        <v>3184</v>
      </c>
    </row>
    <row r="1821" spans="1:10" ht="36">
      <c r="A1821" s="617"/>
      <c r="B1821" s="620" t="s">
        <v>3194</v>
      </c>
      <c r="C1821" s="613" t="s">
        <v>3811</v>
      </c>
      <c r="D1821" s="618" t="s">
        <v>3214</v>
      </c>
      <c r="E1821" s="614">
        <v>161000</v>
      </c>
      <c r="F1821" s="615">
        <f t="shared" si="88"/>
        <v>317825516.63887966</v>
      </c>
      <c r="G1821" s="614">
        <f t="shared" si="87"/>
        <v>161000</v>
      </c>
      <c r="H1821" s="615">
        <f t="shared" si="89"/>
        <v>317825516.63887966</v>
      </c>
      <c r="I1821" s="616" t="s">
        <v>108</v>
      </c>
      <c r="J1821" s="616" t="s">
        <v>3184</v>
      </c>
    </row>
    <row r="1822" spans="1:10" ht="36">
      <c r="A1822" s="617"/>
      <c r="B1822" s="620" t="s">
        <v>3194</v>
      </c>
      <c r="C1822" s="613" t="s">
        <v>3811</v>
      </c>
      <c r="D1822" s="618" t="s">
        <v>3221</v>
      </c>
      <c r="E1822" s="614">
        <v>425000</v>
      </c>
      <c r="F1822" s="615">
        <f t="shared" si="88"/>
        <v>318250516.63887966</v>
      </c>
      <c r="G1822" s="614">
        <f t="shared" si="87"/>
        <v>425000</v>
      </c>
      <c r="H1822" s="615">
        <f t="shared" si="89"/>
        <v>318250516.63887966</v>
      </c>
      <c r="I1822" s="616" t="s">
        <v>108</v>
      </c>
      <c r="J1822" s="616" t="s">
        <v>3184</v>
      </c>
    </row>
    <row r="1823" spans="1:10" ht="36">
      <c r="A1823" s="617"/>
      <c r="B1823" s="620" t="s">
        <v>3194</v>
      </c>
      <c r="C1823" s="613" t="s">
        <v>3811</v>
      </c>
      <c r="D1823" s="618" t="s">
        <v>3248</v>
      </c>
      <c r="E1823" s="614">
        <v>2180000</v>
      </c>
      <c r="F1823" s="615">
        <f t="shared" si="88"/>
        <v>320430516.63887966</v>
      </c>
      <c r="G1823" s="614">
        <f t="shared" si="87"/>
        <v>2180000</v>
      </c>
      <c r="H1823" s="615">
        <f t="shared" si="89"/>
        <v>320430516.63887966</v>
      </c>
      <c r="I1823" s="616" t="s">
        <v>108</v>
      </c>
      <c r="J1823" s="616" t="s">
        <v>3184</v>
      </c>
    </row>
    <row r="1824" spans="1:10" ht="36">
      <c r="A1824" s="617"/>
      <c r="B1824" s="620" t="s">
        <v>3194</v>
      </c>
      <c r="C1824" s="613" t="s">
        <v>3811</v>
      </c>
      <c r="D1824" s="618" t="s">
        <v>3274</v>
      </c>
      <c r="E1824" s="614">
        <v>77000</v>
      </c>
      <c r="F1824" s="615">
        <f t="shared" si="88"/>
        <v>320507516.63887966</v>
      </c>
      <c r="G1824" s="614">
        <f t="shared" si="87"/>
        <v>77000</v>
      </c>
      <c r="H1824" s="615">
        <f t="shared" si="89"/>
        <v>320507516.63887966</v>
      </c>
      <c r="I1824" s="616" t="s">
        <v>108</v>
      </c>
      <c r="J1824" s="616" t="s">
        <v>3184</v>
      </c>
    </row>
    <row r="1825" spans="1:10" ht="36">
      <c r="A1825" s="617"/>
      <c r="B1825" s="620" t="s">
        <v>3194</v>
      </c>
      <c r="C1825" s="613" t="s">
        <v>3811</v>
      </c>
      <c r="D1825" s="618" t="s">
        <v>3275</v>
      </c>
      <c r="E1825" s="614">
        <v>312000</v>
      </c>
      <c r="F1825" s="615">
        <f t="shared" si="88"/>
        <v>320819516.63887966</v>
      </c>
      <c r="G1825" s="614">
        <f t="shared" si="87"/>
        <v>312000</v>
      </c>
      <c r="H1825" s="615">
        <f t="shared" si="89"/>
        <v>320819516.63887966</v>
      </c>
      <c r="I1825" s="616" t="s">
        <v>108</v>
      </c>
      <c r="J1825" s="616" t="s">
        <v>3184</v>
      </c>
    </row>
    <row r="1826" spans="1:10" ht="36">
      <c r="A1826" s="617"/>
      <c r="B1826" s="620" t="s">
        <v>3194</v>
      </c>
      <c r="C1826" s="613" t="s">
        <v>3811</v>
      </c>
      <c r="D1826" s="618" t="s">
        <v>3276</v>
      </c>
      <c r="E1826" s="614">
        <v>32205.280000000002</v>
      </c>
      <c r="F1826" s="615">
        <f t="shared" si="88"/>
        <v>320851721.91887963</v>
      </c>
      <c r="G1826" s="614">
        <f t="shared" si="87"/>
        <v>32205.280000000002</v>
      </c>
      <c r="H1826" s="615">
        <f t="shared" si="89"/>
        <v>320851721.91887963</v>
      </c>
      <c r="I1826" s="616" t="s">
        <v>108</v>
      </c>
      <c r="J1826" s="616" t="s">
        <v>3184</v>
      </c>
    </row>
    <row r="1827" spans="1:10" ht="36">
      <c r="A1827" s="617"/>
      <c r="B1827" s="620" t="s">
        <v>3194</v>
      </c>
      <c r="C1827" s="613" t="s">
        <v>3811</v>
      </c>
      <c r="D1827" s="618" t="s">
        <v>3457</v>
      </c>
      <c r="E1827" s="614">
        <v>11250.52</v>
      </c>
      <c r="F1827" s="615">
        <f t="shared" si="88"/>
        <v>320862972.43887961</v>
      </c>
      <c r="G1827" s="614">
        <f t="shared" si="87"/>
        <v>11250.52</v>
      </c>
      <c r="H1827" s="615">
        <f t="shared" si="89"/>
        <v>320862972.43887961</v>
      </c>
      <c r="I1827" s="616" t="s">
        <v>108</v>
      </c>
      <c r="J1827" s="616" t="s">
        <v>3184</v>
      </c>
    </row>
    <row r="1828" spans="1:10" ht="36">
      <c r="A1828" s="617"/>
      <c r="B1828" s="620" t="s">
        <v>3194</v>
      </c>
      <c r="C1828" s="613" t="s">
        <v>3811</v>
      </c>
      <c r="D1828" s="618" t="s">
        <v>3296</v>
      </c>
      <c r="E1828" s="614">
        <v>4023000</v>
      </c>
      <c r="F1828" s="615">
        <f t="shared" si="88"/>
        <v>324885972.43887961</v>
      </c>
      <c r="G1828" s="614">
        <f t="shared" si="87"/>
        <v>4023000</v>
      </c>
      <c r="H1828" s="615">
        <f t="shared" si="89"/>
        <v>324885972.43887961</v>
      </c>
      <c r="I1828" s="616" t="s">
        <v>108</v>
      </c>
      <c r="J1828" s="616" t="s">
        <v>3184</v>
      </c>
    </row>
    <row r="1829" spans="1:10" ht="36">
      <c r="A1829" s="617"/>
      <c r="B1829" s="620" t="s">
        <v>3194</v>
      </c>
      <c r="C1829" s="613" t="s">
        <v>3811</v>
      </c>
      <c r="D1829" s="618" t="s">
        <v>3278</v>
      </c>
      <c r="E1829" s="614">
        <v>128927.76000000001</v>
      </c>
      <c r="F1829" s="615">
        <f t="shared" si="88"/>
        <v>325014900.1988796</v>
      </c>
      <c r="G1829" s="614">
        <f t="shared" si="87"/>
        <v>128927.76000000001</v>
      </c>
      <c r="H1829" s="615">
        <f t="shared" si="89"/>
        <v>325014900.1988796</v>
      </c>
      <c r="I1829" s="616" t="s">
        <v>108</v>
      </c>
      <c r="J1829" s="616" t="s">
        <v>3184</v>
      </c>
    </row>
    <row r="1830" spans="1:10" ht="36">
      <c r="A1830" s="617"/>
      <c r="B1830" s="620" t="s">
        <v>3194</v>
      </c>
      <c r="C1830" s="613" t="s">
        <v>3811</v>
      </c>
      <c r="D1830" s="618" t="s">
        <v>3279</v>
      </c>
      <c r="E1830" s="614">
        <v>2000</v>
      </c>
      <c r="F1830" s="615">
        <f t="shared" si="88"/>
        <v>325016900.1988796</v>
      </c>
      <c r="G1830" s="614">
        <f t="shared" si="87"/>
        <v>2000</v>
      </c>
      <c r="H1830" s="615">
        <f t="shared" si="89"/>
        <v>325016900.1988796</v>
      </c>
      <c r="I1830" s="616" t="s">
        <v>108</v>
      </c>
      <c r="J1830" s="616" t="s">
        <v>3184</v>
      </c>
    </row>
    <row r="1831" spans="1:10" ht="36">
      <c r="A1831" s="617"/>
      <c r="B1831" s="620" t="s">
        <v>3194</v>
      </c>
      <c r="C1831" s="613" t="s">
        <v>3811</v>
      </c>
      <c r="D1831" s="618" t="s">
        <v>3281</v>
      </c>
      <c r="E1831" s="614">
        <v>959.76</v>
      </c>
      <c r="F1831" s="615">
        <f t="shared" si="88"/>
        <v>325017859.95887959</v>
      </c>
      <c r="G1831" s="614">
        <f t="shared" si="87"/>
        <v>959.76</v>
      </c>
      <c r="H1831" s="615">
        <f t="shared" si="89"/>
        <v>325017859.95887959</v>
      </c>
      <c r="I1831" s="616" t="s">
        <v>108</v>
      </c>
      <c r="J1831" s="616" t="s">
        <v>3184</v>
      </c>
    </row>
    <row r="1832" spans="1:10" ht="36">
      <c r="A1832" s="617"/>
      <c r="B1832" s="620" t="s">
        <v>3194</v>
      </c>
      <c r="C1832" s="613" t="s">
        <v>3811</v>
      </c>
      <c r="D1832" s="618" t="s">
        <v>3542</v>
      </c>
      <c r="E1832" s="614">
        <v>100000</v>
      </c>
      <c r="F1832" s="615">
        <f t="shared" si="88"/>
        <v>325117859.95887959</v>
      </c>
      <c r="G1832" s="614">
        <f t="shared" si="87"/>
        <v>100000</v>
      </c>
      <c r="H1832" s="615">
        <f t="shared" si="89"/>
        <v>325117859.95887959</v>
      </c>
      <c r="I1832" s="616" t="s">
        <v>108</v>
      </c>
      <c r="J1832" s="616" t="s">
        <v>3184</v>
      </c>
    </row>
    <row r="1833" spans="1:10" ht="36">
      <c r="A1833" s="617"/>
      <c r="B1833" s="620" t="s">
        <v>3194</v>
      </c>
      <c r="C1833" s="613" t="s">
        <v>3811</v>
      </c>
      <c r="D1833" s="618" t="s">
        <v>3375</v>
      </c>
      <c r="E1833" s="614">
        <v>188000</v>
      </c>
      <c r="F1833" s="615">
        <f t="shared" si="88"/>
        <v>325305859.95887959</v>
      </c>
      <c r="G1833" s="614">
        <f t="shared" si="87"/>
        <v>188000</v>
      </c>
      <c r="H1833" s="615">
        <f t="shared" si="89"/>
        <v>325305859.95887959</v>
      </c>
      <c r="I1833" s="616" t="s">
        <v>108</v>
      </c>
      <c r="J1833" s="616" t="s">
        <v>3184</v>
      </c>
    </row>
    <row r="1834" spans="1:10" ht="36">
      <c r="A1834" s="617"/>
      <c r="B1834" s="620" t="s">
        <v>3194</v>
      </c>
      <c r="C1834" s="613" t="s">
        <v>3811</v>
      </c>
      <c r="D1834" s="618" t="s">
        <v>3535</v>
      </c>
      <c r="E1834" s="614">
        <v>373000</v>
      </c>
      <c r="F1834" s="615">
        <f t="shared" si="88"/>
        <v>325678859.95887959</v>
      </c>
      <c r="G1834" s="614">
        <f t="shared" si="87"/>
        <v>373000</v>
      </c>
      <c r="H1834" s="615">
        <f t="shared" si="89"/>
        <v>325678859.95887959</v>
      </c>
      <c r="I1834" s="616" t="s">
        <v>108</v>
      </c>
      <c r="J1834" s="616" t="s">
        <v>3184</v>
      </c>
    </row>
    <row r="1835" spans="1:10" ht="36">
      <c r="A1835" s="617"/>
      <c r="B1835" s="620" t="s">
        <v>3194</v>
      </c>
      <c r="C1835" s="613" t="s">
        <v>3812</v>
      </c>
      <c r="D1835" s="618" t="s">
        <v>3284</v>
      </c>
      <c r="E1835" s="614">
        <v>266.60000000000002</v>
      </c>
      <c r="F1835" s="615">
        <f t="shared" si="88"/>
        <v>325679126.55887961</v>
      </c>
      <c r="G1835" s="614">
        <f t="shared" si="87"/>
        <v>266.60000000000002</v>
      </c>
      <c r="H1835" s="615">
        <f t="shared" si="89"/>
        <v>325679126.55887961</v>
      </c>
      <c r="I1835" s="616" t="s">
        <v>108</v>
      </c>
      <c r="J1835" s="616" t="s">
        <v>3184</v>
      </c>
    </row>
    <row r="1836" spans="1:10" ht="36">
      <c r="A1836" s="617"/>
      <c r="B1836" s="620" t="s">
        <v>3194</v>
      </c>
      <c r="C1836" s="613" t="s">
        <v>3812</v>
      </c>
      <c r="D1836" s="618" t="s">
        <v>3377</v>
      </c>
      <c r="E1836" s="614">
        <v>4158.96</v>
      </c>
      <c r="F1836" s="615">
        <f t="shared" si="88"/>
        <v>325683285.51887959</v>
      </c>
      <c r="G1836" s="614">
        <f t="shared" si="87"/>
        <v>4158.96</v>
      </c>
      <c r="H1836" s="615">
        <f t="shared" si="89"/>
        <v>325683285.51887959</v>
      </c>
      <c r="I1836" s="616" t="s">
        <v>108</v>
      </c>
      <c r="J1836" s="616" t="s">
        <v>3184</v>
      </c>
    </row>
    <row r="1837" spans="1:10" ht="36">
      <c r="A1837" s="617"/>
      <c r="B1837" s="620" t="s">
        <v>3194</v>
      </c>
      <c r="C1837" s="613" t="s">
        <v>3812</v>
      </c>
      <c r="D1837" s="618" t="s">
        <v>3256</v>
      </c>
      <c r="E1837" s="614">
        <v>266.60000000000002</v>
      </c>
      <c r="F1837" s="615">
        <f t="shared" si="88"/>
        <v>325683552.11887962</v>
      </c>
      <c r="G1837" s="614">
        <f t="shared" si="87"/>
        <v>266.60000000000002</v>
      </c>
      <c r="H1837" s="615">
        <f t="shared" si="89"/>
        <v>325683552.11887962</v>
      </c>
      <c r="I1837" s="616" t="s">
        <v>108</v>
      </c>
      <c r="J1837" s="616" t="s">
        <v>3184</v>
      </c>
    </row>
    <row r="1838" spans="1:10" ht="36">
      <c r="A1838" s="617"/>
      <c r="B1838" s="620" t="s">
        <v>3194</v>
      </c>
      <c r="C1838" s="613" t="s">
        <v>3812</v>
      </c>
      <c r="D1838" s="618" t="s">
        <v>3257</v>
      </c>
      <c r="E1838" s="614">
        <v>6238.4400000000005</v>
      </c>
      <c r="F1838" s="615">
        <f t="shared" si="88"/>
        <v>325689790.55887961</v>
      </c>
      <c r="G1838" s="614">
        <f t="shared" si="87"/>
        <v>6238.4400000000005</v>
      </c>
      <c r="H1838" s="615">
        <f t="shared" si="89"/>
        <v>325689790.55887961</v>
      </c>
      <c r="I1838" s="616" t="s">
        <v>108</v>
      </c>
      <c r="J1838" s="616" t="s">
        <v>3184</v>
      </c>
    </row>
    <row r="1839" spans="1:10" ht="36">
      <c r="A1839" s="617"/>
      <c r="B1839" s="620" t="s">
        <v>3194</v>
      </c>
      <c r="C1839" s="613" t="s">
        <v>3812</v>
      </c>
      <c r="D1839" s="618" t="s">
        <v>3246</v>
      </c>
      <c r="E1839" s="614">
        <v>1000</v>
      </c>
      <c r="F1839" s="615">
        <f t="shared" si="88"/>
        <v>325690790.55887961</v>
      </c>
      <c r="G1839" s="614">
        <f t="shared" si="87"/>
        <v>1000</v>
      </c>
      <c r="H1839" s="615">
        <f t="shared" si="89"/>
        <v>325690790.55887961</v>
      </c>
      <c r="I1839" s="616" t="s">
        <v>108</v>
      </c>
      <c r="J1839" s="616" t="s">
        <v>3184</v>
      </c>
    </row>
    <row r="1840" spans="1:10" ht="36">
      <c r="A1840" s="617"/>
      <c r="B1840" s="620" t="s">
        <v>3194</v>
      </c>
      <c r="C1840" s="613" t="s">
        <v>3812</v>
      </c>
      <c r="D1840" s="618" t="s">
        <v>3248</v>
      </c>
      <c r="E1840" s="614">
        <v>533.20000000000005</v>
      </c>
      <c r="F1840" s="615">
        <f t="shared" si="88"/>
        <v>325691323.7588796</v>
      </c>
      <c r="G1840" s="614">
        <f t="shared" si="87"/>
        <v>533.20000000000005</v>
      </c>
      <c r="H1840" s="615">
        <f t="shared" si="89"/>
        <v>325691323.7588796</v>
      </c>
      <c r="I1840" s="616" t="s">
        <v>108</v>
      </c>
      <c r="J1840" s="616" t="s">
        <v>3184</v>
      </c>
    </row>
    <row r="1841" spans="1:10" ht="36">
      <c r="A1841" s="617"/>
      <c r="B1841" s="620" t="s">
        <v>3194</v>
      </c>
      <c r="C1841" s="613" t="s">
        <v>3812</v>
      </c>
      <c r="D1841" s="618" t="s">
        <v>3282</v>
      </c>
      <c r="E1841" s="614">
        <v>39990</v>
      </c>
      <c r="F1841" s="615">
        <f t="shared" si="88"/>
        <v>325731313.7588796</v>
      </c>
      <c r="G1841" s="614">
        <f t="shared" si="87"/>
        <v>39990</v>
      </c>
      <c r="H1841" s="615">
        <f t="shared" si="89"/>
        <v>325731313.7588796</v>
      </c>
      <c r="I1841" s="616" t="s">
        <v>108</v>
      </c>
      <c r="J1841" s="616" t="s">
        <v>3184</v>
      </c>
    </row>
    <row r="1842" spans="1:10" ht="36">
      <c r="A1842" s="617"/>
      <c r="B1842" s="620" t="s">
        <v>3194</v>
      </c>
      <c r="C1842" s="613" t="s">
        <v>3813</v>
      </c>
      <c r="D1842" s="618" t="s">
        <v>3206</v>
      </c>
      <c r="E1842" s="614">
        <v>311000</v>
      </c>
      <c r="F1842" s="615">
        <f t="shared" si="88"/>
        <v>326042313.7588796</v>
      </c>
      <c r="G1842" s="614">
        <f t="shared" si="87"/>
        <v>311000</v>
      </c>
      <c r="H1842" s="615">
        <f t="shared" si="89"/>
        <v>326042313.7588796</v>
      </c>
      <c r="I1842" s="616" t="s">
        <v>108</v>
      </c>
      <c r="J1842" s="616" t="s">
        <v>3184</v>
      </c>
    </row>
    <row r="1843" spans="1:10" ht="36">
      <c r="A1843" s="617"/>
      <c r="B1843" s="620" t="s">
        <v>3194</v>
      </c>
      <c r="C1843" s="613" t="s">
        <v>3813</v>
      </c>
      <c r="D1843" s="618" t="s">
        <v>3814</v>
      </c>
      <c r="E1843" s="614">
        <v>341000</v>
      </c>
      <c r="F1843" s="615">
        <f t="shared" si="88"/>
        <v>326383313.7588796</v>
      </c>
      <c r="G1843" s="614">
        <f t="shared" si="87"/>
        <v>341000</v>
      </c>
      <c r="H1843" s="615">
        <f t="shared" si="89"/>
        <v>326383313.7588796</v>
      </c>
      <c r="I1843" s="616" t="s">
        <v>108</v>
      </c>
      <c r="J1843" s="616" t="s">
        <v>3184</v>
      </c>
    </row>
    <row r="1844" spans="1:10" ht="36">
      <c r="A1844" s="617"/>
      <c r="B1844" s="620" t="s">
        <v>3194</v>
      </c>
      <c r="C1844" s="613" t="s">
        <v>3813</v>
      </c>
      <c r="D1844" s="618" t="s">
        <v>3385</v>
      </c>
      <c r="E1844" s="614">
        <v>16000</v>
      </c>
      <c r="F1844" s="615">
        <f t="shared" si="88"/>
        <v>326399313.7588796</v>
      </c>
      <c r="G1844" s="614">
        <f t="shared" si="87"/>
        <v>16000</v>
      </c>
      <c r="H1844" s="615">
        <f t="shared" si="89"/>
        <v>326399313.7588796</v>
      </c>
      <c r="I1844" s="616" t="s">
        <v>108</v>
      </c>
      <c r="J1844" s="616" t="s">
        <v>3184</v>
      </c>
    </row>
    <row r="1845" spans="1:10" ht="36">
      <c r="A1845" s="617"/>
      <c r="B1845" s="620" t="s">
        <v>3194</v>
      </c>
      <c r="C1845" s="613" t="s">
        <v>3813</v>
      </c>
      <c r="D1845" s="618" t="s">
        <v>3300</v>
      </c>
      <c r="E1845" s="614">
        <v>50000</v>
      </c>
      <c r="F1845" s="615">
        <f t="shared" si="88"/>
        <v>326449313.7588796</v>
      </c>
      <c r="G1845" s="614">
        <f t="shared" si="87"/>
        <v>50000</v>
      </c>
      <c r="H1845" s="615">
        <f t="shared" si="89"/>
        <v>326449313.7588796</v>
      </c>
      <c r="I1845" s="616" t="s">
        <v>108</v>
      </c>
      <c r="J1845" s="616" t="s">
        <v>3184</v>
      </c>
    </row>
    <row r="1846" spans="1:10" ht="36">
      <c r="A1846" s="617"/>
      <c r="B1846" s="620" t="s">
        <v>3194</v>
      </c>
      <c r="C1846" s="613" t="s">
        <v>3813</v>
      </c>
      <c r="D1846" s="618" t="s">
        <v>3552</v>
      </c>
      <c r="E1846" s="614">
        <v>2000</v>
      </c>
      <c r="F1846" s="615">
        <f t="shared" si="88"/>
        <v>326451313.7588796</v>
      </c>
      <c r="G1846" s="614">
        <f t="shared" si="87"/>
        <v>2000</v>
      </c>
      <c r="H1846" s="615">
        <f t="shared" si="89"/>
        <v>326451313.7588796</v>
      </c>
      <c r="I1846" s="616" t="s">
        <v>108</v>
      </c>
      <c r="J1846" s="616" t="s">
        <v>3184</v>
      </c>
    </row>
    <row r="1847" spans="1:10" ht="36">
      <c r="A1847" s="617"/>
      <c r="B1847" s="620" t="s">
        <v>3194</v>
      </c>
      <c r="C1847" s="613" t="s">
        <v>3813</v>
      </c>
      <c r="D1847" s="618" t="s">
        <v>3815</v>
      </c>
      <c r="E1847" s="614">
        <v>4000</v>
      </c>
      <c r="F1847" s="615">
        <f t="shared" si="88"/>
        <v>326455313.7588796</v>
      </c>
      <c r="G1847" s="614">
        <f t="shared" si="87"/>
        <v>4000</v>
      </c>
      <c r="H1847" s="615">
        <f t="shared" si="89"/>
        <v>326455313.7588796</v>
      </c>
      <c r="I1847" s="616" t="s">
        <v>108</v>
      </c>
      <c r="J1847" s="616" t="s">
        <v>3184</v>
      </c>
    </row>
    <row r="1848" spans="1:10" ht="36">
      <c r="A1848" s="617"/>
      <c r="B1848" s="620" t="s">
        <v>3194</v>
      </c>
      <c r="C1848" s="613" t="s">
        <v>3813</v>
      </c>
      <c r="D1848" s="618" t="s">
        <v>3816</v>
      </c>
      <c r="E1848" s="614">
        <v>1875000</v>
      </c>
      <c r="F1848" s="615">
        <f t="shared" si="88"/>
        <v>328330313.7588796</v>
      </c>
      <c r="G1848" s="614">
        <f t="shared" si="87"/>
        <v>1875000</v>
      </c>
      <c r="H1848" s="615">
        <f t="shared" si="89"/>
        <v>328330313.7588796</v>
      </c>
      <c r="I1848" s="616" t="s">
        <v>108</v>
      </c>
      <c r="J1848" s="616" t="s">
        <v>3184</v>
      </c>
    </row>
    <row r="1849" spans="1:10" ht="36">
      <c r="A1849" s="617"/>
      <c r="B1849" s="620" t="s">
        <v>3194</v>
      </c>
      <c r="C1849" s="613" t="s">
        <v>3813</v>
      </c>
      <c r="D1849" s="618" t="s">
        <v>3817</v>
      </c>
      <c r="E1849" s="614">
        <v>2620000</v>
      </c>
      <c r="F1849" s="615">
        <f t="shared" si="88"/>
        <v>330950313.7588796</v>
      </c>
      <c r="G1849" s="614">
        <f t="shared" si="87"/>
        <v>2620000</v>
      </c>
      <c r="H1849" s="615">
        <f t="shared" si="89"/>
        <v>330950313.7588796</v>
      </c>
      <c r="I1849" s="616" t="s">
        <v>108</v>
      </c>
      <c r="J1849" s="616" t="s">
        <v>3184</v>
      </c>
    </row>
    <row r="1850" spans="1:10" ht="36">
      <c r="A1850" s="617"/>
      <c r="B1850" s="620" t="s">
        <v>3194</v>
      </c>
      <c r="C1850" s="613" t="s">
        <v>3813</v>
      </c>
      <c r="D1850" s="618" t="s">
        <v>3818</v>
      </c>
      <c r="E1850" s="614">
        <v>78000</v>
      </c>
      <c r="F1850" s="615">
        <f t="shared" si="88"/>
        <v>331028313.7588796</v>
      </c>
      <c r="G1850" s="614">
        <f t="shared" si="87"/>
        <v>78000</v>
      </c>
      <c r="H1850" s="615">
        <f t="shared" si="89"/>
        <v>331028313.7588796</v>
      </c>
      <c r="I1850" s="616" t="s">
        <v>108</v>
      </c>
      <c r="J1850" s="616" t="s">
        <v>3184</v>
      </c>
    </row>
    <row r="1851" spans="1:10" ht="36">
      <c r="A1851" s="617"/>
      <c r="B1851" s="620" t="s">
        <v>3194</v>
      </c>
      <c r="C1851" s="613" t="s">
        <v>3813</v>
      </c>
      <c r="D1851" s="618" t="s">
        <v>3307</v>
      </c>
      <c r="E1851" s="614">
        <v>25000</v>
      </c>
      <c r="F1851" s="615">
        <f t="shared" si="88"/>
        <v>331053313.7588796</v>
      </c>
      <c r="G1851" s="614">
        <f t="shared" si="87"/>
        <v>25000</v>
      </c>
      <c r="H1851" s="615">
        <f t="shared" si="89"/>
        <v>331053313.7588796</v>
      </c>
      <c r="I1851" s="616" t="s">
        <v>108</v>
      </c>
      <c r="J1851" s="616" t="s">
        <v>3184</v>
      </c>
    </row>
    <row r="1852" spans="1:10" ht="36">
      <c r="A1852" s="617"/>
      <c r="B1852" s="620" t="s">
        <v>3194</v>
      </c>
      <c r="C1852" s="613" t="s">
        <v>3813</v>
      </c>
      <c r="D1852" s="618" t="s">
        <v>3308</v>
      </c>
      <c r="E1852" s="614">
        <v>1360657</v>
      </c>
      <c r="F1852" s="615">
        <f t="shared" si="88"/>
        <v>332413970.7588796</v>
      </c>
      <c r="G1852" s="614">
        <f t="shared" si="87"/>
        <v>1360657</v>
      </c>
      <c r="H1852" s="615">
        <f t="shared" si="89"/>
        <v>332413970.7588796</v>
      </c>
      <c r="I1852" s="616" t="s">
        <v>108</v>
      </c>
      <c r="J1852" s="616" t="s">
        <v>3184</v>
      </c>
    </row>
    <row r="1853" spans="1:10" ht="36">
      <c r="A1853" s="617"/>
      <c r="B1853" s="620" t="s">
        <v>3194</v>
      </c>
      <c r="C1853" s="613" t="s">
        <v>3813</v>
      </c>
      <c r="D1853" s="618" t="s">
        <v>3309</v>
      </c>
      <c r="E1853" s="614">
        <v>164000</v>
      </c>
      <c r="F1853" s="615">
        <f t="shared" si="88"/>
        <v>332577970.7588796</v>
      </c>
      <c r="G1853" s="614">
        <f t="shared" si="87"/>
        <v>164000</v>
      </c>
      <c r="H1853" s="615">
        <f t="shared" si="89"/>
        <v>332577970.7588796</v>
      </c>
      <c r="I1853" s="616" t="s">
        <v>108</v>
      </c>
      <c r="J1853" s="616" t="s">
        <v>3184</v>
      </c>
    </row>
    <row r="1854" spans="1:10" ht="36">
      <c r="A1854" s="617"/>
      <c r="B1854" s="620" t="s">
        <v>3194</v>
      </c>
      <c r="C1854" s="613" t="s">
        <v>3813</v>
      </c>
      <c r="D1854" s="618" t="s">
        <v>3309</v>
      </c>
      <c r="E1854" s="614">
        <v>82000</v>
      </c>
      <c r="F1854" s="615">
        <f t="shared" si="88"/>
        <v>332659970.7588796</v>
      </c>
      <c r="G1854" s="614">
        <f t="shared" si="87"/>
        <v>82000</v>
      </c>
      <c r="H1854" s="615">
        <f t="shared" si="89"/>
        <v>332659970.7588796</v>
      </c>
      <c r="I1854" s="616" t="s">
        <v>108</v>
      </c>
      <c r="J1854" s="616" t="s">
        <v>3184</v>
      </c>
    </row>
    <row r="1855" spans="1:10" ht="36">
      <c r="A1855" s="617"/>
      <c r="B1855" s="620" t="s">
        <v>3194</v>
      </c>
      <c r="C1855" s="613" t="s">
        <v>3813</v>
      </c>
      <c r="D1855" s="618" t="s">
        <v>3310</v>
      </c>
      <c r="E1855" s="614">
        <v>409000</v>
      </c>
      <c r="F1855" s="615">
        <f t="shared" si="88"/>
        <v>333068970.7588796</v>
      </c>
      <c r="G1855" s="614">
        <f t="shared" si="87"/>
        <v>409000</v>
      </c>
      <c r="H1855" s="615">
        <f t="shared" si="89"/>
        <v>333068970.7588796</v>
      </c>
      <c r="I1855" s="616" t="s">
        <v>108</v>
      </c>
      <c r="J1855" s="616" t="s">
        <v>3184</v>
      </c>
    </row>
    <row r="1856" spans="1:10" ht="36">
      <c r="A1856" s="617"/>
      <c r="B1856" s="620" t="s">
        <v>3194</v>
      </c>
      <c r="C1856" s="613" t="s">
        <v>3813</v>
      </c>
      <c r="D1856" s="618" t="s">
        <v>3311</v>
      </c>
      <c r="E1856" s="614">
        <v>39000</v>
      </c>
      <c r="F1856" s="615">
        <f t="shared" si="88"/>
        <v>333107970.7588796</v>
      </c>
      <c r="G1856" s="614">
        <f t="shared" si="87"/>
        <v>39000</v>
      </c>
      <c r="H1856" s="615">
        <f t="shared" si="89"/>
        <v>333107970.7588796</v>
      </c>
      <c r="I1856" s="616" t="s">
        <v>108</v>
      </c>
      <c r="J1856" s="616" t="s">
        <v>3184</v>
      </c>
    </row>
    <row r="1857" spans="1:10" ht="36">
      <c r="A1857" s="617"/>
      <c r="B1857" s="620" t="s">
        <v>3194</v>
      </c>
      <c r="C1857" s="613" t="s">
        <v>3813</v>
      </c>
      <c r="D1857" s="618" t="s">
        <v>3389</v>
      </c>
      <c r="E1857" s="614">
        <v>270000</v>
      </c>
      <c r="F1857" s="615">
        <f t="shared" si="88"/>
        <v>333377970.7588796</v>
      </c>
      <c r="G1857" s="614">
        <f t="shared" si="87"/>
        <v>270000</v>
      </c>
      <c r="H1857" s="615">
        <f t="shared" si="89"/>
        <v>333377970.7588796</v>
      </c>
      <c r="I1857" s="616" t="s">
        <v>108</v>
      </c>
      <c r="J1857" s="616" t="s">
        <v>3184</v>
      </c>
    </row>
    <row r="1858" spans="1:10" ht="36">
      <c r="A1858" s="617"/>
      <c r="B1858" s="620" t="s">
        <v>3194</v>
      </c>
      <c r="C1858" s="613" t="s">
        <v>3813</v>
      </c>
      <c r="D1858" s="618" t="s">
        <v>3312</v>
      </c>
      <c r="E1858" s="614">
        <v>1092000</v>
      </c>
      <c r="F1858" s="615">
        <f t="shared" si="88"/>
        <v>334469970.7588796</v>
      </c>
      <c r="G1858" s="614">
        <f t="shared" si="87"/>
        <v>1092000</v>
      </c>
      <c r="H1858" s="615">
        <f t="shared" si="89"/>
        <v>334469970.7588796</v>
      </c>
      <c r="I1858" s="616" t="s">
        <v>108</v>
      </c>
      <c r="J1858" s="616" t="s">
        <v>3184</v>
      </c>
    </row>
    <row r="1859" spans="1:10" ht="36">
      <c r="A1859" s="617"/>
      <c r="B1859" s="620" t="s">
        <v>3194</v>
      </c>
      <c r="C1859" s="613" t="s">
        <v>3813</v>
      </c>
      <c r="D1859" s="618" t="s">
        <v>3819</v>
      </c>
      <c r="E1859" s="614">
        <v>16000</v>
      </c>
      <c r="F1859" s="615">
        <f t="shared" si="88"/>
        <v>334485970.7588796</v>
      </c>
      <c r="G1859" s="614">
        <f t="shared" si="87"/>
        <v>16000</v>
      </c>
      <c r="H1859" s="615">
        <f t="shared" si="89"/>
        <v>334485970.7588796</v>
      </c>
      <c r="I1859" s="616" t="s">
        <v>108</v>
      </c>
      <c r="J1859" s="616" t="s">
        <v>3184</v>
      </c>
    </row>
    <row r="1860" spans="1:10" ht="36">
      <c r="A1860" s="617"/>
      <c r="B1860" s="620" t="s">
        <v>3194</v>
      </c>
      <c r="C1860" s="613" t="s">
        <v>3813</v>
      </c>
      <c r="D1860" s="618" t="s">
        <v>3820</v>
      </c>
      <c r="E1860" s="614">
        <v>110000</v>
      </c>
      <c r="F1860" s="615">
        <f t="shared" si="88"/>
        <v>334595970.7588796</v>
      </c>
      <c r="G1860" s="614">
        <f t="shared" si="87"/>
        <v>110000</v>
      </c>
      <c r="H1860" s="615">
        <f t="shared" si="89"/>
        <v>334595970.7588796</v>
      </c>
      <c r="I1860" s="616" t="s">
        <v>108</v>
      </c>
      <c r="J1860" s="616" t="s">
        <v>3184</v>
      </c>
    </row>
    <row r="1861" spans="1:10" ht="36">
      <c r="A1861" s="617"/>
      <c r="B1861" s="620" t="s">
        <v>3194</v>
      </c>
      <c r="C1861" s="613" t="s">
        <v>3813</v>
      </c>
      <c r="D1861" s="618" t="s">
        <v>3273</v>
      </c>
      <c r="E1861" s="614">
        <v>524000</v>
      </c>
      <c r="F1861" s="615">
        <f t="shared" si="88"/>
        <v>335119970.7588796</v>
      </c>
      <c r="G1861" s="614">
        <f t="shared" si="87"/>
        <v>524000</v>
      </c>
      <c r="H1861" s="615">
        <f t="shared" si="89"/>
        <v>335119970.7588796</v>
      </c>
      <c r="I1861" s="616" t="s">
        <v>108</v>
      </c>
      <c r="J1861" s="616" t="s">
        <v>3184</v>
      </c>
    </row>
    <row r="1862" spans="1:10" ht="36">
      <c r="A1862" s="617"/>
      <c r="B1862" s="620" t="s">
        <v>3194</v>
      </c>
      <c r="C1862" s="613" t="s">
        <v>3813</v>
      </c>
      <c r="D1862" s="618" t="s">
        <v>3821</v>
      </c>
      <c r="E1862" s="614">
        <v>27000</v>
      </c>
      <c r="F1862" s="615">
        <f t="shared" si="88"/>
        <v>335146970.7588796</v>
      </c>
      <c r="G1862" s="614">
        <f t="shared" si="87"/>
        <v>27000</v>
      </c>
      <c r="H1862" s="615">
        <f t="shared" si="89"/>
        <v>335146970.7588796</v>
      </c>
      <c r="I1862" s="616" t="s">
        <v>108</v>
      </c>
      <c r="J1862" s="616" t="s">
        <v>3184</v>
      </c>
    </row>
    <row r="1863" spans="1:10" ht="36">
      <c r="A1863" s="617"/>
      <c r="B1863" s="620" t="s">
        <v>3194</v>
      </c>
      <c r="C1863" s="613" t="s">
        <v>3813</v>
      </c>
      <c r="D1863" s="618" t="s">
        <v>3822</v>
      </c>
      <c r="E1863" s="614">
        <v>78000</v>
      </c>
      <c r="F1863" s="615">
        <f t="shared" si="88"/>
        <v>335224970.7588796</v>
      </c>
      <c r="G1863" s="614">
        <f t="shared" si="87"/>
        <v>78000</v>
      </c>
      <c r="H1863" s="615">
        <f t="shared" si="89"/>
        <v>335224970.7588796</v>
      </c>
      <c r="I1863" s="616" t="s">
        <v>108</v>
      </c>
      <c r="J1863" s="616" t="s">
        <v>3184</v>
      </c>
    </row>
    <row r="1864" spans="1:10" ht="36">
      <c r="A1864" s="617"/>
      <c r="B1864" s="620" t="s">
        <v>3194</v>
      </c>
      <c r="C1864" s="613" t="s">
        <v>3813</v>
      </c>
      <c r="D1864" s="618" t="s">
        <v>3559</v>
      </c>
      <c r="E1864" s="614">
        <v>2000</v>
      </c>
      <c r="F1864" s="615">
        <f t="shared" si="88"/>
        <v>335226970.7588796</v>
      </c>
      <c r="G1864" s="614">
        <f t="shared" si="87"/>
        <v>2000</v>
      </c>
      <c r="H1864" s="615">
        <f t="shared" si="89"/>
        <v>335226970.7588796</v>
      </c>
      <c r="I1864" s="616" t="s">
        <v>108</v>
      </c>
      <c r="J1864" s="616" t="s">
        <v>3184</v>
      </c>
    </row>
    <row r="1865" spans="1:10" ht="36">
      <c r="A1865" s="617"/>
      <c r="B1865" s="620" t="s">
        <v>3194</v>
      </c>
      <c r="C1865" s="613" t="s">
        <v>3813</v>
      </c>
      <c r="D1865" s="618" t="s">
        <v>3324</v>
      </c>
      <c r="E1865" s="614">
        <v>955000.33333333326</v>
      </c>
      <c r="F1865" s="615">
        <f t="shared" si="88"/>
        <v>336181971.09221292</v>
      </c>
      <c r="G1865" s="614">
        <f t="shared" si="87"/>
        <v>955000.33333333326</v>
      </c>
      <c r="H1865" s="615">
        <f t="shared" si="89"/>
        <v>336181971.09221292</v>
      </c>
      <c r="I1865" s="616" t="s">
        <v>108</v>
      </c>
      <c r="J1865" s="616" t="s">
        <v>3184</v>
      </c>
    </row>
    <row r="1866" spans="1:10" ht="36">
      <c r="A1866" s="617"/>
      <c r="B1866" s="620" t="s">
        <v>3194</v>
      </c>
      <c r="C1866" s="613" t="s">
        <v>3813</v>
      </c>
      <c r="D1866" s="618" t="s">
        <v>3823</v>
      </c>
      <c r="E1866" s="614">
        <v>1777000</v>
      </c>
      <c r="F1866" s="615">
        <f t="shared" si="88"/>
        <v>337958971.09221292</v>
      </c>
      <c r="G1866" s="614">
        <f t="shared" ref="G1866:G1929" si="90">E1866</f>
        <v>1777000</v>
      </c>
      <c r="H1866" s="615">
        <f t="shared" si="89"/>
        <v>337958971.09221292</v>
      </c>
      <c r="I1866" s="616" t="s">
        <v>108</v>
      </c>
      <c r="J1866" s="616" t="s">
        <v>3184</v>
      </c>
    </row>
    <row r="1867" spans="1:10" ht="36">
      <c r="A1867" s="617"/>
      <c r="B1867" s="620" t="s">
        <v>3194</v>
      </c>
      <c r="C1867" s="613" t="s">
        <v>3813</v>
      </c>
      <c r="D1867" s="618" t="s">
        <v>3823</v>
      </c>
      <c r="E1867" s="614">
        <v>1223000</v>
      </c>
      <c r="F1867" s="615">
        <f t="shared" ref="F1867:F1930" si="91">E1867+F1866</f>
        <v>339181971.09221292</v>
      </c>
      <c r="G1867" s="614">
        <f t="shared" si="90"/>
        <v>1223000</v>
      </c>
      <c r="H1867" s="615">
        <f t="shared" ref="H1867:H1930" si="92">H1866+G1867</f>
        <v>339181971.09221292</v>
      </c>
      <c r="I1867" s="616" t="s">
        <v>108</v>
      </c>
      <c r="J1867" s="616" t="s">
        <v>3184</v>
      </c>
    </row>
    <row r="1868" spans="1:10" ht="36">
      <c r="A1868" s="617"/>
      <c r="B1868" s="620" t="s">
        <v>3194</v>
      </c>
      <c r="C1868" s="613" t="s">
        <v>3813</v>
      </c>
      <c r="D1868" s="618" t="s">
        <v>3479</v>
      </c>
      <c r="E1868" s="614">
        <v>39000</v>
      </c>
      <c r="F1868" s="615">
        <f t="shared" si="91"/>
        <v>339220971.09221292</v>
      </c>
      <c r="G1868" s="614">
        <f t="shared" si="90"/>
        <v>39000</v>
      </c>
      <c r="H1868" s="615">
        <f t="shared" si="92"/>
        <v>339220971.09221292</v>
      </c>
      <c r="I1868" s="616" t="s">
        <v>108</v>
      </c>
      <c r="J1868" s="616" t="s">
        <v>3184</v>
      </c>
    </row>
    <row r="1869" spans="1:10" ht="36">
      <c r="A1869" s="617"/>
      <c r="B1869" s="620" t="s">
        <v>3194</v>
      </c>
      <c r="C1869" s="613" t="s">
        <v>3813</v>
      </c>
      <c r="D1869" s="618" t="s">
        <v>3824</v>
      </c>
      <c r="E1869" s="614">
        <v>2000</v>
      </c>
      <c r="F1869" s="615">
        <f t="shared" si="91"/>
        <v>339222971.09221292</v>
      </c>
      <c r="G1869" s="614">
        <f t="shared" si="90"/>
        <v>2000</v>
      </c>
      <c r="H1869" s="615">
        <f t="shared" si="92"/>
        <v>339222971.09221292</v>
      </c>
      <c r="I1869" s="616" t="s">
        <v>108</v>
      </c>
      <c r="J1869" s="616" t="s">
        <v>3184</v>
      </c>
    </row>
    <row r="1870" spans="1:10" ht="36">
      <c r="A1870" s="617"/>
      <c r="B1870" s="620" t="s">
        <v>3194</v>
      </c>
      <c r="C1870" s="613" t="s">
        <v>3813</v>
      </c>
      <c r="D1870" s="618" t="s">
        <v>3825</v>
      </c>
      <c r="E1870" s="614">
        <v>2000</v>
      </c>
      <c r="F1870" s="615">
        <f t="shared" si="91"/>
        <v>339224971.09221292</v>
      </c>
      <c r="G1870" s="614">
        <f t="shared" si="90"/>
        <v>2000</v>
      </c>
      <c r="H1870" s="615">
        <f t="shared" si="92"/>
        <v>339224971.09221292</v>
      </c>
      <c r="I1870" s="616" t="s">
        <v>108</v>
      </c>
      <c r="J1870" s="616" t="s">
        <v>3184</v>
      </c>
    </row>
    <row r="1871" spans="1:10" ht="36">
      <c r="A1871" s="617"/>
      <c r="B1871" s="620" t="s">
        <v>3194</v>
      </c>
      <c r="C1871" s="613" t="s">
        <v>3813</v>
      </c>
      <c r="D1871" s="618" t="s">
        <v>3328</v>
      </c>
      <c r="E1871" s="614">
        <v>177333.33333333331</v>
      </c>
      <c r="F1871" s="615">
        <f t="shared" si="91"/>
        <v>339402304.42554623</v>
      </c>
      <c r="G1871" s="614">
        <f t="shared" si="90"/>
        <v>177333.33333333331</v>
      </c>
      <c r="H1871" s="615">
        <f t="shared" si="92"/>
        <v>339402304.42554623</v>
      </c>
      <c r="I1871" s="616" t="s">
        <v>108</v>
      </c>
      <c r="J1871" s="616" t="s">
        <v>3184</v>
      </c>
    </row>
    <row r="1872" spans="1:10" ht="36">
      <c r="A1872" s="617"/>
      <c r="B1872" s="620" t="s">
        <v>3194</v>
      </c>
      <c r="C1872" s="613" t="s">
        <v>3813</v>
      </c>
      <c r="D1872" s="618" t="s">
        <v>3331</v>
      </c>
      <c r="E1872" s="614">
        <v>774000</v>
      </c>
      <c r="F1872" s="615">
        <f t="shared" si="91"/>
        <v>340176304.42554623</v>
      </c>
      <c r="G1872" s="614">
        <f t="shared" si="90"/>
        <v>774000</v>
      </c>
      <c r="H1872" s="615">
        <f t="shared" si="92"/>
        <v>340176304.42554623</v>
      </c>
      <c r="I1872" s="616" t="s">
        <v>108</v>
      </c>
      <c r="J1872" s="616" t="s">
        <v>3184</v>
      </c>
    </row>
    <row r="1873" spans="1:10" ht="36">
      <c r="A1873" s="617"/>
      <c r="B1873" s="620" t="s">
        <v>3194</v>
      </c>
      <c r="C1873" s="613" t="s">
        <v>3813</v>
      </c>
      <c r="D1873" s="618" t="s">
        <v>3333</v>
      </c>
      <c r="E1873" s="614">
        <v>343000</v>
      </c>
      <c r="F1873" s="615">
        <f t="shared" si="91"/>
        <v>340519304.42554623</v>
      </c>
      <c r="G1873" s="614">
        <f t="shared" si="90"/>
        <v>343000</v>
      </c>
      <c r="H1873" s="615">
        <f t="shared" si="92"/>
        <v>340519304.42554623</v>
      </c>
      <c r="I1873" s="616" t="s">
        <v>108</v>
      </c>
      <c r="J1873" s="616" t="s">
        <v>3184</v>
      </c>
    </row>
    <row r="1874" spans="1:10" ht="36">
      <c r="A1874" s="617"/>
      <c r="B1874" s="620" t="s">
        <v>3194</v>
      </c>
      <c r="C1874" s="613" t="s">
        <v>3813</v>
      </c>
      <c r="D1874" s="618" t="s">
        <v>3221</v>
      </c>
      <c r="E1874" s="614">
        <v>1061568</v>
      </c>
      <c r="F1874" s="615">
        <f t="shared" si="91"/>
        <v>341580872.42554623</v>
      </c>
      <c r="G1874" s="614">
        <f t="shared" si="90"/>
        <v>1061568</v>
      </c>
      <c r="H1874" s="615">
        <f t="shared" si="92"/>
        <v>341580872.42554623</v>
      </c>
      <c r="I1874" s="616" t="s">
        <v>108</v>
      </c>
      <c r="J1874" s="616" t="s">
        <v>3184</v>
      </c>
    </row>
    <row r="1875" spans="1:10" ht="36">
      <c r="A1875" s="617"/>
      <c r="B1875" s="620" t="s">
        <v>3194</v>
      </c>
      <c r="C1875" s="613" t="s">
        <v>3813</v>
      </c>
      <c r="D1875" s="618" t="s">
        <v>3826</v>
      </c>
      <c r="E1875" s="614">
        <v>4000</v>
      </c>
      <c r="F1875" s="615">
        <f t="shared" si="91"/>
        <v>341584872.42554623</v>
      </c>
      <c r="G1875" s="614">
        <f t="shared" si="90"/>
        <v>4000</v>
      </c>
      <c r="H1875" s="615">
        <f t="shared" si="92"/>
        <v>341584872.42554623</v>
      </c>
      <c r="I1875" s="616" t="s">
        <v>108</v>
      </c>
      <c r="J1875" s="616" t="s">
        <v>3184</v>
      </c>
    </row>
    <row r="1876" spans="1:10" ht="36">
      <c r="A1876" s="617"/>
      <c r="B1876" s="620" t="s">
        <v>3194</v>
      </c>
      <c r="C1876" s="613" t="s">
        <v>3813</v>
      </c>
      <c r="D1876" s="618" t="s">
        <v>3827</v>
      </c>
      <c r="E1876" s="614">
        <v>2000</v>
      </c>
      <c r="F1876" s="615">
        <f t="shared" si="91"/>
        <v>341586872.42554623</v>
      </c>
      <c r="G1876" s="614">
        <f t="shared" si="90"/>
        <v>2000</v>
      </c>
      <c r="H1876" s="615">
        <f t="shared" si="92"/>
        <v>341586872.42554623</v>
      </c>
      <c r="I1876" s="616" t="s">
        <v>108</v>
      </c>
      <c r="J1876" s="616" t="s">
        <v>3184</v>
      </c>
    </row>
    <row r="1877" spans="1:10" ht="36">
      <c r="A1877" s="617"/>
      <c r="B1877" s="620" t="s">
        <v>3194</v>
      </c>
      <c r="C1877" s="613" t="s">
        <v>3813</v>
      </c>
      <c r="D1877" s="618" t="s">
        <v>3828</v>
      </c>
      <c r="E1877" s="614">
        <v>2000</v>
      </c>
      <c r="F1877" s="615">
        <f t="shared" si="91"/>
        <v>341588872.42554623</v>
      </c>
      <c r="G1877" s="614">
        <f t="shared" si="90"/>
        <v>2000</v>
      </c>
      <c r="H1877" s="615">
        <f t="shared" si="92"/>
        <v>341588872.42554623</v>
      </c>
      <c r="I1877" s="616" t="s">
        <v>108</v>
      </c>
      <c r="J1877" s="616" t="s">
        <v>3184</v>
      </c>
    </row>
    <row r="1878" spans="1:10" ht="36">
      <c r="A1878" s="617"/>
      <c r="B1878" s="620" t="s">
        <v>3194</v>
      </c>
      <c r="C1878" s="613" t="s">
        <v>3813</v>
      </c>
      <c r="D1878" s="618" t="s">
        <v>3338</v>
      </c>
      <c r="E1878" s="614">
        <v>1000</v>
      </c>
      <c r="F1878" s="615">
        <f t="shared" si="91"/>
        <v>341589872.42554623</v>
      </c>
      <c r="G1878" s="614">
        <f t="shared" si="90"/>
        <v>1000</v>
      </c>
      <c r="H1878" s="615">
        <f t="shared" si="92"/>
        <v>341589872.42554623</v>
      </c>
      <c r="I1878" s="616" t="s">
        <v>108</v>
      </c>
      <c r="J1878" s="616" t="s">
        <v>3184</v>
      </c>
    </row>
    <row r="1879" spans="1:10" ht="36">
      <c r="A1879" s="617"/>
      <c r="B1879" s="620" t="s">
        <v>3194</v>
      </c>
      <c r="C1879" s="613" t="s">
        <v>3813</v>
      </c>
      <c r="D1879" s="618" t="s">
        <v>3248</v>
      </c>
      <c r="E1879" s="614">
        <v>1199999.6666666667</v>
      </c>
      <c r="F1879" s="615">
        <f t="shared" si="91"/>
        <v>342789872.09221292</v>
      </c>
      <c r="G1879" s="614">
        <f t="shared" si="90"/>
        <v>1199999.6666666667</v>
      </c>
      <c r="H1879" s="615">
        <f t="shared" si="92"/>
        <v>342789872.09221292</v>
      </c>
      <c r="I1879" s="616" t="s">
        <v>108</v>
      </c>
      <c r="J1879" s="616" t="s">
        <v>3184</v>
      </c>
    </row>
    <row r="1880" spans="1:10" ht="36">
      <c r="A1880" s="617"/>
      <c r="B1880" s="620" t="s">
        <v>3194</v>
      </c>
      <c r="C1880" s="613" t="s">
        <v>3813</v>
      </c>
      <c r="D1880" s="618" t="s">
        <v>3829</v>
      </c>
      <c r="E1880" s="614">
        <v>13000</v>
      </c>
      <c r="F1880" s="615">
        <f t="shared" si="91"/>
        <v>342802872.09221292</v>
      </c>
      <c r="G1880" s="614">
        <f t="shared" si="90"/>
        <v>13000</v>
      </c>
      <c r="H1880" s="615">
        <f t="shared" si="92"/>
        <v>342802872.09221292</v>
      </c>
      <c r="I1880" s="616" t="s">
        <v>108</v>
      </c>
      <c r="J1880" s="616" t="s">
        <v>3184</v>
      </c>
    </row>
    <row r="1881" spans="1:10" ht="36">
      <c r="A1881" s="617"/>
      <c r="B1881" s="620" t="s">
        <v>3194</v>
      </c>
      <c r="C1881" s="613" t="s">
        <v>3813</v>
      </c>
      <c r="D1881" s="618" t="s">
        <v>3830</v>
      </c>
      <c r="E1881" s="614">
        <v>78000</v>
      </c>
      <c r="F1881" s="615">
        <f t="shared" si="91"/>
        <v>342880872.09221292</v>
      </c>
      <c r="G1881" s="614">
        <f t="shared" si="90"/>
        <v>78000</v>
      </c>
      <c r="H1881" s="615">
        <f t="shared" si="92"/>
        <v>342880872.09221292</v>
      </c>
      <c r="I1881" s="616" t="s">
        <v>108</v>
      </c>
      <c r="J1881" s="616" t="s">
        <v>3184</v>
      </c>
    </row>
    <row r="1882" spans="1:10" ht="36">
      <c r="A1882" s="617"/>
      <c r="B1882" s="620" t="s">
        <v>3194</v>
      </c>
      <c r="C1882" s="613" t="s">
        <v>3813</v>
      </c>
      <c r="D1882" s="618" t="s">
        <v>3831</v>
      </c>
      <c r="E1882" s="614">
        <v>234000</v>
      </c>
      <c r="F1882" s="615">
        <f t="shared" si="91"/>
        <v>343114872.09221292</v>
      </c>
      <c r="G1882" s="614">
        <f t="shared" si="90"/>
        <v>234000</v>
      </c>
      <c r="H1882" s="615">
        <f t="shared" si="92"/>
        <v>343114872.09221292</v>
      </c>
      <c r="I1882" s="616" t="s">
        <v>108</v>
      </c>
      <c r="J1882" s="616" t="s">
        <v>3184</v>
      </c>
    </row>
    <row r="1883" spans="1:10" ht="36">
      <c r="A1883" s="617"/>
      <c r="B1883" s="620" t="s">
        <v>3194</v>
      </c>
      <c r="C1883" s="613" t="s">
        <v>3813</v>
      </c>
      <c r="D1883" s="618" t="s">
        <v>3832</v>
      </c>
      <c r="E1883" s="614">
        <v>9000</v>
      </c>
      <c r="F1883" s="615">
        <f t="shared" si="91"/>
        <v>343123872.09221292</v>
      </c>
      <c r="G1883" s="614">
        <f t="shared" si="90"/>
        <v>9000</v>
      </c>
      <c r="H1883" s="615">
        <f t="shared" si="92"/>
        <v>343123872.09221292</v>
      </c>
      <c r="I1883" s="616" t="s">
        <v>108</v>
      </c>
      <c r="J1883" s="616" t="s">
        <v>3184</v>
      </c>
    </row>
    <row r="1884" spans="1:10" ht="36">
      <c r="A1884" s="617"/>
      <c r="B1884" s="620" t="s">
        <v>3194</v>
      </c>
      <c r="C1884" s="613" t="s">
        <v>3813</v>
      </c>
      <c r="D1884" s="618" t="s">
        <v>3833</v>
      </c>
      <c r="E1884" s="614">
        <v>9000</v>
      </c>
      <c r="F1884" s="615">
        <f t="shared" si="91"/>
        <v>343132872.09221292</v>
      </c>
      <c r="G1884" s="614">
        <f t="shared" si="90"/>
        <v>9000</v>
      </c>
      <c r="H1884" s="615">
        <f t="shared" si="92"/>
        <v>343132872.09221292</v>
      </c>
      <c r="I1884" s="616" t="s">
        <v>108</v>
      </c>
      <c r="J1884" s="616" t="s">
        <v>3184</v>
      </c>
    </row>
    <row r="1885" spans="1:10" ht="36">
      <c r="A1885" s="617"/>
      <c r="B1885" s="620" t="s">
        <v>3194</v>
      </c>
      <c r="C1885" s="613" t="s">
        <v>3813</v>
      </c>
      <c r="D1885" s="618" t="s">
        <v>3357</v>
      </c>
      <c r="E1885" s="614">
        <v>219000</v>
      </c>
      <c r="F1885" s="615">
        <f t="shared" si="91"/>
        <v>343351872.09221292</v>
      </c>
      <c r="G1885" s="614">
        <f t="shared" si="90"/>
        <v>219000</v>
      </c>
      <c r="H1885" s="615">
        <f t="shared" si="92"/>
        <v>343351872.09221292</v>
      </c>
      <c r="I1885" s="616" t="s">
        <v>108</v>
      </c>
      <c r="J1885" s="616" t="s">
        <v>3184</v>
      </c>
    </row>
    <row r="1886" spans="1:10" ht="36">
      <c r="A1886" s="617"/>
      <c r="B1886" s="620" t="s">
        <v>3194</v>
      </c>
      <c r="C1886" s="613" t="s">
        <v>3813</v>
      </c>
      <c r="D1886" s="618" t="s">
        <v>3834</v>
      </c>
      <c r="E1886" s="614">
        <v>78000</v>
      </c>
      <c r="F1886" s="615">
        <f t="shared" si="91"/>
        <v>343429872.09221292</v>
      </c>
      <c r="G1886" s="614">
        <f t="shared" si="90"/>
        <v>78000</v>
      </c>
      <c r="H1886" s="615">
        <f t="shared" si="92"/>
        <v>343429872.09221292</v>
      </c>
      <c r="I1886" s="616" t="s">
        <v>108</v>
      </c>
      <c r="J1886" s="616" t="s">
        <v>3184</v>
      </c>
    </row>
    <row r="1887" spans="1:10" ht="36">
      <c r="A1887" s="617"/>
      <c r="B1887" s="620" t="s">
        <v>3194</v>
      </c>
      <c r="C1887" s="613" t="s">
        <v>3813</v>
      </c>
      <c r="D1887" s="618" t="s">
        <v>3358</v>
      </c>
      <c r="E1887" s="614">
        <v>928000</v>
      </c>
      <c r="F1887" s="615">
        <f t="shared" si="91"/>
        <v>344357872.09221292</v>
      </c>
      <c r="G1887" s="614">
        <f t="shared" si="90"/>
        <v>928000</v>
      </c>
      <c r="H1887" s="615">
        <f t="shared" si="92"/>
        <v>344357872.09221292</v>
      </c>
      <c r="I1887" s="616" t="s">
        <v>108</v>
      </c>
      <c r="J1887" s="616" t="s">
        <v>3184</v>
      </c>
    </row>
    <row r="1888" spans="1:10" ht="36">
      <c r="A1888" s="617"/>
      <c r="B1888" s="620" t="s">
        <v>3194</v>
      </c>
      <c r="C1888" s="613" t="s">
        <v>3813</v>
      </c>
      <c r="D1888" s="618" t="s">
        <v>3835</v>
      </c>
      <c r="E1888" s="614">
        <v>2000</v>
      </c>
      <c r="F1888" s="615">
        <f t="shared" si="91"/>
        <v>344359872.09221292</v>
      </c>
      <c r="G1888" s="614">
        <f t="shared" si="90"/>
        <v>2000</v>
      </c>
      <c r="H1888" s="615">
        <f t="shared" si="92"/>
        <v>344359872.09221292</v>
      </c>
      <c r="I1888" s="616" t="s">
        <v>108</v>
      </c>
      <c r="J1888" s="616" t="s">
        <v>3184</v>
      </c>
    </row>
    <row r="1889" spans="1:10" ht="36">
      <c r="A1889" s="617"/>
      <c r="B1889" s="620" t="s">
        <v>3194</v>
      </c>
      <c r="C1889" s="613" t="s">
        <v>3813</v>
      </c>
      <c r="D1889" s="618" t="s">
        <v>3836</v>
      </c>
      <c r="E1889" s="614">
        <v>2000</v>
      </c>
      <c r="F1889" s="615">
        <f t="shared" si="91"/>
        <v>344361872.09221292</v>
      </c>
      <c r="G1889" s="614">
        <f t="shared" si="90"/>
        <v>2000</v>
      </c>
      <c r="H1889" s="615">
        <f t="shared" si="92"/>
        <v>344361872.09221292</v>
      </c>
      <c r="I1889" s="616" t="s">
        <v>108</v>
      </c>
      <c r="J1889" s="616" t="s">
        <v>3184</v>
      </c>
    </row>
    <row r="1890" spans="1:10" ht="36">
      <c r="A1890" s="617"/>
      <c r="B1890" s="620" t="s">
        <v>3194</v>
      </c>
      <c r="C1890" s="613" t="s">
        <v>3813</v>
      </c>
      <c r="D1890" s="618" t="s">
        <v>3837</v>
      </c>
      <c r="E1890" s="614">
        <v>1310000</v>
      </c>
      <c r="F1890" s="615">
        <f t="shared" si="91"/>
        <v>345671872.09221292</v>
      </c>
      <c r="G1890" s="614">
        <f t="shared" si="90"/>
        <v>1310000</v>
      </c>
      <c r="H1890" s="615">
        <f t="shared" si="92"/>
        <v>345671872.09221292</v>
      </c>
      <c r="I1890" s="616" t="s">
        <v>108</v>
      </c>
      <c r="J1890" s="616" t="s">
        <v>3184</v>
      </c>
    </row>
    <row r="1891" spans="1:10" ht="36">
      <c r="A1891" s="617"/>
      <c r="B1891" s="620" t="s">
        <v>3194</v>
      </c>
      <c r="C1891" s="613" t="s">
        <v>3813</v>
      </c>
      <c r="D1891" s="618" t="s">
        <v>3838</v>
      </c>
      <c r="E1891" s="614">
        <v>1310000</v>
      </c>
      <c r="F1891" s="615">
        <f t="shared" si="91"/>
        <v>346981872.09221292</v>
      </c>
      <c r="G1891" s="614">
        <f t="shared" si="90"/>
        <v>1310000</v>
      </c>
      <c r="H1891" s="615">
        <f t="shared" si="92"/>
        <v>346981872.09221292</v>
      </c>
      <c r="I1891" s="616" t="s">
        <v>108</v>
      </c>
      <c r="J1891" s="616" t="s">
        <v>3184</v>
      </c>
    </row>
    <row r="1892" spans="1:10" ht="36">
      <c r="A1892" s="617"/>
      <c r="B1892" s="620" t="s">
        <v>3194</v>
      </c>
      <c r="C1892" s="613" t="s">
        <v>3813</v>
      </c>
      <c r="D1892" s="618" t="s">
        <v>3839</v>
      </c>
      <c r="E1892" s="614">
        <v>554000</v>
      </c>
      <c r="F1892" s="615">
        <f t="shared" si="91"/>
        <v>347535872.09221292</v>
      </c>
      <c r="G1892" s="614">
        <f t="shared" si="90"/>
        <v>554000</v>
      </c>
      <c r="H1892" s="615">
        <f t="shared" si="92"/>
        <v>347535872.09221292</v>
      </c>
      <c r="I1892" s="616" t="s">
        <v>108</v>
      </c>
      <c r="J1892" s="616" t="s">
        <v>3184</v>
      </c>
    </row>
    <row r="1893" spans="1:10" ht="36">
      <c r="A1893" s="617"/>
      <c r="B1893" s="620" t="s">
        <v>3194</v>
      </c>
      <c r="C1893" s="613" t="s">
        <v>3813</v>
      </c>
      <c r="D1893" s="618" t="s">
        <v>3840</v>
      </c>
      <c r="E1893" s="614">
        <v>2000</v>
      </c>
      <c r="F1893" s="615">
        <f t="shared" si="91"/>
        <v>347537872.09221292</v>
      </c>
      <c r="G1893" s="614">
        <f t="shared" si="90"/>
        <v>2000</v>
      </c>
      <c r="H1893" s="615">
        <f t="shared" si="92"/>
        <v>347537872.09221292</v>
      </c>
      <c r="I1893" s="616" t="s">
        <v>108</v>
      </c>
      <c r="J1893" s="616" t="s">
        <v>3184</v>
      </c>
    </row>
    <row r="1894" spans="1:10" ht="36">
      <c r="A1894" s="617"/>
      <c r="B1894" s="620" t="s">
        <v>3194</v>
      </c>
      <c r="C1894" s="613" t="s">
        <v>3813</v>
      </c>
      <c r="D1894" s="618" t="s">
        <v>3841</v>
      </c>
      <c r="E1894" s="614">
        <v>78000</v>
      </c>
      <c r="F1894" s="615">
        <f t="shared" si="91"/>
        <v>347615872.09221292</v>
      </c>
      <c r="G1894" s="614">
        <f t="shared" si="90"/>
        <v>78000</v>
      </c>
      <c r="H1894" s="615">
        <f t="shared" si="92"/>
        <v>347615872.09221292</v>
      </c>
      <c r="I1894" s="616" t="s">
        <v>108</v>
      </c>
      <c r="J1894" s="616" t="s">
        <v>3184</v>
      </c>
    </row>
    <row r="1895" spans="1:10" ht="36">
      <c r="A1895" s="617"/>
      <c r="B1895" s="620" t="s">
        <v>3194</v>
      </c>
      <c r="C1895" s="613" t="s">
        <v>3813</v>
      </c>
      <c r="D1895" s="618" t="s">
        <v>3359</v>
      </c>
      <c r="E1895" s="614">
        <v>1638000</v>
      </c>
      <c r="F1895" s="615">
        <f t="shared" si="91"/>
        <v>349253872.09221292</v>
      </c>
      <c r="G1895" s="614">
        <f t="shared" si="90"/>
        <v>1638000</v>
      </c>
      <c r="H1895" s="615">
        <f t="shared" si="92"/>
        <v>349253872.09221292</v>
      </c>
      <c r="I1895" s="616" t="s">
        <v>108</v>
      </c>
      <c r="J1895" s="616" t="s">
        <v>3184</v>
      </c>
    </row>
    <row r="1896" spans="1:10" ht="36">
      <c r="A1896" s="617"/>
      <c r="B1896" s="620" t="s">
        <v>3194</v>
      </c>
      <c r="C1896" s="613" t="s">
        <v>3813</v>
      </c>
      <c r="D1896" s="618" t="s">
        <v>3842</v>
      </c>
      <c r="E1896" s="614">
        <v>1389822</v>
      </c>
      <c r="F1896" s="615">
        <f t="shared" si="91"/>
        <v>350643694.09221292</v>
      </c>
      <c r="G1896" s="614">
        <f t="shared" si="90"/>
        <v>1389822</v>
      </c>
      <c r="H1896" s="615">
        <f t="shared" si="92"/>
        <v>350643694.09221292</v>
      </c>
      <c r="I1896" s="616" t="s">
        <v>108</v>
      </c>
      <c r="J1896" s="616" t="s">
        <v>3184</v>
      </c>
    </row>
    <row r="1897" spans="1:10" ht="36">
      <c r="A1897" s="617"/>
      <c r="B1897" s="620" t="s">
        <v>3194</v>
      </c>
      <c r="C1897" s="613" t="s">
        <v>3813</v>
      </c>
      <c r="D1897" s="618" t="s">
        <v>3843</v>
      </c>
      <c r="E1897" s="614">
        <v>78000</v>
      </c>
      <c r="F1897" s="615">
        <f t="shared" si="91"/>
        <v>350721694.09221292</v>
      </c>
      <c r="G1897" s="614">
        <f t="shared" si="90"/>
        <v>78000</v>
      </c>
      <c r="H1897" s="615">
        <f t="shared" si="92"/>
        <v>350721694.09221292</v>
      </c>
      <c r="I1897" s="616" t="s">
        <v>108</v>
      </c>
      <c r="J1897" s="616" t="s">
        <v>3184</v>
      </c>
    </row>
    <row r="1898" spans="1:10" ht="36">
      <c r="A1898" s="617"/>
      <c r="B1898" s="620" t="s">
        <v>3194</v>
      </c>
      <c r="C1898" s="613" t="s">
        <v>3813</v>
      </c>
      <c r="D1898" s="618" t="s">
        <v>3844</v>
      </c>
      <c r="E1898" s="614">
        <v>2000</v>
      </c>
      <c r="F1898" s="615">
        <f t="shared" si="91"/>
        <v>350723694.09221292</v>
      </c>
      <c r="G1898" s="614">
        <f t="shared" si="90"/>
        <v>2000</v>
      </c>
      <c r="H1898" s="615">
        <f t="shared" si="92"/>
        <v>350723694.09221292</v>
      </c>
      <c r="I1898" s="616" t="s">
        <v>108</v>
      </c>
      <c r="J1898" s="616" t="s">
        <v>3184</v>
      </c>
    </row>
    <row r="1899" spans="1:10" ht="36">
      <c r="A1899" s="617"/>
      <c r="B1899" s="620" t="s">
        <v>3194</v>
      </c>
      <c r="C1899" s="613" t="s">
        <v>3813</v>
      </c>
      <c r="D1899" s="618" t="s">
        <v>3845</v>
      </c>
      <c r="E1899" s="614">
        <v>78000</v>
      </c>
      <c r="F1899" s="615">
        <f t="shared" si="91"/>
        <v>350801694.09221292</v>
      </c>
      <c r="G1899" s="614">
        <f t="shared" si="90"/>
        <v>78000</v>
      </c>
      <c r="H1899" s="615">
        <f t="shared" si="92"/>
        <v>350801694.09221292</v>
      </c>
      <c r="I1899" s="616" t="s">
        <v>108</v>
      </c>
      <c r="J1899" s="616" t="s">
        <v>3184</v>
      </c>
    </row>
    <row r="1900" spans="1:10" ht="36">
      <c r="A1900" s="617"/>
      <c r="B1900" s="620" t="s">
        <v>3194</v>
      </c>
      <c r="C1900" s="613" t="s">
        <v>3813</v>
      </c>
      <c r="D1900" s="618" t="s">
        <v>3846</v>
      </c>
      <c r="E1900" s="614">
        <v>78000</v>
      </c>
      <c r="F1900" s="615">
        <f t="shared" si="91"/>
        <v>350879694.09221292</v>
      </c>
      <c r="G1900" s="614">
        <f t="shared" si="90"/>
        <v>78000</v>
      </c>
      <c r="H1900" s="615">
        <f t="shared" si="92"/>
        <v>350879694.09221292</v>
      </c>
      <c r="I1900" s="616" t="s">
        <v>108</v>
      </c>
      <c r="J1900" s="616" t="s">
        <v>3184</v>
      </c>
    </row>
    <row r="1901" spans="1:10" ht="36">
      <c r="A1901" s="617"/>
      <c r="B1901" s="620" t="s">
        <v>3194</v>
      </c>
      <c r="C1901" s="613" t="s">
        <v>3813</v>
      </c>
      <c r="D1901" s="618" t="s">
        <v>3412</v>
      </c>
      <c r="E1901" s="614">
        <v>61000</v>
      </c>
      <c r="F1901" s="615">
        <f t="shared" si="91"/>
        <v>350940694.09221292</v>
      </c>
      <c r="G1901" s="614">
        <f t="shared" si="90"/>
        <v>61000</v>
      </c>
      <c r="H1901" s="615">
        <f t="shared" si="92"/>
        <v>350940694.09221292</v>
      </c>
      <c r="I1901" s="616" t="s">
        <v>108</v>
      </c>
      <c r="J1901" s="616" t="s">
        <v>3184</v>
      </c>
    </row>
    <row r="1902" spans="1:10" ht="36">
      <c r="A1902" s="617"/>
      <c r="B1902" s="620" t="s">
        <v>3194</v>
      </c>
      <c r="C1902" s="613" t="s">
        <v>3813</v>
      </c>
      <c r="D1902" s="618" t="s">
        <v>3365</v>
      </c>
      <c r="E1902" s="614">
        <v>125000</v>
      </c>
      <c r="F1902" s="615">
        <f t="shared" si="91"/>
        <v>351065694.09221292</v>
      </c>
      <c r="G1902" s="614">
        <f t="shared" si="90"/>
        <v>125000</v>
      </c>
      <c r="H1902" s="615">
        <f t="shared" si="92"/>
        <v>351065694.09221292</v>
      </c>
      <c r="I1902" s="616" t="s">
        <v>108</v>
      </c>
      <c r="J1902" s="616" t="s">
        <v>3184</v>
      </c>
    </row>
    <row r="1903" spans="1:10" ht="36">
      <c r="A1903" s="617"/>
      <c r="B1903" s="620" t="s">
        <v>3194</v>
      </c>
      <c r="C1903" s="613" t="s">
        <v>3813</v>
      </c>
      <c r="D1903" s="618" t="s">
        <v>3847</v>
      </c>
      <c r="E1903" s="614">
        <v>117000</v>
      </c>
      <c r="F1903" s="615">
        <f t="shared" si="91"/>
        <v>351182694.09221292</v>
      </c>
      <c r="G1903" s="614">
        <f t="shared" si="90"/>
        <v>117000</v>
      </c>
      <c r="H1903" s="615">
        <f t="shared" si="92"/>
        <v>351182694.09221292</v>
      </c>
      <c r="I1903" s="616" t="s">
        <v>108</v>
      </c>
      <c r="J1903" s="616" t="s">
        <v>3184</v>
      </c>
    </row>
    <row r="1904" spans="1:10" ht="36">
      <c r="A1904" s="617"/>
      <c r="B1904" s="620" t="s">
        <v>3194</v>
      </c>
      <c r="C1904" s="613" t="s">
        <v>3813</v>
      </c>
      <c r="D1904" s="618" t="s">
        <v>3848</v>
      </c>
      <c r="E1904" s="614">
        <v>0.33333333333575865</v>
      </c>
      <c r="F1904" s="615">
        <f t="shared" si="91"/>
        <v>351182694.42554623</v>
      </c>
      <c r="G1904" s="614">
        <f t="shared" si="90"/>
        <v>0.33333333333575865</v>
      </c>
      <c r="H1904" s="615">
        <f t="shared" si="92"/>
        <v>351182694.42554623</v>
      </c>
      <c r="I1904" s="616" t="s">
        <v>108</v>
      </c>
      <c r="J1904" s="616" t="s">
        <v>3184</v>
      </c>
    </row>
    <row r="1905" spans="1:10" ht="36">
      <c r="A1905" s="617"/>
      <c r="B1905" s="620" t="s">
        <v>3194</v>
      </c>
      <c r="C1905" s="613" t="s">
        <v>3813</v>
      </c>
      <c r="D1905" s="618" t="s">
        <v>3848</v>
      </c>
      <c r="E1905" s="614">
        <v>88666.666666666657</v>
      </c>
      <c r="F1905" s="615">
        <f t="shared" si="91"/>
        <v>351271361.09221292</v>
      </c>
      <c r="G1905" s="614">
        <f t="shared" si="90"/>
        <v>88666.666666666657</v>
      </c>
      <c r="H1905" s="615">
        <f t="shared" si="92"/>
        <v>351271361.09221292</v>
      </c>
      <c r="I1905" s="616" t="s">
        <v>108</v>
      </c>
      <c r="J1905" s="616" t="s">
        <v>3184</v>
      </c>
    </row>
    <row r="1906" spans="1:10" ht="36">
      <c r="A1906" s="617"/>
      <c r="B1906" s="620" t="s">
        <v>3194</v>
      </c>
      <c r="C1906" s="613" t="s">
        <v>3813</v>
      </c>
      <c r="D1906" s="618" t="s">
        <v>3849</v>
      </c>
      <c r="E1906" s="614">
        <v>996.88000000000011</v>
      </c>
      <c r="F1906" s="615">
        <f t="shared" si="91"/>
        <v>351272357.97221291</v>
      </c>
      <c r="G1906" s="614">
        <f t="shared" si="90"/>
        <v>996.88000000000011</v>
      </c>
      <c r="H1906" s="615">
        <f t="shared" si="92"/>
        <v>351272357.97221291</v>
      </c>
      <c r="I1906" s="616" t="s">
        <v>108</v>
      </c>
      <c r="J1906" s="616" t="s">
        <v>3184</v>
      </c>
    </row>
    <row r="1907" spans="1:10" ht="36">
      <c r="A1907" s="617"/>
      <c r="B1907" s="620" t="s">
        <v>3194</v>
      </c>
      <c r="C1907" s="613" t="s">
        <v>3813</v>
      </c>
      <c r="D1907" s="618" t="s">
        <v>3762</v>
      </c>
      <c r="E1907" s="614">
        <v>9000</v>
      </c>
      <c r="F1907" s="615">
        <f t="shared" si="91"/>
        <v>351281357.97221291</v>
      </c>
      <c r="G1907" s="614">
        <f t="shared" si="90"/>
        <v>9000</v>
      </c>
      <c r="H1907" s="615">
        <f t="shared" si="92"/>
        <v>351281357.97221291</v>
      </c>
      <c r="I1907" s="616" t="s">
        <v>108</v>
      </c>
      <c r="J1907" s="616" t="s">
        <v>3184</v>
      </c>
    </row>
    <row r="1908" spans="1:10" ht="36">
      <c r="A1908" s="617"/>
      <c r="B1908" s="620" t="s">
        <v>3194</v>
      </c>
      <c r="C1908" s="613" t="s">
        <v>3813</v>
      </c>
      <c r="D1908" s="618" t="s">
        <v>3367</v>
      </c>
      <c r="E1908" s="614">
        <v>1911000</v>
      </c>
      <c r="F1908" s="615">
        <f t="shared" si="91"/>
        <v>353192357.97221291</v>
      </c>
      <c r="G1908" s="614">
        <f t="shared" si="90"/>
        <v>1911000</v>
      </c>
      <c r="H1908" s="615">
        <f t="shared" si="92"/>
        <v>353192357.97221291</v>
      </c>
      <c r="I1908" s="616" t="s">
        <v>108</v>
      </c>
      <c r="J1908" s="616" t="s">
        <v>3184</v>
      </c>
    </row>
    <row r="1909" spans="1:10" ht="36">
      <c r="A1909" s="617"/>
      <c r="B1909" s="620" t="s">
        <v>3194</v>
      </c>
      <c r="C1909" s="613" t="s">
        <v>3813</v>
      </c>
      <c r="D1909" s="618" t="s">
        <v>3369</v>
      </c>
      <c r="E1909" s="614">
        <v>1365000</v>
      </c>
      <c r="F1909" s="615">
        <f t="shared" si="91"/>
        <v>354557357.97221291</v>
      </c>
      <c r="G1909" s="614">
        <f t="shared" si="90"/>
        <v>1365000</v>
      </c>
      <c r="H1909" s="615">
        <f t="shared" si="92"/>
        <v>354557357.97221291</v>
      </c>
      <c r="I1909" s="616" t="s">
        <v>108</v>
      </c>
      <c r="J1909" s="616" t="s">
        <v>3184</v>
      </c>
    </row>
    <row r="1910" spans="1:10" ht="36">
      <c r="A1910" s="617"/>
      <c r="B1910" s="620" t="s">
        <v>3194</v>
      </c>
      <c r="C1910" s="613" t="s">
        <v>3813</v>
      </c>
      <c r="D1910" s="618" t="s">
        <v>3850</v>
      </c>
      <c r="E1910" s="614">
        <v>9000</v>
      </c>
      <c r="F1910" s="615">
        <f t="shared" si="91"/>
        <v>354566357.97221291</v>
      </c>
      <c r="G1910" s="614">
        <f t="shared" si="90"/>
        <v>9000</v>
      </c>
      <c r="H1910" s="615">
        <f t="shared" si="92"/>
        <v>354566357.97221291</v>
      </c>
      <c r="I1910" s="616" t="s">
        <v>108</v>
      </c>
      <c r="J1910" s="616" t="s">
        <v>3184</v>
      </c>
    </row>
    <row r="1911" spans="1:10" ht="36">
      <c r="A1911" s="617"/>
      <c r="B1911" s="620" t="s">
        <v>3194</v>
      </c>
      <c r="C1911" s="613" t="s">
        <v>3813</v>
      </c>
      <c r="D1911" s="618" t="s">
        <v>3851</v>
      </c>
      <c r="E1911" s="614">
        <v>205000</v>
      </c>
      <c r="F1911" s="615">
        <f t="shared" si="91"/>
        <v>354771357.97221291</v>
      </c>
      <c r="G1911" s="614">
        <f t="shared" si="90"/>
        <v>205000</v>
      </c>
      <c r="H1911" s="615">
        <f t="shared" si="92"/>
        <v>354771357.97221291</v>
      </c>
      <c r="I1911" s="616" t="s">
        <v>108</v>
      </c>
      <c r="J1911" s="616" t="s">
        <v>3184</v>
      </c>
    </row>
    <row r="1912" spans="1:10" ht="36">
      <c r="A1912" s="617"/>
      <c r="B1912" s="620" t="s">
        <v>3194</v>
      </c>
      <c r="C1912" s="613" t="s">
        <v>3813</v>
      </c>
      <c r="D1912" s="618" t="s">
        <v>3749</v>
      </c>
      <c r="E1912" s="614">
        <v>19000</v>
      </c>
      <c r="F1912" s="615">
        <f t="shared" si="91"/>
        <v>354790357.97221291</v>
      </c>
      <c r="G1912" s="614">
        <f t="shared" si="90"/>
        <v>19000</v>
      </c>
      <c r="H1912" s="615">
        <f t="shared" si="92"/>
        <v>354790357.97221291</v>
      </c>
      <c r="I1912" s="616" t="s">
        <v>108</v>
      </c>
      <c r="J1912" s="616" t="s">
        <v>3184</v>
      </c>
    </row>
    <row r="1913" spans="1:10" ht="36">
      <c r="A1913" s="617"/>
      <c r="B1913" s="620" t="s">
        <v>3194</v>
      </c>
      <c r="C1913" s="613" t="s">
        <v>3813</v>
      </c>
      <c r="D1913" s="618" t="s">
        <v>3852</v>
      </c>
      <c r="E1913" s="614">
        <v>34000</v>
      </c>
      <c r="F1913" s="615">
        <f t="shared" si="91"/>
        <v>354824357.97221291</v>
      </c>
      <c r="G1913" s="614">
        <f t="shared" si="90"/>
        <v>34000</v>
      </c>
      <c r="H1913" s="615">
        <f t="shared" si="92"/>
        <v>354824357.97221291</v>
      </c>
      <c r="I1913" s="616" t="s">
        <v>108</v>
      </c>
      <c r="J1913" s="616" t="s">
        <v>3184</v>
      </c>
    </row>
    <row r="1914" spans="1:10" ht="36">
      <c r="A1914" s="617"/>
      <c r="B1914" s="620" t="s">
        <v>3194</v>
      </c>
      <c r="C1914" s="613" t="s">
        <v>3813</v>
      </c>
      <c r="D1914" s="618" t="s">
        <v>3853</v>
      </c>
      <c r="E1914" s="614">
        <v>38000</v>
      </c>
      <c r="F1914" s="615">
        <f t="shared" si="91"/>
        <v>354862357.97221291</v>
      </c>
      <c r="G1914" s="614">
        <f t="shared" si="90"/>
        <v>38000</v>
      </c>
      <c r="H1914" s="615">
        <f t="shared" si="92"/>
        <v>354862357.97221291</v>
      </c>
      <c r="I1914" s="616" t="s">
        <v>108</v>
      </c>
      <c r="J1914" s="616" t="s">
        <v>3184</v>
      </c>
    </row>
    <row r="1915" spans="1:10" ht="36">
      <c r="A1915" s="617"/>
      <c r="B1915" s="620" t="s">
        <v>3194</v>
      </c>
      <c r="C1915" s="613" t="s">
        <v>3813</v>
      </c>
      <c r="D1915" s="618" t="s">
        <v>3382</v>
      </c>
      <c r="E1915" s="614">
        <v>87000</v>
      </c>
      <c r="F1915" s="615">
        <f t="shared" si="91"/>
        <v>354949357.97221291</v>
      </c>
      <c r="G1915" s="614">
        <f t="shared" si="90"/>
        <v>87000</v>
      </c>
      <c r="H1915" s="615">
        <f t="shared" si="92"/>
        <v>354949357.97221291</v>
      </c>
      <c r="I1915" s="616" t="s">
        <v>108</v>
      </c>
      <c r="J1915" s="616" t="s">
        <v>3184</v>
      </c>
    </row>
    <row r="1916" spans="1:10" ht="36">
      <c r="A1916" s="617"/>
      <c r="B1916" s="620" t="s">
        <v>3194</v>
      </c>
      <c r="C1916" s="613" t="s">
        <v>3854</v>
      </c>
      <c r="D1916" s="618" t="s">
        <v>3206</v>
      </c>
      <c r="E1916" s="614">
        <v>524520</v>
      </c>
      <c r="F1916" s="615">
        <f t="shared" si="91"/>
        <v>355473877.97221291</v>
      </c>
      <c r="G1916" s="614">
        <f t="shared" si="90"/>
        <v>524520</v>
      </c>
      <c r="H1916" s="615">
        <f t="shared" si="92"/>
        <v>355473877.97221291</v>
      </c>
      <c r="I1916" s="616" t="s">
        <v>108</v>
      </c>
      <c r="J1916" s="616" t="s">
        <v>3184</v>
      </c>
    </row>
    <row r="1917" spans="1:10" ht="36">
      <c r="A1917" s="617"/>
      <c r="B1917" s="620" t="s">
        <v>3194</v>
      </c>
      <c r="C1917" s="613" t="s">
        <v>3854</v>
      </c>
      <c r="D1917" s="618" t="s">
        <v>3855</v>
      </c>
      <c r="E1917" s="614">
        <v>36666.666666666664</v>
      </c>
      <c r="F1917" s="615">
        <f t="shared" si="91"/>
        <v>355510544.6388796</v>
      </c>
      <c r="G1917" s="614">
        <f t="shared" si="90"/>
        <v>36666.666666666664</v>
      </c>
      <c r="H1917" s="615">
        <f t="shared" si="92"/>
        <v>355510544.6388796</v>
      </c>
      <c r="I1917" s="616" t="s">
        <v>108</v>
      </c>
      <c r="J1917" s="616" t="s">
        <v>3184</v>
      </c>
    </row>
    <row r="1918" spans="1:10" ht="36">
      <c r="A1918" s="617"/>
      <c r="B1918" s="620" t="s">
        <v>3194</v>
      </c>
      <c r="C1918" s="613" t="s">
        <v>3854</v>
      </c>
      <c r="D1918" s="618" t="s">
        <v>3855</v>
      </c>
      <c r="E1918" s="614">
        <v>73333.333333333343</v>
      </c>
      <c r="F1918" s="615">
        <f t="shared" si="91"/>
        <v>355583877.97221291</v>
      </c>
      <c r="G1918" s="614">
        <f t="shared" si="90"/>
        <v>73333.333333333343</v>
      </c>
      <c r="H1918" s="615">
        <f t="shared" si="92"/>
        <v>355583877.97221291</v>
      </c>
      <c r="I1918" s="616" t="s">
        <v>108</v>
      </c>
      <c r="J1918" s="616" t="s">
        <v>3184</v>
      </c>
    </row>
    <row r="1919" spans="1:10" ht="36">
      <c r="A1919" s="617"/>
      <c r="B1919" s="620" t="s">
        <v>3194</v>
      </c>
      <c r="C1919" s="613" t="s">
        <v>3854</v>
      </c>
      <c r="D1919" s="618" t="s">
        <v>3856</v>
      </c>
      <c r="E1919" s="614">
        <v>73333.333333333343</v>
      </c>
      <c r="F1919" s="615">
        <f t="shared" si="91"/>
        <v>355657211.30554622</v>
      </c>
      <c r="G1919" s="614">
        <f t="shared" si="90"/>
        <v>73333.333333333343</v>
      </c>
      <c r="H1919" s="615">
        <f t="shared" si="92"/>
        <v>355657211.30554622</v>
      </c>
      <c r="I1919" s="616" t="s">
        <v>108</v>
      </c>
      <c r="J1919" s="616" t="s">
        <v>3184</v>
      </c>
    </row>
    <row r="1920" spans="1:10" ht="36">
      <c r="A1920" s="617"/>
      <c r="B1920" s="620" t="s">
        <v>3194</v>
      </c>
      <c r="C1920" s="613" t="s">
        <v>3854</v>
      </c>
      <c r="D1920" s="618" t="s">
        <v>3551</v>
      </c>
      <c r="E1920" s="614">
        <v>3359.1600000000003</v>
      </c>
      <c r="F1920" s="615">
        <f t="shared" si="91"/>
        <v>355660570.46554625</v>
      </c>
      <c r="G1920" s="614">
        <f t="shared" si="90"/>
        <v>3359.1600000000003</v>
      </c>
      <c r="H1920" s="615">
        <f t="shared" si="92"/>
        <v>355660570.46554625</v>
      </c>
      <c r="I1920" s="616" t="s">
        <v>108</v>
      </c>
      <c r="J1920" s="616" t="s">
        <v>3184</v>
      </c>
    </row>
    <row r="1921" spans="1:10" ht="36">
      <c r="A1921" s="617"/>
      <c r="B1921" s="620" t="s">
        <v>3194</v>
      </c>
      <c r="C1921" s="613" t="s">
        <v>3854</v>
      </c>
      <c r="D1921" s="618" t="s">
        <v>3302</v>
      </c>
      <c r="E1921" s="614">
        <v>1771000</v>
      </c>
      <c r="F1921" s="615">
        <f t="shared" si="91"/>
        <v>357431570.46554625</v>
      </c>
      <c r="G1921" s="614">
        <f t="shared" si="90"/>
        <v>1771000</v>
      </c>
      <c r="H1921" s="615">
        <f t="shared" si="92"/>
        <v>357431570.46554625</v>
      </c>
      <c r="I1921" s="616" t="s">
        <v>108</v>
      </c>
      <c r="J1921" s="616" t="s">
        <v>3184</v>
      </c>
    </row>
    <row r="1922" spans="1:10" ht="36">
      <c r="A1922" s="617"/>
      <c r="B1922" s="620" t="s">
        <v>3194</v>
      </c>
      <c r="C1922" s="613" t="s">
        <v>3854</v>
      </c>
      <c r="D1922" s="618" t="s">
        <v>3552</v>
      </c>
      <c r="E1922" s="614">
        <v>1333</v>
      </c>
      <c r="F1922" s="615">
        <f t="shared" si="91"/>
        <v>357432903.46554625</v>
      </c>
      <c r="G1922" s="614">
        <f t="shared" si="90"/>
        <v>1333</v>
      </c>
      <c r="H1922" s="615">
        <f t="shared" si="92"/>
        <v>357432903.46554625</v>
      </c>
      <c r="I1922" s="616" t="s">
        <v>108</v>
      </c>
      <c r="J1922" s="616" t="s">
        <v>3184</v>
      </c>
    </row>
    <row r="1923" spans="1:10" ht="36">
      <c r="A1923" s="617"/>
      <c r="B1923" s="620" t="s">
        <v>3194</v>
      </c>
      <c r="C1923" s="613" t="s">
        <v>3854</v>
      </c>
      <c r="D1923" s="618" t="s">
        <v>3496</v>
      </c>
      <c r="E1923" s="614">
        <v>1094000</v>
      </c>
      <c r="F1923" s="615">
        <f t="shared" si="91"/>
        <v>358526903.46554625</v>
      </c>
      <c r="G1923" s="614">
        <f t="shared" si="90"/>
        <v>1094000</v>
      </c>
      <c r="H1923" s="615">
        <f t="shared" si="92"/>
        <v>358526903.46554625</v>
      </c>
      <c r="I1923" s="616" t="s">
        <v>108</v>
      </c>
      <c r="J1923" s="616" t="s">
        <v>3184</v>
      </c>
    </row>
    <row r="1924" spans="1:10" ht="36">
      <c r="A1924" s="617"/>
      <c r="B1924" s="620" t="s">
        <v>3194</v>
      </c>
      <c r="C1924" s="613" t="s">
        <v>3854</v>
      </c>
      <c r="D1924" s="618" t="s">
        <v>3305</v>
      </c>
      <c r="E1924" s="614">
        <v>78000</v>
      </c>
      <c r="F1924" s="615">
        <f t="shared" si="91"/>
        <v>358604903.46554625</v>
      </c>
      <c r="G1924" s="614">
        <f t="shared" si="90"/>
        <v>78000</v>
      </c>
      <c r="H1924" s="615">
        <f t="shared" si="92"/>
        <v>358604903.46554625</v>
      </c>
      <c r="I1924" s="616" t="s">
        <v>108</v>
      </c>
      <c r="J1924" s="616" t="s">
        <v>3184</v>
      </c>
    </row>
    <row r="1925" spans="1:10" ht="36">
      <c r="A1925" s="617"/>
      <c r="B1925" s="620" t="s">
        <v>3194</v>
      </c>
      <c r="C1925" s="613" t="s">
        <v>3854</v>
      </c>
      <c r="D1925" s="618" t="s">
        <v>3857</v>
      </c>
      <c r="E1925" s="614">
        <v>39000</v>
      </c>
      <c r="F1925" s="615">
        <f t="shared" si="91"/>
        <v>358643903.46554625</v>
      </c>
      <c r="G1925" s="614">
        <f t="shared" si="90"/>
        <v>39000</v>
      </c>
      <c r="H1925" s="615">
        <f t="shared" si="92"/>
        <v>358643903.46554625</v>
      </c>
      <c r="I1925" s="616" t="s">
        <v>108</v>
      </c>
      <c r="J1925" s="616" t="s">
        <v>3184</v>
      </c>
    </row>
    <row r="1926" spans="1:10" ht="36">
      <c r="A1926" s="617"/>
      <c r="B1926" s="620" t="s">
        <v>3194</v>
      </c>
      <c r="C1926" s="613" t="s">
        <v>3854</v>
      </c>
      <c r="D1926" s="618" t="s">
        <v>3858</v>
      </c>
      <c r="E1926" s="614">
        <v>78000</v>
      </c>
      <c r="F1926" s="615">
        <f t="shared" si="91"/>
        <v>358721903.46554625</v>
      </c>
      <c r="G1926" s="614">
        <f t="shared" si="90"/>
        <v>78000</v>
      </c>
      <c r="H1926" s="615">
        <f t="shared" si="92"/>
        <v>358721903.46554625</v>
      </c>
      <c r="I1926" s="616" t="s">
        <v>108</v>
      </c>
      <c r="J1926" s="616" t="s">
        <v>3184</v>
      </c>
    </row>
    <row r="1927" spans="1:10" ht="36">
      <c r="A1927" s="617"/>
      <c r="B1927" s="620" t="s">
        <v>3194</v>
      </c>
      <c r="C1927" s="613" t="s">
        <v>3854</v>
      </c>
      <c r="D1927" s="618" t="s">
        <v>3859</v>
      </c>
      <c r="E1927" s="614">
        <v>78000</v>
      </c>
      <c r="F1927" s="615">
        <f t="shared" si="91"/>
        <v>358799903.46554625</v>
      </c>
      <c r="G1927" s="614">
        <f t="shared" si="90"/>
        <v>78000</v>
      </c>
      <c r="H1927" s="615">
        <f t="shared" si="92"/>
        <v>358799903.46554625</v>
      </c>
      <c r="I1927" s="616" t="s">
        <v>108</v>
      </c>
      <c r="J1927" s="616" t="s">
        <v>3184</v>
      </c>
    </row>
    <row r="1928" spans="1:10" ht="36">
      <c r="A1928" s="617"/>
      <c r="B1928" s="620" t="s">
        <v>3194</v>
      </c>
      <c r="C1928" s="613" t="s">
        <v>3854</v>
      </c>
      <c r="D1928" s="618" t="s">
        <v>3860</v>
      </c>
      <c r="E1928" s="614">
        <v>78000</v>
      </c>
      <c r="F1928" s="615">
        <f t="shared" si="91"/>
        <v>358877903.46554625</v>
      </c>
      <c r="G1928" s="614">
        <f t="shared" si="90"/>
        <v>78000</v>
      </c>
      <c r="H1928" s="615">
        <f t="shared" si="92"/>
        <v>358877903.46554625</v>
      </c>
      <c r="I1928" s="616" t="s">
        <v>108</v>
      </c>
      <c r="J1928" s="616" t="s">
        <v>3184</v>
      </c>
    </row>
    <row r="1929" spans="1:10" ht="36">
      <c r="A1929" s="617"/>
      <c r="B1929" s="620" t="s">
        <v>3194</v>
      </c>
      <c r="C1929" s="613" t="s">
        <v>3854</v>
      </c>
      <c r="D1929" s="618" t="s">
        <v>3861</v>
      </c>
      <c r="E1929" s="614">
        <v>78000</v>
      </c>
      <c r="F1929" s="615">
        <f t="shared" si="91"/>
        <v>358955903.46554625</v>
      </c>
      <c r="G1929" s="614">
        <f t="shared" si="90"/>
        <v>78000</v>
      </c>
      <c r="H1929" s="615">
        <f t="shared" si="92"/>
        <v>358955903.46554625</v>
      </c>
      <c r="I1929" s="616" t="s">
        <v>108</v>
      </c>
      <c r="J1929" s="616" t="s">
        <v>3184</v>
      </c>
    </row>
    <row r="1930" spans="1:10" ht="36">
      <c r="A1930" s="617"/>
      <c r="B1930" s="620" t="s">
        <v>3194</v>
      </c>
      <c r="C1930" s="613" t="s">
        <v>3854</v>
      </c>
      <c r="D1930" s="618" t="s">
        <v>3862</v>
      </c>
      <c r="E1930" s="614">
        <v>1.3333333333139308</v>
      </c>
      <c r="F1930" s="615">
        <f t="shared" si="91"/>
        <v>358955904.79887956</v>
      </c>
      <c r="G1930" s="614">
        <f t="shared" ref="G1930:G1993" si="93">E1930</f>
        <v>1.3333333333139308</v>
      </c>
      <c r="H1930" s="615">
        <f t="shared" si="92"/>
        <v>358955904.79887956</v>
      </c>
      <c r="I1930" s="616" t="s">
        <v>108</v>
      </c>
      <c r="J1930" s="616" t="s">
        <v>3184</v>
      </c>
    </row>
    <row r="1931" spans="1:10" ht="36">
      <c r="A1931" s="617"/>
      <c r="B1931" s="620" t="s">
        <v>3194</v>
      </c>
      <c r="C1931" s="613" t="s">
        <v>3854</v>
      </c>
      <c r="D1931" s="618" t="s">
        <v>3862</v>
      </c>
      <c r="E1931" s="614">
        <v>870666.66666666674</v>
      </c>
      <c r="F1931" s="615">
        <f t="shared" ref="F1931:F1994" si="94">E1931+F1930</f>
        <v>359826571.46554625</v>
      </c>
      <c r="G1931" s="614">
        <f t="shared" si="93"/>
        <v>870666.66666666674</v>
      </c>
      <c r="H1931" s="615">
        <f t="shared" ref="H1931:H1994" si="95">H1930+G1931</f>
        <v>359826571.46554625</v>
      </c>
      <c r="I1931" s="616" t="s">
        <v>108</v>
      </c>
      <c r="J1931" s="616" t="s">
        <v>3184</v>
      </c>
    </row>
    <row r="1932" spans="1:10" ht="36">
      <c r="A1932" s="617"/>
      <c r="B1932" s="620" t="s">
        <v>3194</v>
      </c>
      <c r="C1932" s="613" t="s">
        <v>3854</v>
      </c>
      <c r="D1932" s="618" t="s">
        <v>3863</v>
      </c>
      <c r="E1932" s="614">
        <v>253334</v>
      </c>
      <c r="F1932" s="615">
        <f t="shared" si="94"/>
        <v>360079905.46554625</v>
      </c>
      <c r="G1932" s="614">
        <f t="shared" si="93"/>
        <v>253334</v>
      </c>
      <c r="H1932" s="615">
        <f t="shared" si="95"/>
        <v>360079905.46554625</v>
      </c>
      <c r="I1932" s="616" t="s">
        <v>108</v>
      </c>
      <c r="J1932" s="616" t="s">
        <v>3184</v>
      </c>
    </row>
    <row r="1933" spans="1:10" ht="36">
      <c r="A1933" s="617"/>
      <c r="B1933" s="620" t="s">
        <v>3194</v>
      </c>
      <c r="C1933" s="613" t="s">
        <v>3854</v>
      </c>
      <c r="D1933" s="618" t="s">
        <v>3863</v>
      </c>
      <c r="E1933" s="614">
        <v>1052665.9999999998</v>
      </c>
      <c r="F1933" s="615">
        <f t="shared" si="94"/>
        <v>361132571.46554625</v>
      </c>
      <c r="G1933" s="614">
        <f t="shared" si="93"/>
        <v>1052665.9999999998</v>
      </c>
      <c r="H1933" s="615">
        <f t="shared" si="95"/>
        <v>361132571.46554625</v>
      </c>
      <c r="I1933" s="616" t="s">
        <v>108</v>
      </c>
      <c r="J1933" s="616" t="s">
        <v>3184</v>
      </c>
    </row>
    <row r="1934" spans="1:10" ht="36">
      <c r="A1934" s="617"/>
      <c r="B1934" s="620" t="s">
        <v>3194</v>
      </c>
      <c r="C1934" s="613" t="s">
        <v>3854</v>
      </c>
      <c r="D1934" s="618" t="s">
        <v>3864</v>
      </c>
      <c r="E1934" s="614">
        <v>2666.0000000000005</v>
      </c>
      <c r="F1934" s="615">
        <f t="shared" si="94"/>
        <v>361135237.46554625</v>
      </c>
      <c r="G1934" s="614">
        <f t="shared" si="93"/>
        <v>2666.0000000000005</v>
      </c>
      <c r="H1934" s="615">
        <f t="shared" si="95"/>
        <v>361135237.46554625</v>
      </c>
      <c r="I1934" s="616" t="s">
        <v>108</v>
      </c>
      <c r="J1934" s="616" t="s">
        <v>3184</v>
      </c>
    </row>
    <row r="1935" spans="1:10" ht="36">
      <c r="A1935" s="617"/>
      <c r="B1935" s="620" t="s">
        <v>3194</v>
      </c>
      <c r="C1935" s="613" t="s">
        <v>3854</v>
      </c>
      <c r="D1935" s="618" t="s">
        <v>3865</v>
      </c>
      <c r="E1935" s="614">
        <v>5000</v>
      </c>
      <c r="F1935" s="615">
        <f t="shared" si="94"/>
        <v>361140237.46554625</v>
      </c>
      <c r="G1935" s="614">
        <f t="shared" si="93"/>
        <v>5000</v>
      </c>
      <c r="H1935" s="615">
        <f t="shared" si="95"/>
        <v>361140237.46554625</v>
      </c>
      <c r="I1935" s="616" t="s">
        <v>108</v>
      </c>
      <c r="J1935" s="616" t="s">
        <v>3184</v>
      </c>
    </row>
    <row r="1936" spans="1:10" ht="36">
      <c r="A1936" s="617"/>
      <c r="B1936" s="620" t="s">
        <v>3194</v>
      </c>
      <c r="C1936" s="613" t="s">
        <v>3854</v>
      </c>
      <c r="D1936" s="618" t="s">
        <v>3307</v>
      </c>
      <c r="E1936" s="614">
        <v>25000</v>
      </c>
      <c r="F1936" s="615">
        <f t="shared" si="94"/>
        <v>361165237.46554625</v>
      </c>
      <c r="G1936" s="614">
        <f t="shared" si="93"/>
        <v>25000</v>
      </c>
      <c r="H1936" s="615">
        <f t="shared" si="95"/>
        <v>361165237.46554625</v>
      </c>
      <c r="I1936" s="616" t="s">
        <v>108</v>
      </c>
      <c r="J1936" s="616" t="s">
        <v>3184</v>
      </c>
    </row>
    <row r="1937" spans="1:10" ht="36">
      <c r="A1937" s="617"/>
      <c r="B1937" s="620" t="s">
        <v>3194</v>
      </c>
      <c r="C1937" s="613" t="s">
        <v>3854</v>
      </c>
      <c r="D1937" s="618" t="s">
        <v>3308</v>
      </c>
      <c r="E1937" s="614">
        <v>1351778</v>
      </c>
      <c r="F1937" s="615">
        <f t="shared" si="94"/>
        <v>362517015.46554625</v>
      </c>
      <c r="G1937" s="614">
        <f t="shared" si="93"/>
        <v>1351778</v>
      </c>
      <c r="H1937" s="615">
        <f t="shared" si="95"/>
        <v>362517015.46554625</v>
      </c>
      <c r="I1937" s="616" t="s">
        <v>108</v>
      </c>
      <c r="J1937" s="616" t="s">
        <v>3184</v>
      </c>
    </row>
    <row r="1938" spans="1:10" ht="36">
      <c r="A1938" s="617"/>
      <c r="B1938" s="620" t="s">
        <v>3194</v>
      </c>
      <c r="C1938" s="613" t="s">
        <v>3854</v>
      </c>
      <c r="D1938" s="618" t="s">
        <v>3309</v>
      </c>
      <c r="E1938" s="614">
        <v>81666.666666666672</v>
      </c>
      <c r="F1938" s="615">
        <f t="shared" si="94"/>
        <v>362598682.13221294</v>
      </c>
      <c r="G1938" s="614">
        <f t="shared" si="93"/>
        <v>81666.666666666672</v>
      </c>
      <c r="H1938" s="615">
        <f t="shared" si="95"/>
        <v>362598682.13221294</v>
      </c>
      <c r="I1938" s="616" t="s">
        <v>108</v>
      </c>
      <c r="J1938" s="616" t="s">
        <v>3184</v>
      </c>
    </row>
    <row r="1939" spans="1:10" ht="36">
      <c r="A1939" s="617"/>
      <c r="B1939" s="620" t="s">
        <v>3194</v>
      </c>
      <c r="C1939" s="613" t="s">
        <v>3854</v>
      </c>
      <c r="D1939" s="618" t="s">
        <v>3309</v>
      </c>
      <c r="E1939" s="614">
        <v>163333.33333333331</v>
      </c>
      <c r="F1939" s="615">
        <f t="shared" si="94"/>
        <v>362762015.46554625</v>
      </c>
      <c r="G1939" s="614">
        <f t="shared" si="93"/>
        <v>163333.33333333331</v>
      </c>
      <c r="H1939" s="615">
        <f t="shared" si="95"/>
        <v>362762015.46554625</v>
      </c>
      <c r="I1939" s="616" t="s">
        <v>108</v>
      </c>
      <c r="J1939" s="616" t="s">
        <v>3184</v>
      </c>
    </row>
    <row r="1940" spans="1:10" ht="36">
      <c r="A1940" s="617"/>
      <c r="B1940" s="620" t="s">
        <v>3194</v>
      </c>
      <c r="C1940" s="613" t="s">
        <v>3854</v>
      </c>
      <c r="D1940" s="618" t="s">
        <v>3310</v>
      </c>
      <c r="E1940" s="614">
        <v>136000</v>
      </c>
      <c r="F1940" s="615">
        <f t="shared" si="94"/>
        <v>362898015.46554625</v>
      </c>
      <c r="G1940" s="614">
        <f t="shared" si="93"/>
        <v>136000</v>
      </c>
      <c r="H1940" s="615">
        <f t="shared" si="95"/>
        <v>362898015.46554625</v>
      </c>
      <c r="I1940" s="616" t="s">
        <v>108</v>
      </c>
      <c r="J1940" s="616" t="s">
        <v>3184</v>
      </c>
    </row>
    <row r="1941" spans="1:10" ht="36">
      <c r="A1941" s="617"/>
      <c r="B1941" s="620" t="s">
        <v>3194</v>
      </c>
      <c r="C1941" s="613" t="s">
        <v>3854</v>
      </c>
      <c r="D1941" s="618" t="s">
        <v>3310</v>
      </c>
      <c r="E1941" s="614">
        <v>272000</v>
      </c>
      <c r="F1941" s="615">
        <f t="shared" si="94"/>
        <v>363170015.46554625</v>
      </c>
      <c r="G1941" s="614">
        <f t="shared" si="93"/>
        <v>272000</v>
      </c>
      <c r="H1941" s="615">
        <f t="shared" si="95"/>
        <v>363170015.46554625</v>
      </c>
      <c r="I1941" s="616" t="s">
        <v>108</v>
      </c>
      <c r="J1941" s="616" t="s">
        <v>3184</v>
      </c>
    </row>
    <row r="1942" spans="1:10" ht="36">
      <c r="A1942" s="617"/>
      <c r="B1942" s="620" t="s">
        <v>3194</v>
      </c>
      <c r="C1942" s="613" t="s">
        <v>3854</v>
      </c>
      <c r="D1942" s="618" t="s">
        <v>3311</v>
      </c>
      <c r="E1942" s="614">
        <v>39000</v>
      </c>
      <c r="F1942" s="615">
        <f t="shared" si="94"/>
        <v>363209015.46554625</v>
      </c>
      <c r="G1942" s="614">
        <f t="shared" si="93"/>
        <v>39000</v>
      </c>
      <c r="H1942" s="615">
        <f t="shared" si="95"/>
        <v>363209015.46554625</v>
      </c>
      <c r="I1942" s="616" t="s">
        <v>108</v>
      </c>
      <c r="J1942" s="616" t="s">
        <v>3184</v>
      </c>
    </row>
    <row r="1943" spans="1:10" ht="36">
      <c r="A1943" s="617"/>
      <c r="B1943" s="620" t="s">
        <v>3194</v>
      </c>
      <c r="C1943" s="613" t="s">
        <v>3854</v>
      </c>
      <c r="D1943" s="618" t="s">
        <v>3389</v>
      </c>
      <c r="E1943" s="614">
        <v>816000</v>
      </c>
      <c r="F1943" s="615">
        <f t="shared" si="94"/>
        <v>364025015.46554625</v>
      </c>
      <c r="G1943" s="614">
        <f t="shared" si="93"/>
        <v>816000</v>
      </c>
      <c r="H1943" s="615">
        <f t="shared" si="95"/>
        <v>364025015.46554625</v>
      </c>
      <c r="I1943" s="616" t="s">
        <v>108</v>
      </c>
      <c r="J1943" s="616" t="s">
        <v>3184</v>
      </c>
    </row>
    <row r="1944" spans="1:10" ht="36">
      <c r="A1944" s="617"/>
      <c r="B1944" s="620" t="s">
        <v>3194</v>
      </c>
      <c r="C1944" s="613" t="s">
        <v>3854</v>
      </c>
      <c r="D1944" s="618" t="s">
        <v>3312</v>
      </c>
      <c r="E1944" s="614">
        <v>52253.600000000006</v>
      </c>
      <c r="F1944" s="615">
        <f t="shared" si="94"/>
        <v>364077269.06554627</v>
      </c>
      <c r="G1944" s="614">
        <f t="shared" si="93"/>
        <v>52253.600000000006</v>
      </c>
      <c r="H1944" s="615">
        <f t="shared" si="95"/>
        <v>364077269.06554627</v>
      </c>
      <c r="I1944" s="616" t="s">
        <v>108</v>
      </c>
      <c r="J1944" s="616" t="s">
        <v>3184</v>
      </c>
    </row>
    <row r="1945" spans="1:10" ht="36">
      <c r="A1945" s="617"/>
      <c r="B1945" s="620" t="s">
        <v>3194</v>
      </c>
      <c r="C1945" s="613" t="s">
        <v>3854</v>
      </c>
      <c r="D1945" s="618" t="s">
        <v>3390</v>
      </c>
      <c r="E1945" s="614">
        <v>8691.16</v>
      </c>
      <c r="F1945" s="615">
        <f t="shared" si="94"/>
        <v>364085960.2255463</v>
      </c>
      <c r="G1945" s="614">
        <f t="shared" si="93"/>
        <v>8691.16</v>
      </c>
      <c r="H1945" s="615">
        <f t="shared" si="95"/>
        <v>364085960.2255463</v>
      </c>
      <c r="I1945" s="616" t="s">
        <v>108</v>
      </c>
      <c r="J1945" s="616" t="s">
        <v>3184</v>
      </c>
    </row>
    <row r="1946" spans="1:10" ht="36">
      <c r="A1946" s="617"/>
      <c r="B1946" s="620" t="s">
        <v>3194</v>
      </c>
      <c r="C1946" s="613" t="s">
        <v>3854</v>
      </c>
      <c r="D1946" s="618" t="s">
        <v>3316</v>
      </c>
      <c r="E1946" s="614">
        <v>16000</v>
      </c>
      <c r="F1946" s="615">
        <f t="shared" si="94"/>
        <v>364101960.2255463</v>
      </c>
      <c r="G1946" s="614">
        <f t="shared" si="93"/>
        <v>16000</v>
      </c>
      <c r="H1946" s="615">
        <f t="shared" si="95"/>
        <v>364101960.2255463</v>
      </c>
      <c r="I1946" s="616" t="s">
        <v>108</v>
      </c>
      <c r="J1946" s="616" t="s">
        <v>3184</v>
      </c>
    </row>
    <row r="1947" spans="1:10" ht="36">
      <c r="A1947" s="617"/>
      <c r="B1947" s="620" t="s">
        <v>3194</v>
      </c>
      <c r="C1947" s="613" t="s">
        <v>3854</v>
      </c>
      <c r="D1947" s="618" t="s">
        <v>3426</v>
      </c>
      <c r="E1947" s="614">
        <v>220000</v>
      </c>
      <c r="F1947" s="615">
        <f t="shared" si="94"/>
        <v>364321960.2255463</v>
      </c>
      <c r="G1947" s="614">
        <f t="shared" si="93"/>
        <v>220000</v>
      </c>
      <c r="H1947" s="615">
        <f t="shared" si="95"/>
        <v>364321960.2255463</v>
      </c>
      <c r="I1947" s="616" t="s">
        <v>108</v>
      </c>
      <c r="J1947" s="616" t="s">
        <v>3184</v>
      </c>
    </row>
    <row r="1948" spans="1:10" ht="36">
      <c r="A1948" s="617"/>
      <c r="B1948" s="620" t="s">
        <v>3194</v>
      </c>
      <c r="C1948" s="613" t="s">
        <v>3854</v>
      </c>
      <c r="D1948" s="618" t="s">
        <v>3866</v>
      </c>
      <c r="E1948" s="614">
        <v>9000</v>
      </c>
      <c r="F1948" s="615">
        <f t="shared" si="94"/>
        <v>364330960.2255463</v>
      </c>
      <c r="G1948" s="614">
        <f t="shared" si="93"/>
        <v>9000</v>
      </c>
      <c r="H1948" s="615">
        <f t="shared" si="95"/>
        <v>364330960.2255463</v>
      </c>
      <c r="I1948" s="616" t="s">
        <v>108</v>
      </c>
      <c r="J1948" s="616" t="s">
        <v>3184</v>
      </c>
    </row>
    <row r="1949" spans="1:10" ht="36">
      <c r="A1949" s="617"/>
      <c r="B1949" s="620" t="s">
        <v>3194</v>
      </c>
      <c r="C1949" s="613" t="s">
        <v>3854</v>
      </c>
      <c r="D1949" s="618" t="s">
        <v>3867</v>
      </c>
      <c r="E1949" s="614">
        <v>9000</v>
      </c>
      <c r="F1949" s="615">
        <f t="shared" si="94"/>
        <v>364339960.2255463</v>
      </c>
      <c r="G1949" s="614">
        <f t="shared" si="93"/>
        <v>9000</v>
      </c>
      <c r="H1949" s="615">
        <f t="shared" si="95"/>
        <v>364339960.2255463</v>
      </c>
      <c r="I1949" s="616" t="s">
        <v>108</v>
      </c>
      <c r="J1949" s="616" t="s">
        <v>3184</v>
      </c>
    </row>
    <row r="1950" spans="1:10" ht="36">
      <c r="A1950" s="617"/>
      <c r="B1950" s="620" t="s">
        <v>3194</v>
      </c>
      <c r="C1950" s="613" t="s">
        <v>3854</v>
      </c>
      <c r="D1950" s="618" t="s">
        <v>3868</v>
      </c>
      <c r="E1950" s="614">
        <v>9000</v>
      </c>
      <c r="F1950" s="615">
        <f t="shared" si="94"/>
        <v>364348960.2255463</v>
      </c>
      <c r="G1950" s="614">
        <f t="shared" si="93"/>
        <v>9000</v>
      </c>
      <c r="H1950" s="615">
        <f t="shared" si="95"/>
        <v>364348960.2255463</v>
      </c>
      <c r="I1950" s="616" t="s">
        <v>108</v>
      </c>
      <c r="J1950" s="616" t="s">
        <v>3184</v>
      </c>
    </row>
    <row r="1951" spans="1:10" ht="36">
      <c r="A1951" s="617"/>
      <c r="B1951" s="620" t="s">
        <v>3194</v>
      </c>
      <c r="C1951" s="613" t="s">
        <v>3854</v>
      </c>
      <c r="D1951" s="618" t="s">
        <v>3869</v>
      </c>
      <c r="E1951" s="614">
        <v>5000</v>
      </c>
      <c r="F1951" s="615">
        <f t="shared" si="94"/>
        <v>364353960.2255463</v>
      </c>
      <c r="G1951" s="614">
        <f t="shared" si="93"/>
        <v>5000</v>
      </c>
      <c r="H1951" s="615">
        <f t="shared" si="95"/>
        <v>364353960.2255463</v>
      </c>
      <c r="I1951" s="616" t="s">
        <v>108</v>
      </c>
      <c r="J1951" s="616" t="s">
        <v>3184</v>
      </c>
    </row>
    <row r="1952" spans="1:10" ht="36">
      <c r="A1952" s="617"/>
      <c r="B1952" s="620" t="s">
        <v>3194</v>
      </c>
      <c r="C1952" s="613" t="s">
        <v>3854</v>
      </c>
      <c r="D1952" s="618" t="s">
        <v>3870</v>
      </c>
      <c r="E1952" s="614">
        <v>5000</v>
      </c>
      <c r="F1952" s="615">
        <f t="shared" si="94"/>
        <v>364358960.2255463</v>
      </c>
      <c r="G1952" s="614">
        <f t="shared" si="93"/>
        <v>5000</v>
      </c>
      <c r="H1952" s="615">
        <f t="shared" si="95"/>
        <v>364358960.2255463</v>
      </c>
      <c r="I1952" s="616" t="s">
        <v>108</v>
      </c>
      <c r="J1952" s="616" t="s">
        <v>3184</v>
      </c>
    </row>
    <row r="1953" spans="1:10" ht="36">
      <c r="A1953" s="617"/>
      <c r="B1953" s="620" t="s">
        <v>3194</v>
      </c>
      <c r="C1953" s="613" t="s">
        <v>3854</v>
      </c>
      <c r="D1953" s="618" t="s">
        <v>3871</v>
      </c>
      <c r="E1953" s="614">
        <v>5000</v>
      </c>
      <c r="F1953" s="615">
        <f t="shared" si="94"/>
        <v>364363960.2255463</v>
      </c>
      <c r="G1953" s="614">
        <f t="shared" si="93"/>
        <v>5000</v>
      </c>
      <c r="H1953" s="615">
        <f t="shared" si="95"/>
        <v>364363960.2255463</v>
      </c>
      <c r="I1953" s="616" t="s">
        <v>108</v>
      </c>
      <c r="J1953" s="616" t="s">
        <v>3184</v>
      </c>
    </row>
    <row r="1954" spans="1:10" ht="36">
      <c r="A1954" s="617"/>
      <c r="B1954" s="620" t="s">
        <v>3194</v>
      </c>
      <c r="C1954" s="613" t="s">
        <v>3854</v>
      </c>
      <c r="D1954" s="618" t="s">
        <v>3872</v>
      </c>
      <c r="E1954" s="614">
        <v>5000</v>
      </c>
      <c r="F1954" s="615">
        <f t="shared" si="94"/>
        <v>364368960.2255463</v>
      </c>
      <c r="G1954" s="614">
        <f t="shared" si="93"/>
        <v>5000</v>
      </c>
      <c r="H1954" s="615">
        <f t="shared" si="95"/>
        <v>364368960.2255463</v>
      </c>
      <c r="I1954" s="616" t="s">
        <v>108</v>
      </c>
      <c r="J1954" s="616" t="s">
        <v>3184</v>
      </c>
    </row>
    <row r="1955" spans="1:10" ht="36">
      <c r="A1955" s="617"/>
      <c r="B1955" s="620" t="s">
        <v>3194</v>
      </c>
      <c r="C1955" s="613" t="s">
        <v>3854</v>
      </c>
      <c r="D1955" s="618" t="s">
        <v>3330</v>
      </c>
      <c r="E1955" s="614">
        <v>2000</v>
      </c>
      <c r="F1955" s="615">
        <f t="shared" si="94"/>
        <v>364370960.2255463</v>
      </c>
      <c r="G1955" s="614">
        <f t="shared" si="93"/>
        <v>2000</v>
      </c>
      <c r="H1955" s="615">
        <f t="shared" si="95"/>
        <v>364370960.2255463</v>
      </c>
      <c r="I1955" s="616" t="s">
        <v>108</v>
      </c>
      <c r="J1955" s="616" t="s">
        <v>3184</v>
      </c>
    </row>
    <row r="1956" spans="1:10" ht="36">
      <c r="A1956" s="617"/>
      <c r="B1956" s="620" t="s">
        <v>3194</v>
      </c>
      <c r="C1956" s="613" t="s">
        <v>3854</v>
      </c>
      <c r="D1956" s="618" t="s">
        <v>3331</v>
      </c>
      <c r="E1956" s="614">
        <v>764332</v>
      </c>
      <c r="F1956" s="615">
        <f t="shared" si="94"/>
        <v>365135292.2255463</v>
      </c>
      <c r="G1956" s="614">
        <f t="shared" si="93"/>
        <v>764332</v>
      </c>
      <c r="H1956" s="615">
        <f t="shared" si="95"/>
        <v>365135292.2255463</v>
      </c>
      <c r="I1956" s="616" t="s">
        <v>108</v>
      </c>
      <c r="J1956" s="616" t="s">
        <v>3184</v>
      </c>
    </row>
    <row r="1957" spans="1:10" ht="36">
      <c r="A1957" s="617"/>
      <c r="B1957" s="620" t="s">
        <v>3194</v>
      </c>
      <c r="C1957" s="613" t="s">
        <v>3854</v>
      </c>
      <c r="D1957" s="618" t="s">
        <v>3332</v>
      </c>
      <c r="E1957" s="614">
        <v>34000</v>
      </c>
      <c r="F1957" s="615">
        <f t="shared" si="94"/>
        <v>365169292.2255463</v>
      </c>
      <c r="G1957" s="614">
        <f t="shared" si="93"/>
        <v>34000</v>
      </c>
      <c r="H1957" s="615">
        <f t="shared" si="95"/>
        <v>365169292.2255463</v>
      </c>
      <c r="I1957" s="616" t="s">
        <v>108</v>
      </c>
      <c r="J1957" s="616" t="s">
        <v>3184</v>
      </c>
    </row>
    <row r="1958" spans="1:10" ht="36">
      <c r="A1958" s="617"/>
      <c r="B1958" s="620" t="s">
        <v>3194</v>
      </c>
      <c r="C1958" s="613" t="s">
        <v>3854</v>
      </c>
      <c r="D1958" s="618" t="s">
        <v>3333</v>
      </c>
      <c r="E1958" s="614">
        <v>213605</v>
      </c>
      <c r="F1958" s="615">
        <f t="shared" si="94"/>
        <v>365382897.2255463</v>
      </c>
      <c r="G1958" s="614">
        <f t="shared" si="93"/>
        <v>213605</v>
      </c>
      <c r="H1958" s="615">
        <f t="shared" si="95"/>
        <v>365382897.2255463</v>
      </c>
      <c r="I1958" s="616" t="s">
        <v>108</v>
      </c>
      <c r="J1958" s="616" t="s">
        <v>3184</v>
      </c>
    </row>
    <row r="1959" spans="1:10" ht="36">
      <c r="A1959" s="617"/>
      <c r="B1959" s="620" t="s">
        <v>3194</v>
      </c>
      <c r="C1959" s="613" t="s">
        <v>3854</v>
      </c>
      <c r="D1959" s="618" t="s">
        <v>3221</v>
      </c>
      <c r="E1959" s="614">
        <v>1247048</v>
      </c>
      <c r="F1959" s="615">
        <f t="shared" si="94"/>
        <v>366629945.2255463</v>
      </c>
      <c r="G1959" s="614">
        <f t="shared" si="93"/>
        <v>1247048</v>
      </c>
      <c r="H1959" s="615">
        <f t="shared" si="95"/>
        <v>366629945.2255463</v>
      </c>
      <c r="I1959" s="616" t="s">
        <v>108</v>
      </c>
      <c r="J1959" s="616" t="s">
        <v>3184</v>
      </c>
    </row>
    <row r="1960" spans="1:10" ht="36">
      <c r="A1960" s="617"/>
      <c r="B1960" s="620" t="s">
        <v>3194</v>
      </c>
      <c r="C1960" s="613" t="s">
        <v>3854</v>
      </c>
      <c r="D1960" s="618" t="s">
        <v>3410</v>
      </c>
      <c r="E1960" s="614">
        <v>127000</v>
      </c>
      <c r="F1960" s="615">
        <f t="shared" si="94"/>
        <v>366756945.2255463</v>
      </c>
      <c r="G1960" s="614">
        <f t="shared" si="93"/>
        <v>127000</v>
      </c>
      <c r="H1960" s="615">
        <f t="shared" si="95"/>
        <v>366756945.2255463</v>
      </c>
      <c r="I1960" s="616" t="s">
        <v>108</v>
      </c>
      <c r="J1960" s="616" t="s">
        <v>3184</v>
      </c>
    </row>
    <row r="1961" spans="1:10" ht="36">
      <c r="A1961" s="617"/>
      <c r="B1961" s="620" t="s">
        <v>3194</v>
      </c>
      <c r="C1961" s="613" t="s">
        <v>3854</v>
      </c>
      <c r="D1961" s="618" t="s">
        <v>3873</v>
      </c>
      <c r="E1961" s="614">
        <v>2000</v>
      </c>
      <c r="F1961" s="615">
        <f t="shared" si="94"/>
        <v>366758945.2255463</v>
      </c>
      <c r="G1961" s="614">
        <f t="shared" si="93"/>
        <v>2000</v>
      </c>
      <c r="H1961" s="615">
        <f t="shared" si="95"/>
        <v>366758945.2255463</v>
      </c>
      <c r="I1961" s="616" t="s">
        <v>108</v>
      </c>
      <c r="J1961" s="616" t="s">
        <v>3184</v>
      </c>
    </row>
    <row r="1962" spans="1:10" ht="36">
      <c r="A1962" s="617"/>
      <c r="B1962" s="620" t="s">
        <v>3194</v>
      </c>
      <c r="C1962" s="613" t="s">
        <v>3854</v>
      </c>
      <c r="D1962" s="618" t="s">
        <v>3874</v>
      </c>
      <c r="E1962" s="614">
        <v>2000</v>
      </c>
      <c r="F1962" s="615">
        <f t="shared" si="94"/>
        <v>366760945.2255463</v>
      </c>
      <c r="G1962" s="614">
        <f t="shared" si="93"/>
        <v>2000</v>
      </c>
      <c r="H1962" s="615">
        <f t="shared" si="95"/>
        <v>366760945.2255463</v>
      </c>
      <c r="I1962" s="616" t="s">
        <v>108</v>
      </c>
      <c r="J1962" s="616" t="s">
        <v>3184</v>
      </c>
    </row>
    <row r="1963" spans="1:10" ht="36">
      <c r="A1963" s="617"/>
      <c r="B1963" s="620" t="s">
        <v>3194</v>
      </c>
      <c r="C1963" s="613" t="s">
        <v>3854</v>
      </c>
      <c r="D1963" s="618" t="s">
        <v>3875</v>
      </c>
      <c r="E1963" s="614">
        <v>2000</v>
      </c>
      <c r="F1963" s="615">
        <f t="shared" si="94"/>
        <v>366762945.2255463</v>
      </c>
      <c r="G1963" s="614">
        <f t="shared" si="93"/>
        <v>2000</v>
      </c>
      <c r="H1963" s="615">
        <f t="shared" si="95"/>
        <v>366762945.2255463</v>
      </c>
      <c r="I1963" s="616" t="s">
        <v>108</v>
      </c>
      <c r="J1963" s="616" t="s">
        <v>3184</v>
      </c>
    </row>
    <row r="1964" spans="1:10" ht="36">
      <c r="A1964" s="617"/>
      <c r="B1964" s="620" t="s">
        <v>3194</v>
      </c>
      <c r="C1964" s="613" t="s">
        <v>3854</v>
      </c>
      <c r="D1964" s="618" t="s">
        <v>3876</v>
      </c>
      <c r="E1964" s="614">
        <v>2000</v>
      </c>
      <c r="F1964" s="615">
        <f t="shared" si="94"/>
        <v>366764945.2255463</v>
      </c>
      <c r="G1964" s="614">
        <f t="shared" si="93"/>
        <v>2000</v>
      </c>
      <c r="H1964" s="615">
        <f t="shared" si="95"/>
        <v>366764945.2255463</v>
      </c>
      <c r="I1964" s="616" t="s">
        <v>108</v>
      </c>
      <c r="J1964" s="616" t="s">
        <v>3184</v>
      </c>
    </row>
    <row r="1965" spans="1:10" ht="36">
      <c r="A1965" s="617"/>
      <c r="B1965" s="620" t="s">
        <v>3194</v>
      </c>
      <c r="C1965" s="613" t="s">
        <v>3854</v>
      </c>
      <c r="D1965" s="618" t="s">
        <v>3338</v>
      </c>
      <c r="E1965" s="614">
        <v>106.64</v>
      </c>
      <c r="F1965" s="615">
        <f t="shared" si="94"/>
        <v>366765051.86554629</v>
      </c>
      <c r="G1965" s="614">
        <f t="shared" si="93"/>
        <v>106.64</v>
      </c>
      <c r="H1965" s="615">
        <f t="shared" si="95"/>
        <v>366765051.86554629</v>
      </c>
      <c r="I1965" s="616" t="s">
        <v>108</v>
      </c>
      <c r="J1965" s="616" t="s">
        <v>3184</v>
      </c>
    </row>
    <row r="1966" spans="1:10" ht="36">
      <c r="A1966" s="617"/>
      <c r="B1966" s="620" t="s">
        <v>3194</v>
      </c>
      <c r="C1966" s="613" t="s">
        <v>3854</v>
      </c>
      <c r="D1966" s="618" t="s">
        <v>3877</v>
      </c>
      <c r="E1966" s="614">
        <v>126506</v>
      </c>
      <c r="F1966" s="615">
        <f t="shared" si="94"/>
        <v>366891557.86554629</v>
      </c>
      <c r="G1966" s="614">
        <f t="shared" si="93"/>
        <v>126506</v>
      </c>
      <c r="H1966" s="615">
        <f t="shared" si="95"/>
        <v>366891557.86554629</v>
      </c>
      <c r="I1966" s="616" t="s">
        <v>108</v>
      </c>
      <c r="J1966" s="616" t="s">
        <v>3184</v>
      </c>
    </row>
    <row r="1967" spans="1:10" ht="36">
      <c r="A1967" s="617"/>
      <c r="B1967" s="620" t="s">
        <v>3194</v>
      </c>
      <c r="C1967" s="613" t="s">
        <v>3854</v>
      </c>
      <c r="D1967" s="618" t="s">
        <v>3248</v>
      </c>
      <c r="E1967" s="614">
        <v>1390000</v>
      </c>
      <c r="F1967" s="615">
        <f t="shared" si="94"/>
        <v>368281557.86554629</v>
      </c>
      <c r="G1967" s="614">
        <f t="shared" si="93"/>
        <v>1390000</v>
      </c>
      <c r="H1967" s="615">
        <f t="shared" si="95"/>
        <v>368281557.86554629</v>
      </c>
      <c r="I1967" s="616" t="s">
        <v>108</v>
      </c>
      <c r="J1967" s="616" t="s">
        <v>3184</v>
      </c>
    </row>
    <row r="1968" spans="1:10" ht="36">
      <c r="A1968" s="617"/>
      <c r="B1968" s="620" t="s">
        <v>3194</v>
      </c>
      <c r="C1968" s="613" t="s">
        <v>3854</v>
      </c>
      <c r="D1968" s="618" t="s">
        <v>3355</v>
      </c>
      <c r="E1968" s="614">
        <v>2079.48</v>
      </c>
      <c r="F1968" s="615">
        <f t="shared" si="94"/>
        <v>368283637.34554631</v>
      </c>
      <c r="G1968" s="614">
        <f t="shared" si="93"/>
        <v>2079.48</v>
      </c>
      <c r="H1968" s="615">
        <f t="shared" si="95"/>
        <v>368283637.34554631</v>
      </c>
      <c r="I1968" s="616" t="s">
        <v>108</v>
      </c>
      <c r="J1968" s="616" t="s">
        <v>3184</v>
      </c>
    </row>
    <row r="1969" spans="1:10" ht="36">
      <c r="A1969" s="617"/>
      <c r="B1969" s="620" t="s">
        <v>3194</v>
      </c>
      <c r="C1969" s="613" t="s">
        <v>3854</v>
      </c>
      <c r="D1969" s="618" t="s">
        <v>3878</v>
      </c>
      <c r="E1969" s="614">
        <v>5000</v>
      </c>
      <c r="F1969" s="615">
        <f t="shared" si="94"/>
        <v>368288637.34554631</v>
      </c>
      <c r="G1969" s="614">
        <f t="shared" si="93"/>
        <v>5000</v>
      </c>
      <c r="H1969" s="615">
        <f t="shared" si="95"/>
        <v>368288637.34554631</v>
      </c>
      <c r="I1969" s="616" t="s">
        <v>108</v>
      </c>
      <c r="J1969" s="616" t="s">
        <v>3184</v>
      </c>
    </row>
    <row r="1970" spans="1:10" ht="36">
      <c r="A1970" s="617"/>
      <c r="B1970" s="620" t="s">
        <v>3194</v>
      </c>
      <c r="C1970" s="613" t="s">
        <v>3854</v>
      </c>
      <c r="D1970" s="618" t="s">
        <v>3879</v>
      </c>
      <c r="E1970" s="614">
        <v>2000</v>
      </c>
      <c r="F1970" s="615">
        <f t="shared" si="94"/>
        <v>368290637.34554631</v>
      </c>
      <c r="G1970" s="614">
        <f t="shared" si="93"/>
        <v>2000</v>
      </c>
      <c r="H1970" s="615">
        <f t="shared" si="95"/>
        <v>368290637.34554631</v>
      </c>
      <c r="I1970" s="616" t="s">
        <v>108</v>
      </c>
      <c r="J1970" s="616" t="s">
        <v>3184</v>
      </c>
    </row>
    <row r="1971" spans="1:10" ht="36">
      <c r="A1971" s="617"/>
      <c r="B1971" s="620" t="s">
        <v>3194</v>
      </c>
      <c r="C1971" s="613" t="s">
        <v>3854</v>
      </c>
      <c r="D1971" s="618" t="s">
        <v>3880</v>
      </c>
      <c r="E1971" s="614">
        <v>9000</v>
      </c>
      <c r="F1971" s="615">
        <f t="shared" si="94"/>
        <v>368299637.34554631</v>
      </c>
      <c r="G1971" s="614">
        <f t="shared" si="93"/>
        <v>9000</v>
      </c>
      <c r="H1971" s="615">
        <f t="shared" si="95"/>
        <v>368299637.34554631</v>
      </c>
      <c r="I1971" s="616" t="s">
        <v>108</v>
      </c>
      <c r="J1971" s="616" t="s">
        <v>3184</v>
      </c>
    </row>
    <row r="1972" spans="1:10" ht="36">
      <c r="A1972" s="617"/>
      <c r="B1972" s="620" t="s">
        <v>3194</v>
      </c>
      <c r="C1972" s="613" t="s">
        <v>3854</v>
      </c>
      <c r="D1972" s="618" t="s">
        <v>3357</v>
      </c>
      <c r="E1972" s="614">
        <v>188000</v>
      </c>
      <c r="F1972" s="615">
        <f t="shared" si="94"/>
        <v>368487637.34554631</v>
      </c>
      <c r="G1972" s="614">
        <f t="shared" si="93"/>
        <v>188000</v>
      </c>
      <c r="H1972" s="615">
        <f t="shared" si="95"/>
        <v>368487637.34554631</v>
      </c>
      <c r="I1972" s="616" t="s">
        <v>108</v>
      </c>
      <c r="J1972" s="616" t="s">
        <v>3184</v>
      </c>
    </row>
    <row r="1973" spans="1:10" ht="36">
      <c r="A1973" s="617"/>
      <c r="B1973" s="620" t="s">
        <v>3194</v>
      </c>
      <c r="C1973" s="613" t="s">
        <v>3854</v>
      </c>
      <c r="D1973" s="618" t="s">
        <v>3881</v>
      </c>
      <c r="E1973" s="614">
        <v>633000</v>
      </c>
      <c r="F1973" s="615">
        <f t="shared" si="94"/>
        <v>369120637.34554631</v>
      </c>
      <c r="G1973" s="614">
        <f t="shared" si="93"/>
        <v>633000</v>
      </c>
      <c r="H1973" s="615">
        <f t="shared" si="95"/>
        <v>369120637.34554631</v>
      </c>
      <c r="I1973" s="616" t="s">
        <v>108</v>
      </c>
      <c r="J1973" s="616" t="s">
        <v>3184</v>
      </c>
    </row>
    <row r="1974" spans="1:10" ht="36">
      <c r="A1974" s="617"/>
      <c r="B1974" s="620" t="s">
        <v>3194</v>
      </c>
      <c r="C1974" s="613" t="s">
        <v>3854</v>
      </c>
      <c r="D1974" s="618" t="s">
        <v>3882</v>
      </c>
      <c r="E1974" s="614">
        <v>47401.48</v>
      </c>
      <c r="F1974" s="615">
        <f t="shared" si="94"/>
        <v>369168038.82554632</v>
      </c>
      <c r="G1974" s="614">
        <f t="shared" si="93"/>
        <v>47401.48</v>
      </c>
      <c r="H1974" s="615">
        <f t="shared" si="95"/>
        <v>369168038.82554632</v>
      </c>
      <c r="I1974" s="616" t="s">
        <v>108</v>
      </c>
      <c r="J1974" s="616" t="s">
        <v>3184</v>
      </c>
    </row>
    <row r="1975" spans="1:10" ht="36">
      <c r="A1975" s="617"/>
      <c r="B1975" s="620" t="s">
        <v>3194</v>
      </c>
      <c r="C1975" s="613" t="s">
        <v>3854</v>
      </c>
      <c r="D1975" s="618" t="s">
        <v>3883</v>
      </c>
      <c r="E1975" s="614">
        <v>5000</v>
      </c>
      <c r="F1975" s="615">
        <f t="shared" si="94"/>
        <v>369173038.82554632</v>
      </c>
      <c r="G1975" s="614">
        <f t="shared" si="93"/>
        <v>5000</v>
      </c>
      <c r="H1975" s="615">
        <f t="shared" si="95"/>
        <v>369173038.82554632</v>
      </c>
      <c r="I1975" s="616" t="s">
        <v>108</v>
      </c>
      <c r="J1975" s="616" t="s">
        <v>3184</v>
      </c>
    </row>
    <row r="1976" spans="1:10" ht="36">
      <c r="A1976" s="617"/>
      <c r="B1976" s="620" t="s">
        <v>3194</v>
      </c>
      <c r="C1976" s="613" t="s">
        <v>3854</v>
      </c>
      <c r="D1976" s="618" t="s">
        <v>3675</v>
      </c>
      <c r="E1976" s="614">
        <v>9000</v>
      </c>
      <c r="F1976" s="615">
        <f t="shared" si="94"/>
        <v>369182038.82554632</v>
      </c>
      <c r="G1976" s="614">
        <f t="shared" si="93"/>
        <v>9000</v>
      </c>
      <c r="H1976" s="615">
        <f t="shared" si="95"/>
        <v>369182038.82554632</v>
      </c>
      <c r="I1976" s="616" t="s">
        <v>108</v>
      </c>
      <c r="J1976" s="616" t="s">
        <v>3184</v>
      </c>
    </row>
    <row r="1977" spans="1:10" ht="36">
      <c r="A1977" s="617"/>
      <c r="B1977" s="620" t="s">
        <v>3194</v>
      </c>
      <c r="C1977" s="613" t="s">
        <v>3854</v>
      </c>
      <c r="D1977" s="618" t="s">
        <v>3412</v>
      </c>
      <c r="E1977" s="614">
        <v>29000</v>
      </c>
      <c r="F1977" s="615">
        <f t="shared" si="94"/>
        <v>369211038.82554632</v>
      </c>
      <c r="G1977" s="614">
        <f t="shared" si="93"/>
        <v>29000</v>
      </c>
      <c r="H1977" s="615">
        <f t="shared" si="95"/>
        <v>369211038.82554632</v>
      </c>
      <c r="I1977" s="616" t="s">
        <v>108</v>
      </c>
      <c r="J1977" s="616" t="s">
        <v>3184</v>
      </c>
    </row>
    <row r="1978" spans="1:10" ht="36">
      <c r="A1978" s="617"/>
      <c r="B1978" s="620" t="s">
        <v>3194</v>
      </c>
      <c r="C1978" s="613" t="s">
        <v>3854</v>
      </c>
      <c r="D1978" s="618" t="s">
        <v>3365</v>
      </c>
      <c r="E1978" s="614">
        <v>125000</v>
      </c>
      <c r="F1978" s="615">
        <f t="shared" si="94"/>
        <v>369336038.82554632</v>
      </c>
      <c r="G1978" s="614">
        <f t="shared" si="93"/>
        <v>125000</v>
      </c>
      <c r="H1978" s="615">
        <f t="shared" si="95"/>
        <v>369336038.82554632</v>
      </c>
      <c r="I1978" s="616" t="s">
        <v>108</v>
      </c>
      <c r="J1978" s="616" t="s">
        <v>3184</v>
      </c>
    </row>
    <row r="1979" spans="1:10" ht="36">
      <c r="A1979" s="617"/>
      <c r="B1979" s="620" t="s">
        <v>3194</v>
      </c>
      <c r="C1979" s="613" t="s">
        <v>3854</v>
      </c>
      <c r="D1979" s="618" t="s">
        <v>3381</v>
      </c>
      <c r="E1979" s="614">
        <v>102000</v>
      </c>
      <c r="F1979" s="615">
        <f t="shared" si="94"/>
        <v>369438038.82554632</v>
      </c>
      <c r="G1979" s="614">
        <f t="shared" si="93"/>
        <v>102000</v>
      </c>
      <c r="H1979" s="615">
        <f t="shared" si="95"/>
        <v>369438038.82554632</v>
      </c>
      <c r="I1979" s="616" t="s">
        <v>108</v>
      </c>
      <c r="J1979" s="616" t="s">
        <v>3184</v>
      </c>
    </row>
    <row r="1980" spans="1:10" ht="36">
      <c r="A1980" s="617"/>
      <c r="B1980" s="620" t="s">
        <v>3194</v>
      </c>
      <c r="C1980" s="613" t="s">
        <v>3854</v>
      </c>
      <c r="D1980" s="618" t="s">
        <v>3884</v>
      </c>
      <c r="E1980" s="614">
        <v>78000</v>
      </c>
      <c r="F1980" s="615">
        <f t="shared" si="94"/>
        <v>369516038.82554632</v>
      </c>
      <c r="G1980" s="614">
        <f t="shared" si="93"/>
        <v>78000</v>
      </c>
      <c r="H1980" s="615">
        <f t="shared" si="95"/>
        <v>369516038.82554632</v>
      </c>
      <c r="I1980" s="616" t="s">
        <v>108</v>
      </c>
      <c r="J1980" s="616" t="s">
        <v>3184</v>
      </c>
    </row>
    <row r="1981" spans="1:10" ht="36">
      <c r="A1981" s="617"/>
      <c r="B1981" s="620" t="s">
        <v>3194</v>
      </c>
      <c r="C1981" s="613" t="s">
        <v>3854</v>
      </c>
      <c r="D1981" s="618" t="s">
        <v>3367</v>
      </c>
      <c r="E1981" s="614">
        <v>1785749</v>
      </c>
      <c r="F1981" s="615">
        <f t="shared" si="94"/>
        <v>371301787.82554632</v>
      </c>
      <c r="G1981" s="614">
        <f t="shared" si="93"/>
        <v>1785749</v>
      </c>
      <c r="H1981" s="615">
        <f t="shared" si="95"/>
        <v>371301787.82554632</v>
      </c>
      <c r="I1981" s="616" t="s">
        <v>108</v>
      </c>
      <c r="J1981" s="616" t="s">
        <v>3184</v>
      </c>
    </row>
    <row r="1982" spans="1:10" ht="36">
      <c r="A1982" s="617"/>
      <c r="B1982" s="620" t="s">
        <v>3194</v>
      </c>
      <c r="C1982" s="613" t="s">
        <v>3854</v>
      </c>
      <c r="D1982" s="618" t="s">
        <v>3885</v>
      </c>
      <c r="E1982" s="614">
        <v>1052000</v>
      </c>
      <c r="F1982" s="615">
        <f t="shared" si="94"/>
        <v>372353787.82554632</v>
      </c>
      <c r="G1982" s="614">
        <f t="shared" si="93"/>
        <v>1052000</v>
      </c>
      <c r="H1982" s="615">
        <f t="shared" si="95"/>
        <v>372353787.82554632</v>
      </c>
      <c r="I1982" s="616" t="s">
        <v>108</v>
      </c>
      <c r="J1982" s="616" t="s">
        <v>3184</v>
      </c>
    </row>
    <row r="1983" spans="1:10" ht="36">
      <c r="A1983" s="617"/>
      <c r="B1983" s="620" t="s">
        <v>3194</v>
      </c>
      <c r="C1983" s="613" t="s">
        <v>3854</v>
      </c>
      <c r="D1983" s="618" t="s">
        <v>3886</v>
      </c>
      <c r="E1983" s="614">
        <v>10664</v>
      </c>
      <c r="F1983" s="615">
        <f t="shared" si="94"/>
        <v>372364451.82554632</v>
      </c>
      <c r="G1983" s="614">
        <f t="shared" si="93"/>
        <v>10664</v>
      </c>
      <c r="H1983" s="615">
        <f t="shared" si="95"/>
        <v>372364451.82554632</v>
      </c>
      <c r="I1983" s="616" t="s">
        <v>108</v>
      </c>
      <c r="J1983" s="616" t="s">
        <v>3184</v>
      </c>
    </row>
    <row r="1984" spans="1:10" ht="36">
      <c r="A1984" s="617"/>
      <c r="B1984" s="620" t="s">
        <v>3194</v>
      </c>
      <c r="C1984" s="613" t="s">
        <v>3854</v>
      </c>
      <c r="D1984" s="618" t="s">
        <v>3529</v>
      </c>
      <c r="E1984" s="614">
        <v>9000</v>
      </c>
      <c r="F1984" s="615">
        <f t="shared" si="94"/>
        <v>372373451.82554632</v>
      </c>
      <c r="G1984" s="614">
        <f t="shared" si="93"/>
        <v>9000</v>
      </c>
      <c r="H1984" s="615">
        <f t="shared" si="95"/>
        <v>372373451.82554632</v>
      </c>
      <c r="I1984" s="616" t="s">
        <v>108</v>
      </c>
      <c r="J1984" s="616" t="s">
        <v>3184</v>
      </c>
    </row>
    <row r="1985" spans="1:10" ht="36">
      <c r="A1985" s="617"/>
      <c r="B1985" s="620" t="s">
        <v>3194</v>
      </c>
      <c r="C1985" s="613" t="s">
        <v>3854</v>
      </c>
      <c r="D1985" s="618" t="s">
        <v>3369</v>
      </c>
      <c r="E1985" s="614">
        <v>1058555.6666666665</v>
      </c>
      <c r="F1985" s="615">
        <f t="shared" si="94"/>
        <v>373432007.49221301</v>
      </c>
      <c r="G1985" s="614">
        <f t="shared" si="93"/>
        <v>1058555.6666666665</v>
      </c>
      <c r="H1985" s="615">
        <f t="shared" si="95"/>
        <v>373432007.49221301</v>
      </c>
      <c r="I1985" s="616" t="s">
        <v>108</v>
      </c>
      <c r="J1985" s="616" t="s">
        <v>3184</v>
      </c>
    </row>
    <row r="1986" spans="1:10" ht="36">
      <c r="A1986" s="617"/>
      <c r="B1986" s="620" t="s">
        <v>3194</v>
      </c>
      <c r="C1986" s="613" t="s">
        <v>3854</v>
      </c>
      <c r="D1986" s="618" t="s">
        <v>3568</v>
      </c>
      <c r="E1986" s="614">
        <v>13000</v>
      </c>
      <c r="F1986" s="615">
        <f t="shared" si="94"/>
        <v>373445007.49221301</v>
      </c>
      <c r="G1986" s="614">
        <f t="shared" si="93"/>
        <v>13000</v>
      </c>
      <c r="H1986" s="615">
        <f t="shared" si="95"/>
        <v>373445007.49221301</v>
      </c>
      <c r="I1986" s="616" t="s">
        <v>108</v>
      </c>
      <c r="J1986" s="616" t="s">
        <v>3184</v>
      </c>
    </row>
    <row r="1987" spans="1:10" ht="36">
      <c r="A1987" s="617"/>
      <c r="B1987" s="620" t="s">
        <v>3194</v>
      </c>
      <c r="C1987" s="613" t="s">
        <v>3854</v>
      </c>
      <c r="D1987" s="618" t="s">
        <v>3887</v>
      </c>
      <c r="E1987" s="614">
        <v>9000</v>
      </c>
      <c r="F1987" s="615">
        <f t="shared" si="94"/>
        <v>373454007.49221301</v>
      </c>
      <c r="G1987" s="614">
        <f t="shared" si="93"/>
        <v>9000</v>
      </c>
      <c r="H1987" s="615">
        <f t="shared" si="95"/>
        <v>373454007.49221301</v>
      </c>
      <c r="I1987" s="616" t="s">
        <v>108</v>
      </c>
      <c r="J1987" s="616" t="s">
        <v>3184</v>
      </c>
    </row>
    <row r="1988" spans="1:10" ht="36">
      <c r="A1988" s="617"/>
      <c r="B1988" s="620" t="s">
        <v>3194</v>
      </c>
      <c r="C1988" s="613" t="s">
        <v>3854</v>
      </c>
      <c r="D1988" s="618" t="s">
        <v>3371</v>
      </c>
      <c r="E1988" s="614">
        <v>87071.56</v>
      </c>
      <c r="F1988" s="615">
        <f t="shared" si="94"/>
        <v>373541079.05221301</v>
      </c>
      <c r="G1988" s="614">
        <f t="shared" si="93"/>
        <v>87071.56</v>
      </c>
      <c r="H1988" s="615">
        <f t="shared" si="95"/>
        <v>373541079.05221301</v>
      </c>
      <c r="I1988" s="616" t="s">
        <v>108</v>
      </c>
      <c r="J1988" s="616" t="s">
        <v>3184</v>
      </c>
    </row>
    <row r="1989" spans="1:10" ht="36">
      <c r="A1989" s="617"/>
      <c r="B1989" s="620" t="s">
        <v>3194</v>
      </c>
      <c r="C1989" s="613" t="s">
        <v>3854</v>
      </c>
      <c r="D1989" s="618" t="s">
        <v>3532</v>
      </c>
      <c r="E1989" s="614">
        <v>10024.16</v>
      </c>
      <c r="F1989" s="615">
        <f t="shared" si="94"/>
        <v>373551103.21221304</v>
      </c>
      <c r="G1989" s="614">
        <f t="shared" si="93"/>
        <v>10024.16</v>
      </c>
      <c r="H1989" s="615">
        <f t="shared" si="95"/>
        <v>373551103.21221304</v>
      </c>
      <c r="I1989" s="616" t="s">
        <v>108</v>
      </c>
      <c r="J1989" s="616" t="s">
        <v>3184</v>
      </c>
    </row>
    <row r="1990" spans="1:10" ht="36">
      <c r="A1990" s="617"/>
      <c r="B1990" s="620" t="s">
        <v>3194</v>
      </c>
      <c r="C1990" s="613" t="s">
        <v>3854</v>
      </c>
      <c r="D1990" s="618" t="s">
        <v>3888</v>
      </c>
      <c r="E1990" s="614">
        <v>10877.28</v>
      </c>
      <c r="F1990" s="615">
        <f t="shared" si="94"/>
        <v>373561980.49221301</v>
      </c>
      <c r="G1990" s="614">
        <f t="shared" si="93"/>
        <v>10877.28</v>
      </c>
      <c r="H1990" s="615">
        <f t="shared" si="95"/>
        <v>373561980.49221301</v>
      </c>
      <c r="I1990" s="616" t="s">
        <v>108</v>
      </c>
      <c r="J1990" s="616" t="s">
        <v>3184</v>
      </c>
    </row>
    <row r="1991" spans="1:10" ht="36">
      <c r="A1991" s="617"/>
      <c r="B1991" s="620" t="s">
        <v>3194</v>
      </c>
      <c r="C1991" s="613" t="s">
        <v>3854</v>
      </c>
      <c r="D1991" s="618" t="s">
        <v>3889</v>
      </c>
      <c r="E1991" s="614">
        <v>10877.28</v>
      </c>
      <c r="F1991" s="615">
        <f t="shared" si="94"/>
        <v>373572857.77221298</v>
      </c>
      <c r="G1991" s="614">
        <f t="shared" si="93"/>
        <v>10877.28</v>
      </c>
      <c r="H1991" s="615">
        <f t="shared" si="95"/>
        <v>373572857.77221298</v>
      </c>
      <c r="I1991" s="616" t="s">
        <v>108</v>
      </c>
      <c r="J1991" s="616" t="s">
        <v>3184</v>
      </c>
    </row>
    <row r="1992" spans="1:10" ht="36">
      <c r="A1992" s="617"/>
      <c r="B1992" s="620" t="s">
        <v>3194</v>
      </c>
      <c r="C1992" s="613" t="s">
        <v>3854</v>
      </c>
      <c r="D1992" s="618" t="s">
        <v>3890</v>
      </c>
      <c r="E1992" s="614">
        <v>10877.28</v>
      </c>
      <c r="F1992" s="615">
        <f t="shared" si="94"/>
        <v>373583735.05221295</v>
      </c>
      <c r="G1992" s="614">
        <f t="shared" si="93"/>
        <v>10877.28</v>
      </c>
      <c r="H1992" s="615">
        <f t="shared" si="95"/>
        <v>373583735.05221295</v>
      </c>
      <c r="I1992" s="616" t="s">
        <v>108</v>
      </c>
      <c r="J1992" s="616" t="s">
        <v>3184</v>
      </c>
    </row>
    <row r="1993" spans="1:10" ht="36">
      <c r="A1993" s="617"/>
      <c r="B1993" s="620" t="s">
        <v>3194</v>
      </c>
      <c r="C1993" s="613" t="s">
        <v>3854</v>
      </c>
      <c r="D1993" s="618" t="s">
        <v>3382</v>
      </c>
      <c r="E1993" s="614">
        <v>87000</v>
      </c>
      <c r="F1993" s="615">
        <f t="shared" si="94"/>
        <v>373670735.05221295</v>
      </c>
      <c r="G1993" s="614">
        <f t="shared" si="93"/>
        <v>87000</v>
      </c>
      <c r="H1993" s="615">
        <f t="shared" si="95"/>
        <v>373670735.05221295</v>
      </c>
      <c r="I1993" s="616" t="s">
        <v>108</v>
      </c>
      <c r="J1993" s="616" t="s">
        <v>3184</v>
      </c>
    </row>
    <row r="1994" spans="1:10" ht="36">
      <c r="A1994" s="617"/>
      <c r="B1994" s="620" t="s">
        <v>3194</v>
      </c>
      <c r="C1994" s="613" t="s">
        <v>3891</v>
      </c>
      <c r="D1994" s="618" t="s">
        <v>3299</v>
      </c>
      <c r="E1994" s="614">
        <v>32000</v>
      </c>
      <c r="F1994" s="615">
        <f t="shared" si="94"/>
        <v>373702735.05221295</v>
      </c>
      <c r="G1994" s="614">
        <f t="shared" ref="G1994:G2057" si="96">E1994</f>
        <v>32000</v>
      </c>
      <c r="H1994" s="615">
        <f t="shared" si="95"/>
        <v>373702735.05221295</v>
      </c>
      <c r="I1994" s="616" t="s">
        <v>108</v>
      </c>
      <c r="J1994" s="616" t="s">
        <v>3184</v>
      </c>
    </row>
    <row r="1995" spans="1:10" ht="36">
      <c r="A1995" s="617"/>
      <c r="B1995" s="620" t="s">
        <v>3194</v>
      </c>
      <c r="C1995" s="613" t="s">
        <v>3891</v>
      </c>
      <c r="D1995" s="618" t="s">
        <v>3206</v>
      </c>
      <c r="E1995" s="614">
        <v>749000</v>
      </c>
      <c r="F1995" s="615">
        <f t="shared" ref="F1995:F2058" si="97">E1995+F1994</f>
        <v>374451735.05221295</v>
      </c>
      <c r="G1995" s="614">
        <f t="shared" si="96"/>
        <v>749000</v>
      </c>
      <c r="H1995" s="615">
        <f t="shared" ref="H1995:H2058" si="98">H1994+G1995</f>
        <v>374451735.05221295</v>
      </c>
      <c r="I1995" s="616" t="s">
        <v>108</v>
      </c>
      <c r="J1995" s="616" t="s">
        <v>3184</v>
      </c>
    </row>
    <row r="1996" spans="1:10" ht="36">
      <c r="A1996" s="617"/>
      <c r="B1996" s="620" t="s">
        <v>3194</v>
      </c>
      <c r="C1996" s="613" t="s">
        <v>3891</v>
      </c>
      <c r="D1996" s="618" t="s">
        <v>3892</v>
      </c>
      <c r="E1996" s="614">
        <v>479.88</v>
      </c>
      <c r="F1996" s="615">
        <f t="shared" si="97"/>
        <v>374452214.93221295</v>
      </c>
      <c r="G1996" s="614">
        <f t="shared" si="96"/>
        <v>479.88</v>
      </c>
      <c r="H1996" s="615">
        <f t="shared" si="98"/>
        <v>374452214.93221295</v>
      </c>
      <c r="I1996" s="616" t="s">
        <v>108</v>
      </c>
      <c r="J1996" s="616" t="s">
        <v>3184</v>
      </c>
    </row>
    <row r="1997" spans="1:10" ht="36">
      <c r="A1997" s="617"/>
      <c r="B1997" s="620" t="s">
        <v>3194</v>
      </c>
      <c r="C1997" s="613" t="s">
        <v>3891</v>
      </c>
      <c r="D1997" s="618" t="s">
        <v>3893</v>
      </c>
      <c r="E1997" s="614">
        <v>106.64</v>
      </c>
      <c r="F1997" s="615">
        <f t="shared" si="97"/>
        <v>374452321.57221293</v>
      </c>
      <c r="G1997" s="614">
        <f t="shared" si="96"/>
        <v>106.64</v>
      </c>
      <c r="H1997" s="615">
        <f t="shared" si="98"/>
        <v>374452321.57221293</v>
      </c>
      <c r="I1997" s="616" t="s">
        <v>108</v>
      </c>
      <c r="J1997" s="616" t="s">
        <v>3184</v>
      </c>
    </row>
    <row r="1998" spans="1:10" ht="36">
      <c r="A1998" s="617"/>
      <c r="B1998" s="620" t="s">
        <v>3194</v>
      </c>
      <c r="C1998" s="613" t="s">
        <v>3891</v>
      </c>
      <c r="D1998" s="618" t="s">
        <v>3894</v>
      </c>
      <c r="E1998" s="614">
        <v>106.64</v>
      </c>
      <c r="F1998" s="615">
        <f t="shared" si="97"/>
        <v>374452428.21221292</v>
      </c>
      <c r="G1998" s="614">
        <f t="shared" si="96"/>
        <v>106.64</v>
      </c>
      <c r="H1998" s="615">
        <f t="shared" si="98"/>
        <v>374452428.21221292</v>
      </c>
      <c r="I1998" s="616" t="s">
        <v>108</v>
      </c>
      <c r="J1998" s="616" t="s">
        <v>3184</v>
      </c>
    </row>
    <row r="1999" spans="1:10" ht="36">
      <c r="A1999" s="617"/>
      <c r="B1999" s="620" t="s">
        <v>3194</v>
      </c>
      <c r="C1999" s="613" t="s">
        <v>3891</v>
      </c>
      <c r="D1999" s="618" t="s">
        <v>3302</v>
      </c>
      <c r="E1999" s="614">
        <v>116024.32000000001</v>
      </c>
      <c r="F1999" s="615">
        <f t="shared" si="97"/>
        <v>374568452.53221291</v>
      </c>
      <c r="G1999" s="614">
        <f t="shared" si="96"/>
        <v>116024.32000000001</v>
      </c>
      <c r="H1999" s="615">
        <f t="shared" si="98"/>
        <v>374568452.53221291</v>
      </c>
      <c r="I1999" s="616" t="s">
        <v>108</v>
      </c>
      <c r="J1999" s="616" t="s">
        <v>3184</v>
      </c>
    </row>
    <row r="2000" spans="1:10" ht="36">
      <c r="A2000" s="617"/>
      <c r="B2000" s="620" t="s">
        <v>3194</v>
      </c>
      <c r="C2000" s="613" t="s">
        <v>3891</v>
      </c>
      <c r="D2000" s="618" t="s">
        <v>3496</v>
      </c>
      <c r="E2000" s="614">
        <v>438000</v>
      </c>
      <c r="F2000" s="615">
        <f t="shared" si="97"/>
        <v>375006452.53221291</v>
      </c>
      <c r="G2000" s="614">
        <f t="shared" si="96"/>
        <v>438000</v>
      </c>
      <c r="H2000" s="615">
        <f t="shared" si="98"/>
        <v>375006452.53221291</v>
      </c>
      <c r="I2000" s="616" t="s">
        <v>108</v>
      </c>
      <c r="J2000" s="616" t="s">
        <v>3184</v>
      </c>
    </row>
    <row r="2001" spans="1:10" ht="36">
      <c r="A2001" s="617"/>
      <c r="B2001" s="620" t="s">
        <v>3194</v>
      </c>
      <c r="C2001" s="613" t="s">
        <v>3891</v>
      </c>
      <c r="D2001" s="618" t="s">
        <v>3305</v>
      </c>
      <c r="E2001" s="614">
        <v>156000</v>
      </c>
      <c r="F2001" s="615">
        <f t="shared" si="97"/>
        <v>375162452.53221291</v>
      </c>
      <c r="G2001" s="614">
        <f t="shared" si="96"/>
        <v>156000</v>
      </c>
      <c r="H2001" s="615">
        <f t="shared" si="98"/>
        <v>375162452.53221291</v>
      </c>
      <c r="I2001" s="616" t="s">
        <v>108</v>
      </c>
      <c r="J2001" s="616" t="s">
        <v>3184</v>
      </c>
    </row>
    <row r="2002" spans="1:10" ht="36">
      <c r="A2002" s="617"/>
      <c r="B2002" s="620" t="s">
        <v>3194</v>
      </c>
      <c r="C2002" s="613" t="s">
        <v>3891</v>
      </c>
      <c r="D2002" s="618" t="s">
        <v>3895</v>
      </c>
      <c r="E2002" s="614">
        <v>2176000</v>
      </c>
      <c r="F2002" s="615">
        <f t="shared" si="97"/>
        <v>377338452.53221291</v>
      </c>
      <c r="G2002" s="614">
        <f t="shared" si="96"/>
        <v>2176000</v>
      </c>
      <c r="H2002" s="615">
        <f t="shared" si="98"/>
        <v>377338452.53221291</v>
      </c>
      <c r="I2002" s="616" t="s">
        <v>108</v>
      </c>
      <c r="J2002" s="616" t="s">
        <v>3184</v>
      </c>
    </row>
    <row r="2003" spans="1:10" ht="36">
      <c r="A2003" s="617"/>
      <c r="B2003" s="620" t="s">
        <v>3194</v>
      </c>
      <c r="C2003" s="613" t="s">
        <v>3891</v>
      </c>
      <c r="D2003" s="618" t="s">
        <v>3896</v>
      </c>
      <c r="E2003" s="614">
        <v>116024.32000000001</v>
      </c>
      <c r="F2003" s="615">
        <f t="shared" si="97"/>
        <v>377454476.85221291</v>
      </c>
      <c r="G2003" s="614">
        <f t="shared" si="96"/>
        <v>116024.32000000001</v>
      </c>
      <c r="H2003" s="615">
        <f t="shared" si="98"/>
        <v>377454476.85221291</v>
      </c>
      <c r="I2003" s="616" t="s">
        <v>108</v>
      </c>
      <c r="J2003" s="616" t="s">
        <v>3184</v>
      </c>
    </row>
    <row r="2004" spans="1:10" ht="36">
      <c r="A2004" s="617"/>
      <c r="B2004" s="620" t="s">
        <v>3194</v>
      </c>
      <c r="C2004" s="613" t="s">
        <v>3891</v>
      </c>
      <c r="D2004" s="618" t="s">
        <v>3897</v>
      </c>
      <c r="E2004" s="614">
        <v>2176000</v>
      </c>
      <c r="F2004" s="615">
        <f t="shared" si="97"/>
        <v>379630476.85221291</v>
      </c>
      <c r="G2004" s="614">
        <f t="shared" si="96"/>
        <v>2176000</v>
      </c>
      <c r="H2004" s="615">
        <f t="shared" si="98"/>
        <v>379630476.85221291</v>
      </c>
      <c r="I2004" s="616" t="s">
        <v>108</v>
      </c>
      <c r="J2004" s="616" t="s">
        <v>3184</v>
      </c>
    </row>
    <row r="2005" spans="1:10" ht="36">
      <c r="A2005" s="617"/>
      <c r="B2005" s="620" t="s">
        <v>3194</v>
      </c>
      <c r="C2005" s="613" t="s">
        <v>3891</v>
      </c>
      <c r="D2005" s="618" t="s">
        <v>3308</v>
      </c>
      <c r="E2005" s="614">
        <v>808408</v>
      </c>
      <c r="F2005" s="615">
        <f t="shared" si="97"/>
        <v>380438884.85221291</v>
      </c>
      <c r="G2005" s="614">
        <f t="shared" si="96"/>
        <v>808408</v>
      </c>
      <c r="H2005" s="615">
        <f t="shared" si="98"/>
        <v>380438884.85221291</v>
      </c>
      <c r="I2005" s="616" t="s">
        <v>108</v>
      </c>
      <c r="J2005" s="616" t="s">
        <v>3184</v>
      </c>
    </row>
    <row r="2006" spans="1:10" ht="36">
      <c r="A2006" s="617"/>
      <c r="B2006" s="620" t="s">
        <v>3194</v>
      </c>
      <c r="C2006" s="613" t="s">
        <v>3891</v>
      </c>
      <c r="D2006" s="618" t="s">
        <v>3309</v>
      </c>
      <c r="E2006" s="614">
        <v>3999</v>
      </c>
      <c r="F2006" s="615">
        <f t="shared" si="97"/>
        <v>380442883.85221291</v>
      </c>
      <c r="G2006" s="614">
        <f t="shared" si="96"/>
        <v>3999</v>
      </c>
      <c r="H2006" s="615">
        <f t="shared" si="98"/>
        <v>380442883.85221291</v>
      </c>
      <c r="I2006" s="616" t="s">
        <v>108</v>
      </c>
      <c r="J2006" s="616" t="s">
        <v>3184</v>
      </c>
    </row>
    <row r="2007" spans="1:10" ht="36">
      <c r="A2007" s="617"/>
      <c r="B2007" s="620" t="s">
        <v>3194</v>
      </c>
      <c r="C2007" s="613" t="s">
        <v>3891</v>
      </c>
      <c r="D2007" s="618" t="s">
        <v>3311</v>
      </c>
      <c r="E2007" s="614">
        <v>2079.48</v>
      </c>
      <c r="F2007" s="615">
        <f t="shared" si="97"/>
        <v>380444963.33221292</v>
      </c>
      <c r="G2007" s="614">
        <f t="shared" si="96"/>
        <v>2079.48</v>
      </c>
      <c r="H2007" s="615">
        <f t="shared" si="98"/>
        <v>380444963.33221292</v>
      </c>
      <c r="I2007" s="616" t="s">
        <v>108</v>
      </c>
      <c r="J2007" s="616" t="s">
        <v>3184</v>
      </c>
    </row>
    <row r="2008" spans="1:10" ht="36">
      <c r="A2008" s="617"/>
      <c r="B2008" s="620" t="s">
        <v>3194</v>
      </c>
      <c r="C2008" s="613" t="s">
        <v>3891</v>
      </c>
      <c r="D2008" s="618" t="s">
        <v>3389</v>
      </c>
      <c r="E2008" s="614">
        <v>13383.32</v>
      </c>
      <c r="F2008" s="615">
        <f t="shared" si="97"/>
        <v>380458346.65221292</v>
      </c>
      <c r="G2008" s="614">
        <f t="shared" si="96"/>
        <v>13383.32</v>
      </c>
      <c r="H2008" s="615">
        <f t="shared" si="98"/>
        <v>380458346.65221292</v>
      </c>
      <c r="I2008" s="616" t="s">
        <v>108</v>
      </c>
      <c r="J2008" s="616" t="s">
        <v>3184</v>
      </c>
    </row>
    <row r="2009" spans="1:10" ht="36">
      <c r="A2009" s="617"/>
      <c r="B2009" s="620" t="s">
        <v>3194</v>
      </c>
      <c r="C2009" s="613" t="s">
        <v>3891</v>
      </c>
      <c r="D2009" s="618" t="s">
        <v>3898</v>
      </c>
      <c r="E2009" s="614">
        <v>106.64</v>
      </c>
      <c r="F2009" s="615">
        <f t="shared" si="97"/>
        <v>380458453.2922129</v>
      </c>
      <c r="G2009" s="614">
        <f t="shared" si="96"/>
        <v>106.64</v>
      </c>
      <c r="H2009" s="615">
        <f t="shared" si="98"/>
        <v>380458453.2922129</v>
      </c>
      <c r="I2009" s="616" t="s">
        <v>108</v>
      </c>
      <c r="J2009" s="616" t="s">
        <v>3184</v>
      </c>
    </row>
    <row r="2010" spans="1:10" ht="36">
      <c r="A2010" s="617"/>
      <c r="B2010" s="620" t="s">
        <v>3194</v>
      </c>
      <c r="C2010" s="613" t="s">
        <v>3891</v>
      </c>
      <c r="D2010" s="618" t="s">
        <v>3899</v>
      </c>
      <c r="E2010" s="614">
        <v>106.64</v>
      </c>
      <c r="F2010" s="615">
        <f t="shared" si="97"/>
        <v>380458559.93221289</v>
      </c>
      <c r="G2010" s="614">
        <f t="shared" si="96"/>
        <v>106.64</v>
      </c>
      <c r="H2010" s="615">
        <f t="shared" si="98"/>
        <v>380458559.93221289</v>
      </c>
      <c r="I2010" s="616" t="s">
        <v>108</v>
      </c>
      <c r="J2010" s="616" t="s">
        <v>3184</v>
      </c>
    </row>
    <row r="2011" spans="1:10" ht="36">
      <c r="A2011" s="617"/>
      <c r="B2011" s="620" t="s">
        <v>3194</v>
      </c>
      <c r="C2011" s="613" t="s">
        <v>3891</v>
      </c>
      <c r="D2011" s="618" t="s">
        <v>3312</v>
      </c>
      <c r="E2011" s="614">
        <v>7144.88</v>
      </c>
      <c r="F2011" s="615">
        <f t="shared" si="97"/>
        <v>380465704.81221288</v>
      </c>
      <c r="G2011" s="614">
        <f t="shared" si="96"/>
        <v>7144.88</v>
      </c>
      <c r="H2011" s="615">
        <f t="shared" si="98"/>
        <v>380465704.81221288</v>
      </c>
      <c r="I2011" s="616" t="s">
        <v>108</v>
      </c>
      <c r="J2011" s="616" t="s">
        <v>3184</v>
      </c>
    </row>
    <row r="2012" spans="1:10" ht="36">
      <c r="A2012" s="617"/>
      <c r="B2012" s="620" t="s">
        <v>3194</v>
      </c>
      <c r="C2012" s="613" t="s">
        <v>3891</v>
      </c>
      <c r="D2012" s="618" t="s">
        <v>3316</v>
      </c>
      <c r="E2012" s="614">
        <v>853.12</v>
      </c>
      <c r="F2012" s="615">
        <f t="shared" si="97"/>
        <v>380466557.93221289</v>
      </c>
      <c r="G2012" s="614">
        <f t="shared" si="96"/>
        <v>853.12</v>
      </c>
      <c r="H2012" s="615">
        <f t="shared" si="98"/>
        <v>380466557.93221289</v>
      </c>
      <c r="I2012" s="616" t="s">
        <v>108</v>
      </c>
      <c r="J2012" s="616" t="s">
        <v>3184</v>
      </c>
    </row>
    <row r="2013" spans="1:10" ht="36">
      <c r="A2013" s="617"/>
      <c r="B2013" s="620" t="s">
        <v>3194</v>
      </c>
      <c r="C2013" s="613" t="s">
        <v>3891</v>
      </c>
      <c r="D2013" s="618" t="s">
        <v>3322</v>
      </c>
      <c r="E2013" s="614">
        <v>84000</v>
      </c>
      <c r="F2013" s="615">
        <f t="shared" si="97"/>
        <v>380550557.93221289</v>
      </c>
      <c r="G2013" s="614">
        <f t="shared" si="96"/>
        <v>84000</v>
      </c>
      <c r="H2013" s="615">
        <f t="shared" si="98"/>
        <v>380550557.93221289</v>
      </c>
      <c r="I2013" s="616" t="s">
        <v>108</v>
      </c>
      <c r="J2013" s="616" t="s">
        <v>3184</v>
      </c>
    </row>
    <row r="2014" spans="1:10" ht="36">
      <c r="A2014" s="617"/>
      <c r="B2014" s="620" t="s">
        <v>3194</v>
      </c>
      <c r="C2014" s="613" t="s">
        <v>3891</v>
      </c>
      <c r="D2014" s="618" t="s">
        <v>3900</v>
      </c>
      <c r="E2014" s="614">
        <v>17000</v>
      </c>
      <c r="F2014" s="615">
        <f t="shared" si="97"/>
        <v>380567557.93221289</v>
      </c>
      <c r="G2014" s="614">
        <f t="shared" si="96"/>
        <v>17000</v>
      </c>
      <c r="H2014" s="615">
        <f t="shared" si="98"/>
        <v>380567557.93221289</v>
      </c>
      <c r="I2014" s="616" t="s">
        <v>108</v>
      </c>
      <c r="J2014" s="616" t="s">
        <v>3184</v>
      </c>
    </row>
    <row r="2015" spans="1:10" ht="36">
      <c r="A2015" s="617"/>
      <c r="B2015" s="620" t="s">
        <v>3194</v>
      </c>
      <c r="C2015" s="613" t="s">
        <v>3891</v>
      </c>
      <c r="D2015" s="618" t="s">
        <v>3901</v>
      </c>
      <c r="E2015" s="614">
        <v>9000</v>
      </c>
      <c r="F2015" s="615">
        <f t="shared" si="97"/>
        <v>380576557.93221289</v>
      </c>
      <c r="G2015" s="614">
        <f t="shared" si="96"/>
        <v>9000</v>
      </c>
      <c r="H2015" s="615">
        <f t="shared" si="98"/>
        <v>380576557.93221289</v>
      </c>
      <c r="I2015" s="616" t="s">
        <v>108</v>
      </c>
      <c r="J2015" s="616" t="s">
        <v>3184</v>
      </c>
    </row>
    <row r="2016" spans="1:10" ht="36">
      <c r="A2016" s="617"/>
      <c r="B2016" s="620" t="s">
        <v>3194</v>
      </c>
      <c r="C2016" s="613" t="s">
        <v>3891</v>
      </c>
      <c r="D2016" s="618" t="s">
        <v>3902</v>
      </c>
      <c r="E2016" s="614">
        <v>18000</v>
      </c>
      <c r="F2016" s="615">
        <f t="shared" si="97"/>
        <v>380594557.93221289</v>
      </c>
      <c r="G2016" s="614">
        <f t="shared" si="96"/>
        <v>18000</v>
      </c>
      <c r="H2016" s="615">
        <f t="shared" si="98"/>
        <v>380594557.93221289</v>
      </c>
      <c r="I2016" s="616" t="s">
        <v>108</v>
      </c>
      <c r="J2016" s="616" t="s">
        <v>3184</v>
      </c>
    </row>
    <row r="2017" spans="1:10" ht="36">
      <c r="A2017" s="617"/>
      <c r="B2017" s="620" t="s">
        <v>3194</v>
      </c>
      <c r="C2017" s="613" t="s">
        <v>3891</v>
      </c>
      <c r="D2017" s="618" t="s">
        <v>3325</v>
      </c>
      <c r="E2017" s="614">
        <v>2079.48</v>
      </c>
      <c r="F2017" s="615">
        <f t="shared" si="97"/>
        <v>380596637.41221291</v>
      </c>
      <c r="G2017" s="614">
        <f t="shared" si="96"/>
        <v>2079.48</v>
      </c>
      <c r="H2017" s="615">
        <f t="shared" si="98"/>
        <v>380596637.41221291</v>
      </c>
      <c r="I2017" s="616" t="s">
        <v>108</v>
      </c>
      <c r="J2017" s="616" t="s">
        <v>3184</v>
      </c>
    </row>
    <row r="2018" spans="1:10" ht="36">
      <c r="A2018" s="617"/>
      <c r="B2018" s="620" t="s">
        <v>3194</v>
      </c>
      <c r="C2018" s="613" t="s">
        <v>3891</v>
      </c>
      <c r="D2018" s="618" t="s">
        <v>3328</v>
      </c>
      <c r="E2018" s="614">
        <v>266000</v>
      </c>
      <c r="F2018" s="615">
        <f t="shared" si="97"/>
        <v>380862637.41221291</v>
      </c>
      <c r="G2018" s="614">
        <f t="shared" si="96"/>
        <v>266000</v>
      </c>
      <c r="H2018" s="615">
        <f t="shared" si="98"/>
        <v>380862637.41221291</v>
      </c>
      <c r="I2018" s="616" t="s">
        <v>108</v>
      </c>
      <c r="J2018" s="616" t="s">
        <v>3184</v>
      </c>
    </row>
    <row r="2019" spans="1:10" ht="36">
      <c r="A2019" s="617"/>
      <c r="B2019" s="620" t="s">
        <v>3194</v>
      </c>
      <c r="C2019" s="613" t="s">
        <v>3891</v>
      </c>
      <c r="D2019" s="618" t="s">
        <v>3329</v>
      </c>
      <c r="E2019" s="614">
        <v>17808.88</v>
      </c>
      <c r="F2019" s="615">
        <f t="shared" si="97"/>
        <v>380880446.2922129</v>
      </c>
      <c r="G2019" s="614">
        <f t="shared" si="96"/>
        <v>17808.88</v>
      </c>
      <c r="H2019" s="615">
        <f t="shared" si="98"/>
        <v>380880446.2922129</v>
      </c>
      <c r="I2019" s="616" t="s">
        <v>108</v>
      </c>
      <c r="J2019" s="616" t="s">
        <v>3184</v>
      </c>
    </row>
    <row r="2020" spans="1:10" ht="36">
      <c r="A2020" s="617"/>
      <c r="B2020" s="620" t="s">
        <v>3194</v>
      </c>
      <c r="C2020" s="613" t="s">
        <v>3891</v>
      </c>
      <c r="D2020" s="618" t="s">
        <v>3331</v>
      </c>
      <c r="E2020" s="614">
        <v>515573</v>
      </c>
      <c r="F2020" s="615">
        <f t="shared" si="97"/>
        <v>381396019.2922129</v>
      </c>
      <c r="G2020" s="614">
        <f t="shared" si="96"/>
        <v>515573</v>
      </c>
      <c r="H2020" s="615">
        <f t="shared" si="98"/>
        <v>381396019.2922129</v>
      </c>
      <c r="I2020" s="616" t="s">
        <v>108</v>
      </c>
      <c r="J2020" s="616" t="s">
        <v>3184</v>
      </c>
    </row>
    <row r="2021" spans="1:10" ht="36">
      <c r="A2021" s="617"/>
      <c r="B2021" s="620" t="s">
        <v>3194</v>
      </c>
      <c r="C2021" s="613" t="s">
        <v>3891</v>
      </c>
      <c r="D2021" s="618" t="s">
        <v>3903</v>
      </c>
      <c r="E2021" s="614">
        <v>187000</v>
      </c>
      <c r="F2021" s="615">
        <f t="shared" si="97"/>
        <v>381583019.2922129</v>
      </c>
      <c r="G2021" s="614">
        <f t="shared" si="96"/>
        <v>187000</v>
      </c>
      <c r="H2021" s="615">
        <f t="shared" si="98"/>
        <v>381583019.2922129</v>
      </c>
      <c r="I2021" s="616" t="s">
        <v>108</v>
      </c>
      <c r="J2021" s="616" t="s">
        <v>3184</v>
      </c>
    </row>
    <row r="2022" spans="1:10" ht="36">
      <c r="A2022" s="617"/>
      <c r="B2022" s="620" t="s">
        <v>3194</v>
      </c>
      <c r="C2022" s="613" t="s">
        <v>3891</v>
      </c>
      <c r="D2022" s="618" t="s">
        <v>3332</v>
      </c>
      <c r="E2022" s="614">
        <v>42000</v>
      </c>
      <c r="F2022" s="615">
        <f t="shared" si="97"/>
        <v>381625019.2922129</v>
      </c>
      <c r="G2022" s="614">
        <f t="shared" si="96"/>
        <v>42000</v>
      </c>
      <c r="H2022" s="615">
        <f t="shared" si="98"/>
        <v>381625019.2922129</v>
      </c>
      <c r="I2022" s="616" t="s">
        <v>108</v>
      </c>
      <c r="J2022" s="616" t="s">
        <v>3184</v>
      </c>
    </row>
    <row r="2023" spans="1:10" ht="36">
      <c r="A2023" s="617"/>
      <c r="B2023" s="620" t="s">
        <v>3194</v>
      </c>
      <c r="C2023" s="613" t="s">
        <v>3891</v>
      </c>
      <c r="D2023" s="618" t="s">
        <v>3333</v>
      </c>
      <c r="E2023" s="614">
        <v>118000</v>
      </c>
      <c r="F2023" s="615">
        <f t="shared" si="97"/>
        <v>381743019.2922129</v>
      </c>
      <c r="G2023" s="614">
        <f t="shared" si="96"/>
        <v>118000</v>
      </c>
      <c r="H2023" s="615">
        <f t="shared" si="98"/>
        <v>381743019.2922129</v>
      </c>
      <c r="I2023" s="616" t="s">
        <v>108</v>
      </c>
      <c r="J2023" s="616" t="s">
        <v>3184</v>
      </c>
    </row>
    <row r="2024" spans="1:10" ht="36">
      <c r="A2024" s="617"/>
      <c r="B2024" s="620" t="s">
        <v>3194</v>
      </c>
      <c r="C2024" s="613" t="s">
        <v>3891</v>
      </c>
      <c r="D2024" s="618" t="s">
        <v>3409</v>
      </c>
      <c r="E2024" s="614">
        <v>16049.320000000002</v>
      </c>
      <c r="F2024" s="615">
        <f t="shared" si="97"/>
        <v>381759068.6122129</v>
      </c>
      <c r="G2024" s="614">
        <f t="shared" si="96"/>
        <v>16049.320000000002</v>
      </c>
      <c r="H2024" s="615">
        <f t="shared" si="98"/>
        <v>381759068.6122129</v>
      </c>
      <c r="I2024" s="616" t="s">
        <v>108</v>
      </c>
      <c r="J2024" s="616" t="s">
        <v>3184</v>
      </c>
    </row>
    <row r="2025" spans="1:10" ht="36">
      <c r="A2025" s="617"/>
      <c r="B2025" s="620" t="s">
        <v>3194</v>
      </c>
      <c r="C2025" s="613" t="s">
        <v>3891</v>
      </c>
      <c r="D2025" s="618" t="s">
        <v>3786</v>
      </c>
      <c r="E2025" s="614">
        <v>4585.5200000000004</v>
      </c>
      <c r="F2025" s="615">
        <f t="shared" si="97"/>
        <v>381763654.13221288</v>
      </c>
      <c r="G2025" s="614">
        <f t="shared" si="96"/>
        <v>4585.5200000000004</v>
      </c>
      <c r="H2025" s="615">
        <f t="shared" si="98"/>
        <v>381763654.13221288</v>
      </c>
      <c r="I2025" s="616" t="s">
        <v>108</v>
      </c>
      <c r="J2025" s="616" t="s">
        <v>3184</v>
      </c>
    </row>
    <row r="2026" spans="1:10" ht="36">
      <c r="A2026" s="617"/>
      <c r="B2026" s="620" t="s">
        <v>3194</v>
      </c>
      <c r="C2026" s="613" t="s">
        <v>3891</v>
      </c>
      <c r="D2026" s="618" t="s">
        <v>3904</v>
      </c>
      <c r="E2026" s="614">
        <v>26713.32</v>
      </c>
      <c r="F2026" s="615">
        <f t="shared" si="97"/>
        <v>381790367.45221287</v>
      </c>
      <c r="G2026" s="614">
        <f t="shared" si="96"/>
        <v>26713.32</v>
      </c>
      <c r="H2026" s="615">
        <f t="shared" si="98"/>
        <v>381790367.45221287</v>
      </c>
      <c r="I2026" s="616" t="s">
        <v>108</v>
      </c>
      <c r="J2026" s="616" t="s">
        <v>3184</v>
      </c>
    </row>
    <row r="2027" spans="1:10" ht="36">
      <c r="A2027" s="617"/>
      <c r="B2027" s="620" t="s">
        <v>3194</v>
      </c>
      <c r="C2027" s="613" t="s">
        <v>3891</v>
      </c>
      <c r="D2027" s="618" t="s">
        <v>3905</v>
      </c>
      <c r="E2027" s="614">
        <v>13383.32</v>
      </c>
      <c r="F2027" s="615">
        <f t="shared" si="97"/>
        <v>381803750.77221286</v>
      </c>
      <c r="G2027" s="614">
        <f t="shared" si="96"/>
        <v>13383.32</v>
      </c>
      <c r="H2027" s="615">
        <f t="shared" si="98"/>
        <v>381803750.77221286</v>
      </c>
      <c r="I2027" s="616" t="s">
        <v>108</v>
      </c>
      <c r="J2027" s="616" t="s">
        <v>3184</v>
      </c>
    </row>
    <row r="2028" spans="1:10" ht="36">
      <c r="A2028" s="617"/>
      <c r="B2028" s="620" t="s">
        <v>3194</v>
      </c>
      <c r="C2028" s="613" t="s">
        <v>3891</v>
      </c>
      <c r="D2028" s="618" t="s">
        <v>3906</v>
      </c>
      <c r="E2028" s="614">
        <v>25007.08</v>
      </c>
      <c r="F2028" s="615">
        <f t="shared" si="97"/>
        <v>381828757.85221285</v>
      </c>
      <c r="G2028" s="614">
        <f t="shared" si="96"/>
        <v>25007.08</v>
      </c>
      <c r="H2028" s="615">
        <f t="shared" si="98"/>
        <v>381828757.85221285</v>
      </c>
      <c r="I2028" s="616" t="s">
        <v>108</v>
      </c>
      <c r="J2028" s="616" t="s">
        <v>3184</v>
      </c>
    </row>
    <row r="2029" spans="1:10" ht="36">
      <c r="A2029" s="617"/>
      <c r="B2029" s="620" t="s">
        <v>3194</v>
      </c>
      <c r="C2029" s="613" t="s">
        <v>3891</v>
      </c>
      <c r="D2029" s="618" t="s">
        <v>3877</v>
      </c>
      <c r="E2029" s="614">
        <v>133000</v>
      </c>
      <c r="F2029" s="615">
        <f t="shared" si="97"/>
        <v>381961757.85221285</v>
      </c>
      <c r="G2029" s="614">
        <f t="shared" si="96"/>
        <v>133000</v>
      </c>
      <c r="H2029" s="615">
        <f t="shared" si="98"/>
        <v>381961757.85221285</v>
      </c>
      <c r="I2029" s="616" t="s">
        <v>108</v>
      </c>
      <c r="J2029" s="616" t="s">
        <v>3184</v>
      </c>
    </row>
    <row r="2030" spans="1:10" ht="36">
      <c r="A2030" s="617"/>
      <c r="B2030" s="620" t="s">
        <v>3194</v>
      </c>
      <c r="C2030" s="613" t="s">
        <v>3891</v>
      </c>
      <c r="D2030" s="618" t="s">
        <v>3907</v>
      </c>
      <c r="E2030" s="614">
        <v>853.12</v>
      </c>
      <c r="F2030" s="615">
        <f t="shared" si="97"/>
        <v>381962610.97221285</v>
      </c>
      <c r="G2030" s="614">
        <f t="shared" si="96"/>
        <v>853.12</v>
      </c>
      <c r="H2030" s="615">
        <f t="shared" si="98"/>
        <v>381962610.97221285</v>
      </c>
      <c r="I2030" s="616" t="s">
        <v>108</v>
      </c>
      <c r="J2030" s="616" t="s">
        <v>3184</v>
      </c>
    </row>
    <row r="2031" spans="1:10" ht="36">
      <c r="A2031" s="617"/>
      <c r="B2031" s="620" t="s">
        <v>3194</v>
      </c>
      <c r="C2031" s="613" t="s">
        <v>3891</v>
      </c>
      <c r="D2031" s="618" t="s">
        <v>3908</v>
      </c>
      <c r="E2031" s="614">
        <v>853.12</v>
      </c>
      <c r="F2031" s="615">
        <f t="shared" si="97"/>
        <v>381963464.09221286</v>
      </c>
      <c r="G2031" s="614">
        <f t="shared" si="96"/>
        <v>853.12</v>
      </c>
      <c r="H2031" s="615">
        <f t="shared" si="98"/>
        <v>381963464.09221286</v>
      </c>
      <c r="I2031" s="616" t="s">
        <v>108</v>
      </c>
      <c r="J2031" s="616" t="s">
        <v>3184</v>
      </c>
    </row>
    <row r="2032" spans="1:10" ht="36">
      <c r="A2032" s="617"/>
      <c r="B2032" s="620" t="s">
        <v>3194</v>
      </c>
      <c r="C2032" s="613" t="s">
        <v>3891</v>
      </c>
      <c r="D2032" s="618" t="s">
        <v>3248</v>
      </c>
      <c r="E2032" s="614">
        <v>24793.800000000003</v>
      </c>
      <c r="F2032" s="615">
        <f t="shared" si="97"/>
        <v>381988257.89221287</v>
      </c>
      <c r="G2032" s="614">
        <f t="shared" si="96"/>
        <v>24793.800000000003</v>
      </c>
      <c r="H2032" s="615">
        <f t="shared" si="98"/>
        <v>381988257.89221287</v>
      </c>
      <c r="I2032" s="616" t="s">
        <v>108</v>
      </c>
      <c r="J2032" s="616" t="s">
        <v>3184</v>
      </c>
    </row>
    <row r="2033" spans="1:10" ht="36">
      <c r="A2033" s="617"/>
      <c r="B2033" s="620" t="s">
        <v>3194</v>
      </c>
      <c r="C2033" s="613" t="s">
        <v>3891</v>
      </c>
      <c r="D2033" s="618" t="s">
        <v>3357</v>
      </c>
      <c r="E2033" s="614">
        <v>438000</v>
      </c>
      <c r="F2033" s="615">
        <f t="shared" si="97"/>
        <v>382426257.89221287</v>
      </c>
      <c r="G2033" s="614">
        <f t="shared" si="96"/>
        <v>438000</v>
      </c>
      <c r="H2033" s="615">
        <f t="shared" si="98"/>
        <v>382426257.89221287</v>
      </c>
      <c r="I2033" s="616" t="s">
        <v>108</v>
      </c>
      <c r="J2033" s="616" t="s">
        <v>3184</v>
      </c>
    </row>
    <row r="2034" spans="1:10" ht="36">
      <c r="A2034" s="617"/>
      <c r="B2034" s="620" t="s">
        <v>3194</v>
      </c>
      <c r="C2034" s="613" t="s">
        <v>3891</v>
      </c>
      <c r="D2034" s="618" t="s">
        <v>3358</v>
      </c>
      <c r="E2034" s="614">
        <v>594000</v>
      </c>
      <c r="F2034" s="615">
        <f t="shared" si="97"/>
        <v>383020257.89221287</v>
      </c>
      <c r="G2034" s="614">
        <f t="shared" si="96"/>
        <v>594000</v>
      </c>
      <c r="H2034" s="615">
        <f t="shared" si="98"/>
        <v>383020257.89221287</v>
      </c>
      <c r="I2034" s="616" t="s">
        <v>108</v>
      </c>
      <c r="J2034" s="616" t="s">
        <v>3184</v>
      </c>
    </row>
    <row r="2035" spans="1:10" ht="36">
      <c r="A2035" s="617"/>
      <c r="B2035" s="620" t="s">
        <v>3194</v>
      </c>
      <c r="C2035" s="613" t="s">
        <v>3891</v>
      </c>
      <c r="D2035" s="618" t="s">
        <v>3909</v>
      </c>
      <c r="E2035" s="614">
        <v>693.16000000000008</v>
      </c>
      <c r="F2035" s="615">
        <f t="shared" si="97"/>
        <v>383020951.05221289</v>
      </c>
      <c r="G2035" s="614">
        <f t="shared" si="96"/>
        <v>693.16000000000008</v>
      </c>
      <c r="H2035" s="615">
        <f t="shared" si="98"/>
        <v>383020951.05221289</v>
      </c>
      <c r="I2035" s="616" t="s">
        <v>108</v>
      </c>
      <c r="J2035" s="616" t="s">
        <v>3184</v>
      </c>
    </row>
    <row r="2036" spans="1:10" ht="36">
      <c r="A2036" s="617"/>
      <c r="B2036" s="620" t="s">
        <v>3194</v>
      </c>
      <c r="C2036" s="613" t="s">
        <v>3891</v>
      </c>
      <c r="D2036" s="618" t="s">
        <v>3910</v>
      </c>
      <c r="E2036" s="614">
        <v>693.16000000000008</v>
      </c>
      <c r="F2036" s="615">
        <f t="shared" si="97"/>
        <v>383021644.21221292</v>
      </c>
      <c r="G2036" s="614">
        <f t="shared" si="96"/>
        <v>693.16000000000008</v>
      </c>
      <c r="H2036" s="615">
        <f t="shared" si="98"/>
        <v>383021644.21221292</v>
      </c>
      <c r="I2036" s="616" t="s">
        <v>108</v>
      </c>
      <c r="J2036" s="616" t="s">
        <v>3184</v>
      </c>
    </row>
    <row r="2037" spans="1:10" ht="36">
      <c r="A2037" s="617"/>
      <c r="B2037" s="620" t="s">
        <v>3194</v>
      </c>
      <c r="C2037" s="613" t="s">
        <v>3891</v>
      </c>
      <c r="D2037" s="618" t="s">
        <v>3911</v>
      </c>
      <c r="E2037" s="614">
        <v>9050496</v>
      </c>
      <c r="F2037" s="615">
        <f t="shared" si="97"/>
        <v>392072140.21221292</v>
      </c>
      <c r="G2037" s="614">
        <f t="shared" si="96"/>
        <v>9050496</v>
      </c>
      <c r="H2037" s="615">
        <f t="shared" si="98"/>
        <v>392072140.21221292</v>
      </c>
      <c r="I2037" s="616" t="s">
        <v>108</v>
      </c>
      <c r="J2037" s="616" t="s">
        <v>3184</v>
      </c>
    </row>
    <row r="2038" spans="1:10" ht="36">
      <c r="A2038" s="617"/>
      <c r="B2038" s="620" t="s">
        <v>3194</v>
      </c>
      <c r="C2038" s="613" t="s">
        <v>3891</v>
      </c>
      <c r="D2038" s="618" t="s">
        <v>3912</v>
      </c>
      <c r="E2038" s="614">
        <v>32013</v>
      </c>
      <c r="F2038" s="615">
        <f t="shared" si="97"/>
        <v>392104153.21221292</v>
      </c>
      <c r="G2038" s="614">
        <f t="shared" si="96"/>
        <v>32013</v>
      </c>
      <c r="H2038" s="615">
        <f t="shared" si="98"/>
        <v>392104153.21221292</v>
      </c>
      <c r="I2038" s="616" t="s">
        <v>108</v>
      </c>
      <c r="J2038" s="616" t="s">
        <v>3184</v>
      </c>
    </row>
    <row r="2039" spans="1:10" ht="36">
      <c r="A2039" s="617"/>
      <c r="B2039" s="620" t="s">
        <v>3194</v>
      </c>
      <c r="C2039" s="613" t="s">
        <v>3891</v>
      </c>
      <c r="D2039" s="618" t="s">
        <v>3913</v>
      </c>
      <c r="E2039" s="614">
        <v>4158.96</v>
      </c>
      <c r="F2039" s="615">
        <f t="shared" si="97"/>
        <v>392108312.1722129</v>
      </c>
      <c r="G2039" s="614">
        <f t="shared" si="96"/>
        <v>4158.96</v>
      </c>
      <c r="H2039" s="615">
        <f t="shared" si="98"/>
        <v>392108312.1722129</v>
      </c>
      <c r="I2039" s="616" t="s">
        <v>108</v>
      </c>
      <c r="J2039" s="616" t="s">
        <v>3184</v>
      </c>
    </row>
    <row r="2040" spans="1:10" ht="36">
      <c r="A2040" s="617"/>
      <c r="B2040" s="620" t="s">
        <v>3194</v>
      </c>
      <c r="C2040" s="613" t="s">
        <v>3891</v>
      </c>
      <c r="D2040" s="618" t="s">
        <v>3365</v>
      </c>
      <c r="E2040" s="614">
        <v>6665</v>
      </c>
      <c r="F2040" s="615">
        <f t="shared" si="97"/>
        <v>392114977.1722129</v>
      </c>
      <c r="G2040" s="614">
        <f t="shared" si="96"/>
        <v>6665</v>
      </c>
      <c r="H2040" s="615">
        <f t="shared" si="98"/>
        <v>392114977.1722129</v>
      </c>
      <c r="I2040" s="616" t="s">
        <v>108</v>
      </c>
      <c r="J2040" s="616" t="s">
        <v>3184</v>
      </c>
    </row>
    <row r="2041" spans="1:10" ht="36">
      <c r="A2041" s="617"/>
      <c r="B2041" s="620" t="s">
        <v>3194</v>
      </c>
      <c r="C2041" s="613" t="s">
        <v>3891</v>
      </c>
      <c r="D2041" s="618" t="s">
        <v>3914</v>
      </c>
      <c r="E2041" s="614">
        <v>1000000</v>
      </c>
      <c r="F2041" s="615">
        <f t="shared" si="97"/>
        <v>393114977.1722129</v>
      </c>
      <c r="G2041" s="614">
        <f t="shared" si="96"/>
        <v>1000000</v>
      </c>
      <c r="H2041" s="615">
        <f t="shared" si="98"/>
        <v>393114977.1722129</v>
      </c>
      <c r="I2041" s="616" t="s">
        <v>108</v>
      </c>
      <c r="J2041" s="616" t="s">
        <v>3184</v>
      </c>
    </row>
    <row r="2042" spans="1:10" ht="36">
      <c r="A2042" s="617"/>
      <c r="B2042" s="620" t="s">
        <v>3194</v>
      </c>
      <c r="C2042" s="613" t="s">
        <v>3891</v>
      </c>
      <c r="D2042" s="618" t="s">
        <v>3381</v>
      </c>
      <c r="E2042" s="614">
        <v>125000</v>
      </c>
      <c r="F2042" s="615">
        <f t="shared" si="97"/>
        <v>393239977.1722129</v>
      </c>
      <c r="G2042" s="614">
        <f t="shared" si="96"/>
        <v>125000</v>
      </c>
      <c r="H2042" s="615">
        <f t="shared" si="98"/>
        <v>393239977.1722129</v>
      </c>
      <c r="I2042" s="616" t="s">
        <v>108</v>
      </c>
      <c r="J2042" s="616" t="s">
        <v>3184</v>
      </c>
    </row>
    <row r="2043" spans="1:10" ht="36">
      <c r="A2043" s="617"/>
      <c r="B2043" s="620" t="s">
        <v>3194</v>
      </c>
      <c r="C2043" s="613" t="s">
        <v>3891</v>
      </c>
      <c r="D2043" s="618" t="s">
        <v>3367</v>
      </c>
      <c r="E2043" s="614">
        <v>1170064</v>
      </c>
      <c r="F2043" s="615">
        <f t="shared" si="97"/>
        <v>394410041.1722129</v>
      </c>
      <c r="G2043" s="614">
        <f t="shared" si="96"/>
        <v>1170064</v>
      </c>
      <c r="H2043" s="615">
        <f t="shared" si="98"/>
        <v>394410041.1722129</v>
      </c>
      <c r="I2043" s="616" t="s">
        <v>108</v>
      </c>
      <c r="J2043" s="616" t="s">
        <v>3184</v>
      </c>
    </row>
    <row r="2044" spans="1:10" ht="36">
      <c r="A2044" s="617"/>
      <c r="B2044" s="620" t="s">
        <v>3194</v>
      </c>
      <c r="C2044" s="613" t="s">
        <v>3891</v>
      </c>
      <c r="D2044" s="618" t="s">
        <v>3369</v>
      </c>
      <c r="E2044" s="614">
        <v>463582</v>
      </c>
      <c r="F2044" s="615">
        <f t="shared" si="97"/>
        <v>394873623.1722129</v>
      </c>
      <c r="G2044" s="614">
        <f t="shared" si="96"/>
        <v>463582</v>
      </c>
      <c r="H2044" s="615">
        <f t="shared" si="98"/>
        <v>394873623.1722129</v>
      </c>
      <c r="I2044" s="616" t="s">
        <v>108</v>
      </c>
      <c r="J2044" s="616" t="s">
        <v>3184</v>
      </c>
    </row>
    <row r="2045" spans="1:10" ht="36">
      <c r="A2045" s="617"/>
      <c r="B2045" s="620" t="s">
        <v>3194</v>
      </c>
      <c r="C2045" s="613" t="s">
        <v>3891</v>
      </c>
      <c r="D2045" s="618" t="s">
        <v>3530</v>
      </c>
      <c r="E2045" s="614">
        <v>106959.92</v>
      </c>
      <c r="F2045" s="615">
        <f t="shared" si="97"/>
        <v>394980583.09221292</v>
      </c>
      <c r="G2045" s="614">
        <f t="shared" si="96"/>
        <v>106959.92</v>
      </c>
      <c r="H2045" s="615">
        <f t="shared" si="98"/>
        <v>394980583.09221292</v>
      </c>
      <c r="I2045" s="616" t="s">
        <v>108</v>
      </c>
      <c r="J2045" s="616" t="s">
        <v>3184</v>
      </c>
    </row>
    <row r="2046" spans="1:10" ht="36">
      <c r="A2046" s="617"/>
      <c r="B2046" s="620" t="s">
        <v>3194</v>
      </c>
      <c r="C2046" s="613" t="s">
        <v>3891</v>
      </c>
      <c r="D2046" s="618" t="s">
        <v>3915</v>
      </c>
      <c r="E2046" s="614">
        <v>106959.92</v>
      </c>
      <c r="F2046" s="615">
        <f t="shared" si="97"/>
        <v>395087543.01221293</v>
      </c>
      <c r="G2046" s="614">
        <f t="shared" si="96"/>
        <v>106959.92</v>
      </c>
      <c r="H2046" s="615">
        <f t="shared" si="98"/>
        <v>395087543.01221293</v>
      </c>
      <c r="I2046" s="616" t="s">
        <v>108</v>
      </c>
      <c r="J2046" s="616" t="s">
        <v>3184</v>
      </c>
    </row>
    <row r="2047" spans="1:10" ht="36">
      <c r="A2047" s="617"/>
      <c r="B2047" s="620" t="s">
        <v>3194</v>
      </c>
      <c r="C2047" s="613" t="s">
        <v>3891</v>
      </c>
      <c r="D2047" s="618" t="s">
        <v>3916</v>
      </c>
      <c r="E2047" s="614">
        <v>19035.240000000002</v>
      </c>
      <c r="F2047" s="615">
        <f t="shared" si="97"/>
        <v>395106578.25221294</v>
      </c>
      <c r="G2047" s="614">
        <f t="shared" si="96"/>
        <v>19035.240000000002</v>
      </c>
      <c r="H2047" s="615">
        <f t="shared" si="98"/>
        <v>395106578.25221294</v>
      </c>
      <c r="I2047" s="616" t="s">
        <v>108</v>
      </c>
      <c r="J2047" s="616" t="s">
        <v>3184</v>
      </c>
    </row>
    <row r="2048" spans="1:10" ht="36">
      <c r="A2048" s="617"/>
      <c r="B2048" s="620" t="s">
        <v>3194</v>
      </c>
      <c r="C2048" s="613" t="s">
        <v>3891</v>
      </c>
      <c r="D2048" s="618" t="s">
        <v>3917</v>
      </c>
      <c r="E2048" s="614">
        <v>13383.32</v>
      </c>
      <c r="F2048" s="615">
        <f t="shared" si="97"/>
        <v>395119961.57221293</v>
      </c>
      <c r="G2048" s="614">
        <f t="shared" si="96"/>
        <v>13383.32</v>
      </c>
      <c r="H2048" s="615">
        <f t="shared" si="98"/>
        <v>395119961.57221293</v>
      </c>
      <c r="I2048" s="616" t="s">
        <v>108</v>
      </c>
      <c r="J2048" s="616" t="s">
        <v>3184</v>
      </c>
    </row>
    <row r="2049" spans="1:10" ht="36">
      <c r="A2049" s="617"/>
      <c r="B2049" s="620" t="s">
        <v>3194</v>
      </c>
      <c r="C2049" s="613" t="s">
        <v>3891</v>
      </c>
      <c r="D2049" s="618" t="s">
        <v>3382</v>
      </c>
      <c r="E2049" s="614">
        <v>9000</v>
      </c>
      <c r="F2049" s="615">
        <f t="shared" si="97"/>
        <v>395128961.57221293</v>
      </c>
      <c r="G2049" s="614">
        <f t="shared" si="96"/>
        <v>9000</v>
      </c>
      <c r="H2049" s="615">
        <f t="shared" si="98"/>
        <v>395128961.57221293</v>
      </c>
      <c r="I2049" s="616" t="s">
        <v>108</v>
      </c>
      <c r="J2049" s="616" t="s">
        <v>3184</v>
      </c>
    </row>
    <row r="2050" spans="1:10" ht="36">
      <c r="A2050" s="617"/>
      <c r="B2050" s="620" t="s">
        <v>3194</v>
      </c>
      <c r="C2050" s="613" t="s">
        <v>3918</v>
      </c>
      <c r="D2050" s="618" t="s">
        <v>3468</v>
      </c>
      <c r="E2050" s="614">
        <v>667</v>
      </c>
      <c r="F2050" s="615">
        <f t="shared" si="97"/>
        <v>395129628.57221293</v>
      </c>
      <c r="G2050" s="614">
        <f t="shared" si="96"/>
        <v>667</v>
      </c>
      <c r="H2050" s="615">
        <f t="shared" si="98"/>
        <v>395129628.57221293</v>
      </c>
      <c r="I2050" s="616" t="s">
        <v>108</v>
      </c>
      <c r="J2050" s="616" t="s">
        <v>3184</v>
      </c>
    </row>
    <row r="2051" spans="1:10" ht="36">
      <c r="A2051" s="617"/>
      <c r="B2051" s="620" t="s">
        <v>3194</v>
      </c>
      <c r="C2051" s="613" t="s">
        <v>3918</v>
      </c>
      <c r="D2051" s="618" t="s">
        <v>3919</v>
      </c>
      <c r="E2051" s="614">
        <v>9000</v>
      </c>
      <c r="F2051" s="615">
        <f t="shared" si="97"/>
        <v>395138628.57221293</v>
      </c>
      <c r="G2051" s="614">
        <f t="shared" si="96"/>
        <v>9000</v>
      </c>
      <c r="H2051" s="615">
        <f t="shared" si="98"/>
        <v>395138628.57221293</v>
      </c>
      <c r="I2051" s="616" t="s">
        <v>108</v>
      </c>
      <c r="J2051" s="616" t="s">
        <v>3184</v>
      </c>
    </row>
    <row r="2052" spans="1:10" ht="36">
      <c r="A2052" s="617"/>
      <c r="B2052" s="620" t="s">
        <v>3194</v>
      </c>
      <c r="C2052" s="613" t="s">
        <v>3918</v>
      </c>
      <c r="D2052" s="618" t="s">
        <v>3385</v>
      </c>
      <c r="E2052" s="614">
        <v>16000</v>
      </c>
      <c r="F2052" s="615">
        <f t="shared" si="97"/>
        <v>395154628.57221293</v>
      </c>
      <c r="G2052" s="614">
        <f t="shared" si="96"/>
        <v>16000</v>
      </c>
      <c r="H2052" s="615">
        <f t="shared" si="98"/>
        <v>395154628.57221293</v>
      </c>
      <c r="I2052" s="616" t="s">
        <v>108</v>
      </c>
      <c r="J2052" s="616" t="s">
        <v>3184</v>
      </c>
    </row>
    <row r="2053" spans="1:10" ht="36">
      <c r="A2053" s="617"/>
      <c r="B2053" s="620" t="s">
        <v>3194</v>
      </c>
      <c r="C2053" s="613" t="s">
        <v>3918</v>
      </c>
      <c r="D2053" s="618" t="s">
        <v>3300</v>
      </c>
      <c r="E2053" s="614">
        <v>20000</v>
      </c>
      <c r="F2053" s="615">
        <f t="shared" si="97"/>
        <v>395174628.57221293</v>
      </c>
      <c r="G2053" s="614">
        <f t="shared" si="96"/>
        <v>20000</v>
      </c>
      <c r="H2053" s="615">
        <f t="shared" si="98"/>
        <v>395174628.57221293</v>
      </c>
      <c r="I2053" s="616" t="s">
        <v>108</v>
      </c>
      <c r="J2053" s="616" t="s">
        <v>3184</v>
      </c>
    </row>
    <row r="2054" spans="1:10" ht="36">
      <c r="A2054" s="617"/>
      <c r="B2054" s="620" t="s">
        <v>3194</v>
      </c>
      <c r="C2054" s="613" t="s">
        <v>3918</v>
      </c>
      <c r="D2054" s="618" t="s">
        <v>3920</v>
      </c>
      <c r="E2054" s="614">
        <v>13000</v>
      </c>
      <c r="F2054" s="615">
        <f t="shared" si="97"/>
        <v>395187628.57221293</v>
      </c>
      <c r="G2054" s="614">
        <f t="shared" si="96"/>
        <v>13000</v>
      </c>
      <c r="H2054" s="615">
        <f t="shared" si="98"/>
        <v>395187628.57221293</v>
      </c>
      <c r="I2054" s="616" t="s">
        <v>108</v>
      </c>
      <c r="J2054" s="616" t="s">
        <v>3184</v>
      </c>
    </row>
    <row r="2055" spans="1:10" ht="36">
      <c r="A2055" s="617"/>
      <c r="B2055" s="620" t="s">
        <v>3194</v>
      </c>
      <c r="C2055" s="613" t="s">
        <v>3918</v>
      </c>
      <c r="D2055" s="618" t="s">
        <v>3305</v>
      </c>
      <c r="E2055" s="614">
        <v>8317.92</v>
      </c>
      <c r="F2055" s="615">
        <f t="shared" si="97"/>
        <v>395195946.49221295</v>
      </c>
      <c r="G2055" s="614">
        <f t="shared" si="96"/>
        <v>8317.92</v>
      </c>
      <c r="H2055" s="615">
        <f t="shared" si="98"/>
        <v>395195946.49221295</v>
      </c>
      <c r="I2055" s="616" t="s">
        <v>108</v>
      </c>
      <c r="J2055" s="616" t="s">
        <v>3184</v>
      </c>
    </row>
    <row r="2056" spans="1:10" ht="36">
      <c r="A2056" s="617"/>
      <c r="B2056" s="620" t="s">
        <v>3194</v>
      </c>
      <c r="C2056" s="613" t="s">
        <v>3918</v>
      </c>
      <c r="D2056" s="618" t="s">
        <v>3921</v>
      </c>
      <c r="E2056" s="614">
        <v>358000</v>
      </c>
      <c r="F2056" s="615">
        <f t="shared" si="97"/>
        <v>395553946.49221295</v>
      </c>
      <c r="G2056" s="614">
        <f t="shared" si="96"/>
        <v>358000</v>
      </c>
      <c r="H2056" s="615">
        <f t="shared" si="98"/>
        <v>395553946.49221295</v>
      </c>
      <c r="I2056" s="616" t="s">
        <v>108</v>
      </c>
      <c r="J2056" s="616" t="s">
        <v>3184</v>
      </c>
    </row>
    <row r="2057" spans="1:10" ht="36">
      <c r="A2057" s="617"/>
      <c r="B2057" s="620" t="s">
        <v>3194</v>
      </c>
      <c r="C2057" s="613" t="s">
        <v>3918</v>
      </c>
      <c r="D2057" s="618" t="s">
        <v>3307</v>
      </c>
      <c r="E2057" s="614">
        <v>25000</v>
      </c>
      <c r="F2057" s="615">
        <f t="shared" si="97"/>
        <v>395578946.49221295</v>
      </c>
      <c r="G2057" s="614">
        <f t="shared" si="96"/>
        <v>25000</v>
      </c>
      <c r="H2057" s="615">
        <f t="shared" si="98"/>
        <v>395578946.49221295</v>
      </c>
      <c r="I2057" s="616" t="s">
        <v>108</v>
      </c>
      <c r="J2057" s="616" t="s">
        <v>3184</v>
      </c>
    </row>
    <row r="2058" spans="1:10" ht="36">
      <c r="A2058" s="617"/>
      <c r="B2058" s="620" t="s">
        <v>3194</v>
      </c>
      <c r="C2058" s="613" t="s">
        <v>3918</v>
      </c>
      <c r="D2058" s="618" t="s">
        <v>3308</v>
      </c>
      <c r="E2058" s="614">
        <v>315437</v>
      </c>
      <c r="F2058" s="615">
        <f t="shared" si="97"/>
        <v>395894383.49221295</v>
      </c>
      <c r="G2058" s="614">
        <f t="shared" ref="G2058:G2121" si="99">E2058</f>
        <v>315437</v>
      </c>
      <c r="H2058" s="615">
        <f t="shared" si="98"/>
        <v>395894383.49221295</v>
      </c>
      <c r="I2058" s="616" t="s">
        <v>108</v>
      </c>
      <c r="J2058" s="616" t="s">
        <v>3184</v>
      </c>
    </row>
    <row r="2059" spans="1:10" ht="36">
      <c r="A2059" s="617"/>
      <c r="B2059" s="620" t="s">
        <v>3194</v>
      </c>
      <c r="C2059" s="613" t="s">
        <v>3918</v>
      </c>
      <c r="D2059" s="618" t="s">
        <v>3389</v>
      </c>
      <c r="E2059" s="614">
        <v>124000</v>
      </c>
      <c r="F2059" s="615">
        <f t="shared" ref="F2059:F2122" si="100">E2059+F2058</f>
        <v>396018383.49221295</v>
      </c>
      <c r="G2059" s="614">
        <f t="shared" si="99"/>
        <v>124000</v>
      </c>
      <c r="H2059" s="615">
        <f t="shared" ref="H2059:H2122" si="101">H2058+G2059</f>
        <v>396018383.49221295</v>
      </c>
      <c r="I2059" s="616" t="s">
        <v>108</v>
      </c>
      <c r="J2059" s="616" t="s">
        <v>3184</v>
      </c>
    </row>
    <row r="2060" spans="1:10" ht="36">
      <c r="A2060" s="617"/>
      <c r="B2060" s="620" t="s">
        <v>3194</v>
      </c>
      <c r="C2060" s="613" t="s">
        <v>3918</v>
      </c>
      <c r="D2060" s="618" t="s">
        <v>3922</v>
      </c>
      <c r="E2060" s="614">
        <v>12476.880000000001</v>
      </c>
      <c r="F2060" s="615">
        <f t="shared" si="100"/>
        <v>396030860.37221295</v>
      </c>
      <c r="G2060" s="614">
        <f t="shared" si="99"/>
        <v>12476.880000000001</v>
      </c>
      <c r="H2060" s="615">
        <f t="shared" si="101"/>
        <v>396030860.37221295</v>
      </c>
      <c r="I2060" s="616" t="s">
        <v>108</v>
      </c>
      <c r="J2060" s="616" t="s">
        <v>3184</v>
      </c>
    </row>
    <row r="2061" spans="1:10" ht="36">
      <c r="A2061" s="617"/>
      <c r="B2061" s="620" t="s">
        <v>3194</v>
      </c>
      <c r="C2061" s="613" t="s">
        <v>3918</v>
      </c>
      <c r="D2061" s="618" t="s">
        <v>3662</v>
      </c>
      <c r="E2061" s="614">
        <v>23000</v>
      </c>
      <c r="F2061" s="615">
        <f t="shared" si="100"/>
        <v>396053860.37221295</v>
      </c>
      <c r="G2061" s="614">
        <f t="shared" si="99"/>
        <v>23000</v>
      </c>
      <c r="H2061" s="615">
        <f t="shared" si="101"/>
        <v>396053860.37221295</v>
      </c>
      <c r="I2061" s="616" t="s">
        <v>108</v>
      </c>
      <c r="J2061" s="616" t="s">
        <v>3184</v>
      </c>
    </row>
    <row r="2062" spans="1:10" ht="36">
      <c r="A2062" s="617"/>
      <c r="B2062" s="620" t="s">
        <v>3194</v>
      </c>
      <c r="C2062" s="613" t="s">
        <v>3918</v>
      </c>
      <c r="D2062" s="618" t="s">
        <v>3324</v>
      </c>
      <c r="E2062" s="614">
        <v>183000</v>
      </c>
      <c r="F2062" s="615">
        <f t="shared" si="100"/>
        <v>396236860.37221295</v>
      </c>
      <c r="G2062" s="614">
        <f t="shared" si="99"/>
        <v>183000</v>
      </c>
      <c r="H2062" s="615">
        <f t="shared" si="101"/>
        <v>396236860.37221295</v>
      </c>
      <c r="I2062" s="616" t="s">
        <v>108</v>
      </c>
      <c r="J2062" s="616" t="s">
        <v>3184</v>
      </c>
    </row>
    <row r="2063" spans="1:10" ht="36">
      <c r="A2063" s="617"/>
      <c r="B2063" s="620" t="s">
        <v>3194</v>
      </c>
      <c r="C2063" s="613" t="s">
        <v>3918</v>
      </c>
      <c r="D2063" s="618" t="s">
        <v>3923</v>
      </c>
      <c r="E2063" s="614">
        <v>3000</v>
      </c>
      <c r="F2063" s="615">
        <f t="shared" si="100"/>
        <v>396239860.37221295</v>
      </c>
      <c r="G2063" s="614">
        <f t="shared" si="99"/>
        <v>3000</v>
      </c>
      <c r="H2063" s="615">
        <f t="shared" si="101"/>
        <v>396239860.37221295</v>
      </c>
      <c r="I2063" s="616" t="s">
        <v>108</v>
      </c>
      <c r="J2063" s="616" t="s">
        <v>3184</v>
      </c>
    </row>
    <row r="2064" spans="1:10" ht="36">
      <c r="A2064" s="617"/>
      <c r="B2064" s="620" t="s">
        <v>3194</v>
      </c>
      <c r="C2064" s="613" t="s">
        <v>3918</v>
      </c>
      <c r="D2064" s="618" t="s">
        <v>3328</v>
      </c>
      <c r="E2064" s="614">
        <v>79866.666666666701</v>
      </c>
      <c r="F2064" s="615">
        <f t="shared" si="100"/>
        <v>396319727.03887963</v>
      </c>
      <c r="G2064" s="614">
        <f t="shared" si="99"/>
        <v>79866.666666666701</v>
      </c>
      <c r="H2064" s="615">
        <f t="shared" si="101"/>
        <v>396319727.03887963</v>
      </c>
      <c r="I2064" s="616" t="s">
        <v>108</v>
      </c>
      <c r="J2064" s="616" t="s">
        <v>3184</v>
      </c>
    </row>
    <row r="2065" spans="1:10" ht="36">
      <c r="A2065" s="617"/>
      <c r="B2065" s="620" t="s">
        <v>3194</v>
      </c>
      <c r="C2065" s="613" t="s">
        <v>3918</v>
      </c>
      <c r="D2065" s="618" t="s">
        <v>3924</v>
      </c>
      <c r="E2065" s="614">
        <v>88666.666666666657</v>
      </c>
      <c r="F2065" s="615">
        <f t="shared" si="100"/>
        <v>396408393.70554632</v>
      </c>
      <c r="G2065" s="614">
        <f t="shared" si="99"/>
        <v>88666.666666666657</v>
      </c>
      <c r="H2065" s="615">
        <f t="shared" si="101"/>
        <v>396408393.70554632</v>
      </c>
      <c r="I2065" s="616" t="s">
        <v>108</v>
      </c>
      <c r="J2065" s="616" t="s">
        <v>3184</v>
      </c>
    </row>
    <row r="2066" spans="1:10" ht="36">
      <c r="A2066" s="617"/>
      <c r="B2066" s="620" t="s">
        <v>3194</v>
      </c>
      <c r="C2066" s="613" t="s">
        <v>3918</v>
      </c>
      <c r="D2066" s="618" t="s">
        <v>3925</v>
      </c>
      <c r="E2066" s="614">
        <v>88666.666666666657</v>
      </c>
      <c r="F2066" s="615">
        <f t="shared" si="100"/>
        <v>396497060.37221301</v>
      </c>
      <c r="G2066" s="614">
        <f t="shared" si="99"/>
        <v>88666.666666666657</v>
      </c>
      <c r="H2066" s="615">
        <f t="shared" si="101"/>
        <v>396497060.37221301</v>
      </c>
      <c r="I2066" s="616" t="s">
        <v>108</v>
      </c>
      <c r="J2066" s="616" t="s">
        <v>3184</v>
      </c>
    </row>
    <row r="2067" spans="1:10" ht="36">
      <c r="A2067" s="617"/>
      <c r="B2067" s="620" t="s">
        <v>3194</v>
      </c>
      <c r="C2067" s="613" t="s">
        <v>3918</v>
      </c>
      <c r="D2067" s="618" t="s">
        <v>3926</v>
      </c>
      <c r="E2067" s="614">
        <v>0.33333333333575865</v>
      </c>
      <c r="F2067" s="615">
        <f t="shared" si="100"/>
        <v>396497060.70554632</v>
      </c>
      <c r="G2067" s="614">
        <f t="shared" si="99"/>
        <v>0.33333333333575865</v>
      </c>
      <c r="H2067" s="615">
        <f t="shared" si="101"/>
        <v>396497060.70554632</v>
      </c>
      <c r="I2067" s="616" t="s">
        <v>108</v>
      </c>
      <c r="J2067" s="616" t="s">
        <v>3184</v>
      </c>
    </row>
    <row r="2068" spans="1:10" ht="36">
      <c r="A2068" s="617"/>
      <c r="B2068" s="620" t="s">
        <v>3194</v>
      </c>
      <c r="C2068" s="613" t="s">
        <v>3918</v>
      </c>
      <c r="D2068" s="618" t="s">
        <v>3926</v>
      </c>
      <c r="E2068" s="614">
        <v>88666.666666666657</v>
      </c>
      <c r="F2068" s="615">
        <f t="shared" si="100"/>
        <v>396585727.37221301</v>
      </c>
      <c r="G2068" s="614">
        <f t="shared" si="99"/>
        <v>88666.666666666657</v>
      </c>
      <c r="H2068" s="615">
        <f t="shared" si="101"/>
        <v>396585727.37221301</v>
      </c>
      <c r="I2068" s="616" t="s">
        <v>108</v>
      </c>
      <c r="J2068" s="616" t="s">
        <v>3184</v>
      </c>
    </row>
    <row r="2069" spans="1:10" ht="36">
      <c r="A2069" s="617"/>
      <c r="B2069" s="620" t="s">
        <v>3194</v>
      </c>
      <c r="C2069" s="613" t="s">
        <v>3918</v>
      </c>
      <c r="D2069" s="618" t="s">
        <v>3330</v>
      </c>
      <c r="E2069" s="614">
        <v>2000</v>
      </c>
      <c r="F2069" s="615">
        <f t="shared" si="100"/>
        <v>396587727.37221301</v>
      </c>
      <c r="G2069" s="614">
        <f t="shared" si="99"/>
        <v>2000</v>
      </c>
      <c r="H2069" s="615">
        <f t="shared" si="101"/>
        <v>396587727.37221301</v>
      </c>
      <c r="I2069" s="616" t="s">
        <v>108</v>
      </c>
      <c r="J2069" s="616" t="s">
        <v>3184</v>
      </c>
    </row>
    <row r="2070" spans="1:10" ht="36">
      <c r="A2070" s="617"/>
      <c r="B2070" s="620" t="s">
        <v>3194</v>
      </c>
      <c r="C2070" s="613" t="s">
        <v>3918</v>
      </c>
      <c r="D2070" s="618" t="s">
        <v>3331</v>
      </c>
      <c r="E2070" s="614">
        <v>139000</v>
      </c>
      <c r="F2070" s="615">
        <f t="shared" si="100"/>
        <v>396726727.37221301</v>
      </c>
      <c r="G2070" s="614">
        <f t="shared" si="99"/>
        <v>139000</v>
      </c>
      <c r="H2070" s="615">
        <f t="shared" si="101"/>
        <v>396726727.37221301</v>
      </c>
      <c r="I2070" s="616" t="s">
        <v>108</v>
      </c>
      <c r="J2070" s="616" t="s">
        <v>3184</v>
      </c>
    </row>
    <row r="2071" spans="1:10" ht="36">
      <c r="A2071" s="617"/>
      <c r="B2071" s="620" t="s">
        <v>3194</v>
      </c>
      <c r="C2071" s="613" t="s">
        <v>3918</v>
      </c>
      <c r="D2071" s="618" t="s">
        <v>3333</v>
      </c>
      <c r="E2071" s="614">
        <v>99000</v>
      </c>
      <c r="F2071" s="615">
        <f t="shared" si="100"/>
        <v>396825727.37221301</v>
      </c>
      <c r="G2071" s="614">
        <f t="shared" si="99"/>
        <v>99000</v>
      </c>
      <c r="H2071" s="615">
        <f t="shared" si="101"/>
        <v>396825727.37221301</v>
      </c>
      <c r="I2071" s="616" t="s">
        <v>108</v>
      </c>
      <c r="J2071" s="616" t="s">
        <v>3184</v>
      </c>
    </row>
    <row r="2072" spans="1:10" ht="36">
      <c r="A2072" s="617"/>
      <c r="B2072" s="620" t="s">
        <v>3194</v>
      </c>
      <c r="C2072" s="613" t="s">
        <v>3918</v>
      </c>
      <c r="D2072" s="618" t="s">
        <v>3927</v>
      </c>
      <c r="E2072" s="614">
        <v>345000</v>
      </c>
      <c r="F2072" s="615">
        <f t="shared" si="100"/>
        <v>397170727.37221301</v>
      </c>
      <c r="G2072" s="614">
        <f t="shared" si="99"/>
        <v>345000</v>
      </c>
      <c r="H2072" s="615">
        <f t="shared" si="101"/>
        <v>397170727.37221301</v>
      </c>
      <c r="I2072" s="616" t="s">
        <v>108</v>
      </c>
      <c r="J2072" s="616" t="s">
        <v>3184</v>
      </c>
    </row>
    <row r="2073" spans="1:10" ht="36">
      <c r="A2073" s="617"/>
      <c r="B2073" s="620" t="s">
        <v>3194</v>
      </c>
      <c r="C2073" s="613" t="s">
        <v>3918</v>
      </c>
      <c r="D2073" s="618" t="s">
        <v>3410</v>
      </c>
      <c r="E2073" s="614">
        <v>72380</v>
      </c>
      <c r="F2073" s="615">
        <f t="shared" si="100"/>
        <v>397243107.37221301</v>
      </c>
      <c r="G2073" s="614">
        <f t="shared" si="99"/>
        <v>72380</v>
      </c>
      <c r="H2073" s="615">
        <f t="shared" si="101"/>
        <v>397243107.37221301</v>
      </c>
      <c r="I2073" s="616" t="s">
        <v>108</v>
      </c>
      <c r="J2073" s="616" t="s">
        <v>3184</v>
      </c>
    </row>
    <row r="2074" spans="1:10" ht="36">
      <c r="A2074" s="617"/>
      <c r="B2074" s="620" t="s">
        <v>3194</v>
      </c>
      <c r="C2074" s="613" t="s">
        <v>3918</v>
      </c>
      <c r="D2074" s="618" t="s">
        <v>3928</v>
      </c>
      <c r="E2074" s="614">
        <v>2000</v>
      </c>
      <c r="F2074" s="615">
        <f t="shared" si="100"/>
        <v>397245107.37221301</v>
      </c>
      <c r="G2074" s="614">
        <f t="shared" si="99"/>
        <v>2000</v>
      </c>
      <c r="H2074" s="615">
        <f t="shared" si="101"/>
        <v>397245107.37221301</v>
      </c>
      <c r="I2074" s="616" t="s">
        <v>108</v>
      </c>
      <c r="J2074" s="616" t="s">
        <v>3184</v>
      </c>
    </row>
    <row r="2075" spans="1:10" ht="36">
      <c r="A2075" s="617"/>
      <c r="B2075" s="620" t="s">
        <v>3194</v>
      </c>
      <c r="C2075" s="613" t="s">
        <v>3918</v>
      </c>
      <c r="D2075" s="618" t="s">
        <v>3929</v>
      </c>
      <c r="E2075" s="614">
        <v>2000</v>
      </c>
      <c r="F2075" s="615">
        <f t="shared" si="100"/>
        <v>397247107.37221301</v>
      </c>
      <c r="G2075" s="614">
        <f t="shared" si="99"/>
        <v>2000</v>
      </c>
      <c r="H2075" s="615">
        <f t="shared" si="101"/>
        <v>397247107.37221301</v>
      </c>
      <c r="I2075" s="616" t="s">
        <v>108</v>
      </c>
      <c r="J2075" s="616" t="s">
        <v>3184</v>
      </c>
    </row>
    <row r="2076" spans="1:10" ht="36">
      <c r="A2076" s="617"/>
      <c r="B2076" s="620" t="s">
        <v>3194</v>
      </c>
      <c r="C2076" s="613" t="s">
        <v>3918</v>
      </c>
      <c r="D2076" s="618" t="s">
        <v>3930</v>
      </c>
      <c r="E2076" s="614">
        <v>2000</v>
      </c>
      <c r="F2076" s="615">
        <f t="shared" si="100"/>
        <v>397249107.37221301</v>
      </c>
      <c r="G2076" s="614">
        <f t="shared" si="99"/>
        <v>2000</v>
      </c>
      <c r="H2076" s="615">
        <f t="shared" si="101"/>
        <v>397249107.37221301</v>
      </c>
      <c r="I2076" s="616" t="s">
        <v>108</v>
      </c>
      <c r="J2076" s="616" t="s">
        <v>3184</v>
      </c>
    </row>
    <row r="2077" spans="1:10" ht="36">
      <c r="A2077" s="617"/>
      <c r="B2077" s="620" t="s">
        <v>3194</v>
      </c>
      <c r="C2077" s="613" t="s">
        <v>3918</v>
      </c>
      <c r="D2077" s="618" t="s">
        <v>3931</v>
      </c>
      <c r="E2077" s="614">
        <v>2000</v>
      </c>
      <c r="F2077" s="615">
        <f t="shared" si="100"/>
        <v>397251107.37221301</v>
      </c>
      <c r="G2077" s="614">
        <f t="shared" si="99"/>
        <v>2000</v>
      </c>
      <c r="H2077" s="615">
        <f t="shared" si="101"/>
        <v>397251107.37221301</v>
      </c>
      <c r="I2077" s="616" t="s">
        <v>108</v>
      </c>
      <c r="J2077" s="616" t="s">
        <v>3184</v>
      </c>
    </row>
    <row r="2078" spans="1:10" ht="36">
      <c r="A2078" s="617"/>
      <c r="B2078" s="620" t="s">
        <v>3194</v>
      </c>
      <c r="C2078" s="613" t="s">
        <v>3918</v>
      </c>
      <c r="D2078" s="618" t="s">
        <v>3248</v>
      </c>
      <c r="E2078" s="614">
        <v>389999.66666666698</v>
      </c>
      <c r="F2078" s="615">
        <f t="shared" si="100"/>
        <v>397641107.03887969</v>
      </c>
      <c r="G2078" s="614">
        <f t="shared" si="99"/>
        <v>389999.66666666698</v>
      </c>
      <c r="H2078" s="615">
        <f t="shared" si="101"/>
        <v>397641107.03887969</v>
      </c>
      <c r="I2078" s="616" t="s">
        <v>108</v>
      </c>
      <c r="J2078" s="616" t="s">
        <v>3184</v>
      </c>
    </row>
    <row r="2079" spans="1:10" ht="36">
      <c r="A2079" s="617"/>
      <c r="B2079" s="620" t="s">
        <v>3194</v>
      </c>
      <c r="C2079" s="613" t="s">
        <v>3918</v>
      </c>
      <c r="D2079" s="618" t="s">
        <v>3932</v>
      </c>
      <c r="E2079" s="614">
        <v>78000</v>
      </c>
      <c r="F2079" s="615">
        <f t="shared" si="100"/>
        <v>397719107.03887969</v>
      </c>
      <c r="G2079" s="614">
        <f t="shared" si="99"/>
        <v>78000</v>
      </c>
      <c r="H2079" s="615">
        <f t="shared" si="101"/>
        <v>397719107.03887969</v>
      </c>
      <c r="I2079" s="616" t="s">
        <v>108</v>
      </c>
      <c r="J2079" s="616" t="s">
        <v>3184</v>
      </c>
    </row>
    <row r="2080" spans="1:10" ht="36">
      <c r="A2080" s="617"/>
      <c r="B2080" s="620" t="s">
        <v>3194</v>
      </c>
      <c r="C2080" s="613" t="s">
        <v>3918</v>
      </c>
      <c r="D2080" s="618" t="s">
        <v>3933</v>
      </c>
      <c r="E2080" s="614">
        <v>9000</v>
      </c>
      <c r="F2080" s="615">
        <f t="shared" si="100"/>
        <v>397728107.03887969</v>
      </c>
      <c r="G2080" s="614">
        <f t="shared" si="99"/>
        <v>9000</v>
      </c>
      <c r="H2080" s="615">
        <f t="shared" si="101"/>
        <v>397728107.03887969</v>
      </c>
      <c r="I2080" s="616" t="s">
        <v>108</v>
      </c>
      <c r="J2080" s="616" t="s">
        <v>3184</v>
      </c>
    </row>
    <row r="2081" spans="1:10" ht="36">
      <c r="A2081" s="617"/>
      <c r="B2081" s="620" t="s">
        <v>3194</v>
      </c>
      <c r="C2081" s="613" t="s">
        <v>3918</v>
      </c>
      <c r="D2081" s="618" t="s">
        <v>3357</v>
      </c>
      <c r="E2081" s="614">
        <v>125000</v>
      </c>
      <c r="F2081" s="615">
        <f t="shared" si="100"/>
        <v>397853107.03887969</v>
      </c>
      <c r="G2081" s="614">
        <f t="shared" si="99"/>
        <v>125000</v>
      </c>
      <c r="H2081" s="615">
        <f t="shared" si="101"/>
        <v>397853107.03887969</v>
      </c>
      <c r="I2081" s="616" t="s">
        <v>108</v>
      </c>
      <c r="J2081" s="616" t="s">
        <v>3184</v>
      </c>
    </row>
    <row r="2082" spans="1:10" ht="36">
      <c r="A2082" s="617"/>
      <c r="B2082" s="620" t="s">
        <v>3194</v>
      </c>
      <c r="C2082" s="613" t="s">
        <v>3918</v>
      </c>
      <c r="D2082" s="618" t="s">
        <v>3358</v>
      </c>
      <c r="E2082" s="614">
        <v>200000</v>
      </c>
      <c r="F2082" s="615">
        <f t="shared" si="100"/>
        <v>398053107.03887969</v>
      </c>
      <c r="G2082" s="614">
        <f t="shared" si="99"/>
        <v>200000</v>
      </c>
      <c r="H2082" s="615">
        <f t="shared" si="101"/>
        <v>398053107.03887969</v>
      </c>
      <c r="I2082" s="616" t="s">
        <v>108</v>
      </c>
      <c r="J2082" s="616" t="s">
        <v>3184</v>
      </c>
    </row>
    <row r="2083" spans="1:10" ht="36">
      <c r="A2083" s="617"/>
      <c r="B2083" s="620" t="s">
        <v>3194</v>
      </c>
      <c r="C2083" s="613" t="s">
        <v>3918</v>
      </c>
      <c r="D2083" s="618" t="s">
        <v>3365</v>
      </c>
      <c r="E2083" s="614">
        <v>125000</v>
      </c>
      <c r="F2083" s="615">
        <f t="shared" si="100"/>
        <v>398178107.03887969</v>
      </c>
      <c r="G2083" s="614">
        <f t="shared" si="99"/>
        <v>125000</v>
      </c>
      <c r="H2083" s="615">
        <f t="shared" si="101"/>
        <v>398178107.03887969</v>
      </c>
      <c r="I2083" s="616" t="s">
        <v>108</v>
      </c>
      <c r="J2083" s="616" t="s">
        <v>3184</v>
      </c>
    </row>
    <row r="2084" spans="1:10" ht="36">
      <c r="A2084" s="617"/>
      <c r="B2084" s="620" t="s">
        <v>3194</v>
      </c>
      <c r="C2084" s="613" t="s">
        <v>3918</v>
      </c>
      <c r="D2084" s="618" t="s">
        <v>3934</v>
      </c>
      <c r="E2084" s="614">
        <v>9000</v>
      </c>
      <c r="F2084" s="615">
        <f t="shared" si="100"/>
        <v>398187107.03887969</v>
      </c>
      <c r="G2084" s="614">
        <f t="shared" si="99"/>
        <v>9000</v>
      </c>
      <c r="H2084" s="615">
        <f t="shared" si="101"/>
        <v>398187107.03887969</v>
      </c>
      <c r="I2084" s="616" t="s">
        <v>108</v>
      </c>
      <c r="J2084" s="616" t="s">
        <v>3184</v>
      </c>
    </row>
    <row r="2085" spans="1:10" ht="36">
      <c r="A2085" s="617"/>
      <c r="B2085" s="620" t="s">
        <v>3194</v>
      </c>
      <c r="C2085" s="613" t="s">
        <v>3918</v>
      </c>
      <c r="D2085" s="618" t="s">
        <v>3935</v>
      </c>
      <c r="E2085" s="614">
        <v>16000</v>
      </c>
      <c r="F2085" s="615">
        <f t="shared" si="100"/>
        <v>398203107.03887969</v>
      </c>
      <c r="G2085" s="614">
        <f t="shared" si="99"/>
        <v>16000</v>
      </c>
      <c r="H2085" s="615">
        <f t="shared" si="101"/>
        <v>398203107.03887969</v>
      </c>
      <c r="I2085" s="616" t="s">
        <v>108</v>
      </c>
      <c r="J2085" s="616" t="s">
        <v>3184</v>
      </c>
    </row>
    <row r="2086" spans="1:10" ht="36">
      <c r="A2086" s="617"/>
      <c r="B2086" s="620" t="s">
        <v>3194</v>
      </c>
      <c r="C2086" s="613" t="s">
        <v>3918</v>
      </c>
      <c r="D2086" s="618" t="s">
        <v>3367</v>
      </c>
      <c r="E2086" s="614">
        <v>442055</v>
      </c>
      <c r="F2086" s="615">
        <f t="shared" si="100"/>
        <v>398645162.03887969</v>
      </c>
      <c r="G2086" s="614">
        <f t="shared" si="99"/>
        <v>442055</v>
      </c>
      <c r="H2086" s="615">
        <f t="shared" si="101"/>
        <v>398645162.03887969</v>
      </c>
      <c r="I2086" s="616" t="s">
        <v>108</v>
      </c>
      <c r="J2086" s="616" t="s">
        <v>3184</v>
      </c>
    </row>
    <row r="2087" spans="1:10" ht="36">
      <c r="A2087" s="617"/>
      <c r="B2087" s="620" t="s">
        <v>3194</v>
      </c>
      <c r="C2087" s="613" t="s">
        <v>3918</v>
      </c>
      <c r="D2087" s="618" t="s">
        <v>3369</v>
      </c>
      <c r="E2087" s="614">
        <v>323000</v>
      </c>
      <c r="F2087" s="615">
        <f t="shared" si="100"/>
        <v>398968162.03887969</v>
      </c>
      <c r="G2087" s="614">
        <f t="shared" si="99"/>
        <v>323000</v>
      </c>
      <c r="H2087" s="615">
        <f t="shared" si="101"/>
        <v>398968162.03887969</v>
      </c>
      <c r="I2087" s="616" t="s">
        <v>108</v>
      </c>
      <c r="J2087" s="616" t="s">
        <v>3184</v>
      </c>
    </row>
    <row r="2088" spans="1:10" ht="36">
      <c r="A2088" s="617"/>
      <c r="B2088" s="620" t="s">
        <v>3194</v>
      </c>
      <c r="C2088" s="613" t="s">
        <v>3918</v>
      </c>
      <c r="D2088" s="618" t="s">
        <v>3371</v>
      </c>
      <c r="E2088" s="614">
        <v>448000</v>
      </c>
      <c r="F2088" s="615">
        <f t="shared" si="100"/>
        <v>399416162.03887969</v>
      </c>
      <c r="G2088" s="614">
        <f t="shared" si="99"/>
        <v>448000</v>
      </c>
      <c r="H2088" s="615">
        <f t="shared" si="101"/>
        <v>399416162.03887969</v>
      </c>
      <c r="I2088" s="616" t="s">
        <v>108</v>
      </c>
      <c r="J2088" s="616" t="s">
        <v>3184</v>
      </c>
    </row>
    <row r="2089" spans="1:10" ht="36">
      <c r="A2089" s="617"/>
      <c r="B2089" s="620" t="s">
        <v>3194</v>
      </c>
      <c r="C2089" s="613" t="s">
        <v>3918</v>
      </c>
      <c r="D2089" s="618" t="s">
        <v>3749</v>
      </c>
      <c r="E2089" s="614">
        <v>4000</v>
      </c>
      <c r="F2089" s="615">
        <f t="shared" si="100"/>
        <v>399420162.03887969</v>
      </c>
      <c r="G2089" s="614">
        <f t="shared" si="99"/>
        <v>4000</v>
      </c>
      <c r="H2089" s="615">
        <f t="shared" si="101"/>
        <v>399420162.03887969</v>
      </c>
      <c r="I2089" s="616" t="s">
        <v>108</v>
      </c>
      <c r="J2089" s="616" t="s">
        <v>3184</v>
      </c>
    </row>
    <row r="2090" spans="1:10" ht="36">
      <c r="A2090" s="617"/>
      <c r="B2090" s="620" t="s">
        <v>3194</v>
      </c>
      <c r="C2090" s="613" t="s">
        <v>3936</v>
      </c>
      <c r="D2090" s="618" t="s">
        <v>3473</v>
      </c>
      <c r="E2090" s="614">
        <v>25000</v>
      </c>
      <c r="F2090" s="615">
        <f t="shared" si="100"/>
        <v>399445162.03887969</v>
      </c>
      <c r="G2090" s="614">
        <f t="shared" si="99"/>
        <v>25000</v>
      </c>
      <c r="H2090" s="615">
        <f t="shared" si="101"/>
        <v>399445162.03887969</v>
      </c>
      <c r="I2090" s="616" t="s">
        <v>108</v>
      </c>
      <c r="J2090" s="616" t="s">
        <v>3184</v>
      </c>
    </row>
    <row r="2091" spans="1:10" ht="36">
      <c r="A2091" s="617"/>
      <c r="B2091" s="620" t="s">
        <v>3194</v>
      </c>
      <c r="C2091" s="613" t="s">
        <v>3936</v>
      </c>
      <c r="D2091" s="618" t="s">
        <v>3299</v>
      </c>
      <c r="E2091" s="614">
        <v>31000</v>
      </c>
      <c r="F2091" s="615">
        <f t="shared" si="100"/>
        <v>399476162.03887969</v>
      </c>
      <c r="G2091" s="614">
        <f t="shared" si="99"/>
        <v>31000</v>
      </c>
      <c r="H2091" s="615">
        <f t="shared" si="101"/>
        <v>399476162.03887969</v>
      </c>
      <c r="I2091" s="616" t="s">
        <v>108</v>
      </c>
      <c r="J2091" s="616" t="s">
        <v>3184</v>
      </c>
    </row>
    <row r="2092" spans="1:10" ht="36">
      <c r="A2092" s="617"/>
      <c r="B2092" s="620" t="s">
        <v>3194</v>
      </c>
      <c r="C2092" s="613" t="s">
        <v>3936</v>
      </c>
      <c r="D2092" s="618" t="s">
        <v>3206</v>
      </c>
      <c r="E2092" s="614">
        <v>347214</v>
      </c>
      <c r="F2092" s="615">
        <f t="shared" si="100"/>
        <v>399823376.03887969</v>
      </c>
      <c r="G2092" s="614">
        <f t="shared" si="99"/>
        <v>347214</v>
      </c>
      <c r="H2092" s="615">
        <f t="shared" si="101"/>
        <v>399823376.03887969</v>
      </c>
      <c r="I2092" s="616" t="s">
        <v>108</v>
      </c>
      <c r="J2092" s="616" t="s">
        <v>3184</v>
      </c>
    </row>
    <row r="2093" spans="1:10" ht="36">
      <c r="A2093" s="617"/>
      <c r="B2093" s="620" t="s">
        <v>3194</v>
      </c>
      <c r="C2093" s="613" t="s">
        <v>3936</v>
      </c>
      <c r="D2093" s="618" t="s">
        <v>3937</v>
      </c>
      <c r="E2093" s="614">
        <v>693.16000000000008</v>
      </c>
      <c r="F2093" s="615">
        <f t="shared" si="100"/>
        <v>399824069.19887972</v>
      </c>
      <c r="G2093" s="614">
        <f t="shared" si="99"/>
        <v>693.16000000000008</v>
      </c>
      <c r="H2093" s="615">
        <f t="shared" si="101"/>
        <v>399824069.19887972</v>
      </c>
      <c r="I2093" s="616" t="s">
        <v>108</v>
      </c>
      <c r="J2093" s="616" t="s">
        <v>3184</v>
      </c>
    </row>
    <row r="2094" spans="1:10" ht="36">
      <c r="A2094" s="617"/>
      <c r="B2094" s="620" t="s">
        <v>3194</v>
      </c>
      <c r="C2094" s="613" t="s">
        <v>3936</v>
      </c>
      <c r="D2094" s="618" t="s">
        <v>3300</v>
      </c>
      <c r="E2094" s="614">
        <v>10000</v>
      </c>
      <c r="F2094" s="615">
        <f t="shared" si="100"/>
        <v>399834069.19887972</v>
      </c>
      <c r="G2094" s="614">
        <f t="shared" si="99"/>
        <v>10000</v>
      </c>
      <c r="H2094" s="615">
        <f t="shared" si="101"/>
        <v>399834069.19887972</v>
      </c>
      <c r="I2094" s="616" t="s">
        <v>108</v>
      </c>
      <c r="J2094" s="616" t="s">
        <v>3184</v>
      </c>
    </row>
    <row r="2095" spans="1:10" ht="36">
      <c r="A2095" s="617"/>
      <c r="B2095" s="620" t="s">
        <v>3194</v>
      </c>
      <c r="C2095" s="613" t="s">
        <v>3936</v>
      </c>
      <c r="D2095" s="618" t="s">
        <v>3302</v>
      </c>
      <c r="E2095" s="614">
        <v>1249000</v>
      </c>
      <c r="F2095" s="615">
        <f t="shared" si="100"/>
        <v>401083069.19887972</v>
      </c>
      <c r="G2095" s="614">
        <f t="shared" si="99"/>
        <v>1249000</v>
      </c>
      <c r="H2095" s="615">
        <f t="shared" si="101"/>
        <v>401083069.19887972</v>
      </c>
      <c r="I2095" s="616" t="s">
        <v>108</v>
      </c>
      <c r="J2095" s="616" t="s">
        <v>3184</v>
      </c>
    </row>
    <row r="2096" spans="1:10" ht="36">
      <c r="A2096" s="617"/>
      <c r="B2096" s="620" t="s">
        <v>3194</v>
      </c>
      <c r="C2096" s="613" t="s">
        <v>3936</v>
      </c>
      <c r="D2096" s="618" t="s">
        <v>3938</v>
      </c>
      <c r="E2096" s="614">
        <v>2000</v>
      </c>
      <c r="F2096" s="615">
        <f t="shared" si="100"/>
        <v>401085069.19887972</v>
      </c>
      <c r="G2096" s="614">
        <f t="shared" si="99"/>
        <v>2000</v>
      </c>
      <c r="H2096" s="615">
        <f t="shared" si="101"/>
        <v>401085069.19887972</v>
      </c>
      <c r="I2096" s="616" t="s">
        <v>108</v>
      </c>
      <c r="J2096" s="616" t="s">
        <v>3184</v>
      </c>
    </row>
    <row r="2097" spans="1:10" ht="36">
      <c r="A2097" s="617"/>
      <c r="B2097" s="620" t="s">
        <v>3194</v>
      </c>
      <c r="C2097" s="613" t="s">
        <v>3936</v>
      </c>
      <c r="D2097" s="618" t="s">
        <v>3939</v>
      </c>
      <c r="E2097" s="614">
        <v>2000</v>
      </c>
      <c r="F2097" s="615">
        <f t="shared" si="100"/>
        <v>401087069.19887972</v>
      </c>
      <c r="G2097" s="614">
        <f t="shared" si="99"/>
        <v>2000</v>
      </c>
      <c r="H2097" s="615">
        <f t="shared" si="101"/>
        <v>401087069.19887972</v>
      </c>
      <c r="I2097" s="616" t="s">
        <v>108</v>
      </c>
      <c r="J2097" s="616" t="s">
        <v>3184</v>
      </c>
    </row>
    <row r="2098" spans="1:10" ht="36">
      <c r="A2098" s="617"/>
      <c r="B2098" s="620" t="s">
        <v>3194</v>
      </c>
      <c r="C2098" s="613" t="s">
        <v>3936</v>
      </c>
      <c r="D2098" s="618" t="s">
        <v>3940</v>
      </c>
      <c r="E2098" s="614">
        <v>78000</v>
      </c>
      <c r="F2098" s="615">
        <f t="shared" si="100"/>
        <v>401165069.19887972</v>
      </c>
      <c r="G2098" s="614">
        <f t="shared" si="99"/>
        <v>78000</v>
      </c>
      <c r="H2098" s="615">
        <f t="shared" si="101"/>
        <v>401165069.19887972</v>
      </c>
      <c r="I2098" s="616" t="s">
        <v>108</v>
      </c>
      <c r="J2098" s="616" t="s">
        <v>3184</v>
      </c>
    </row>
    <row r="2099" spans="1:10" ht="36">
      <c r="A2099" s="617"/>
      <c r="B2099" s="620" t="s">
        <v>3194</v>
      </c>
      <c r="C2099" s="613" t="s">
        <v>3936</v>
      </c>
      <c r="D2099" s="618" t="s">
        <v>3307</v>
      </c>
      <c r="E2099" s="614">
        <v>25000</v>
      </c>
      <c r="F2099" s="615">
        <f t="shared" si="100"/>
        <v>401190069.19887972</v>
      </c>
      <c r="G2099" s="614">
        <f t="shared" si="99"/>
        <v>25000</v>
      </c>
      <c r="H2099" s="615">
        <f t="shared" si="101"/>
        <v>401190069.19887972</v>
      </c>
      <c r="I2099" s="616" t="s">
        <v>108</v>
      </c>
      <c r="J2099" s="616" t="s">
        <v>3184</v>
      </c>
    </row>
    <row r="2100" spans="1:10" ht="36">
      <c r="A2100" s="617"/>
      <c r="B2100" s="620" t="s">
        <v>3194</v>
      </c>
      <c r="C2100" s="613" t="s">
        <v>3936</v>
      </c>
      <c r="D2100" s="618" t="s">
        <v>3308</v>
      </c>
      <c r="E2100" s="614">
        <v>701000</v>
      </c>
      <c r="F2100" s="615">
        <f t="shared" si="100"/>
        <v>401891069.19887972</v>
      </c>
      <c r="G2100" s="614">
        <f t="shared" si="99"/>
        <v>701000</v>
      </c>
      <c r="H2100" s="615">
        <f t="shared" si="101"/>
        <v>401891069.19887972</v>
      </c>
      <c r="I2100" s="616" t="s">
        <v>108</v>
      </c>
      <c r="J2100" s="616" t="s">
        <v>3184</v>
      </c>
    </row>
    <row r="2101" spans="1:10" ht="36">
      <c r="A2101" s="617"/>
      <c r="B2101" s="620" t="s">
        <v>3194</v>
      </c>
      <c r="C2101" s="613" t="s">
        <v>3936</v>
      </c>
      <c r="D2101" s="618" t="s">
        <v>3308</v>
      </c>
      <c r="E2101" s="614">
        <v>18857</v>
      </c>
      <c r="F2101" s="615">
        <f t="shared" si="100"/>
        <v>401909926.19887972</v>
      </c>
      <c r="G2101" s="614">
        <f t="shared" si="99"/>
        <v>18857</v>
      </c>
      <c r="H2101" s="615">
        <f t="shared" si="101"/>
        <v>401909926.19887972</v>
      </c>
      <c r="I2101" s="616" t="s">
        <v>108</v>
      </c>
      <c r="J2101" s="616" t="s">
        <v>3184</v>
      </c>
    </row>
    <row r="2102" spans="1:10" ht="36">
      <c r="A2102" s="617"/>
      <c r="B2102" s="620" t="s">
        <v>3194</v>
      </c>
      <c r="C2102" s="613" t="s">
        <v>3936</v>
      </c>
      <c r="D2102" s="618" t="s">
        <v>3308</v>
      </c>
      <c r="E2102" s="614">
        <v>428143</v>
      </c>
      <c r="F2102" s="615">
        <f t="shared" si="100"/>
        <v>402338069.19887972</v>
      </c>
      <c r="G2102" s="614">
        <f t="shared" si="99"/>
        <v>428143</v>
      </c>
      <c r="H2102" s="615">
        <f t="shared" si="101"/>
        <v>402338069.19887972</v>
      </c>
      <c r="I2102" s="616" t="s">
        <v>108</v>
      </c>
      <c r="J2102" s="616" t="s">
        <v>3184</v>
      </c>
    </row>
    <row r="2103" spans="1:10" ht="36">
      <c r="A2103" s="617"/>
      <c r="B2103" s="620" t="s">
        <v>3194</v>
      </c>
      <c r="C2103" s="613" t="s">
        <v>3936</v>
      </c>
      <c r="D2103" s="618" t="s">
        <v>3309</v>
      </c>
      <c r="E2103" s="614">
        <v>180000</v>
      </c>
      <c r="F2103" s="615">
        <f t="shared" si="100"/>
        <v>402518069.19887972</v>
      </c>
      <c r="G2103" s="614">
        <f t="shared" si="99"/>
        <v>180000</v>
      </c>
      <c r="H2103" s="615">
        <f t="shared" si="101"/>
        <v>402518069.19887972</v>
      </c>
      <c r="I2103" s="616" t="s">
        <v>108</v>
      </c>
      <c r="J2103" s="616" t="s">
        <v>3184</v>
      </c>
    </row>
    <row r="2104" spans="1:10" ht="36">
      <c r="A2104" s="617"/>
      <c r="B2104" s="620" t="s">
        <v>3194</v>
      </c>
      <c r="C2104" s="613" t="s">
        <v>3936</v>
      </c>
      <c r="D2104" s="618" t="s">
        <v>3310</v>
      </c>
      <c r="E2104" s="614">
        <v>299000</v>
      </c>
      <c r="F2104" s="615">
        <f t="shared" si="100"/>
        <v>402817069.19887972</v>
      </c>
      <c r="G2104" s="614">
        <f t="shared" si="99"/>
        <v>299000</v>
      </c>
      <c r="H2104" s="615">
        <f t="shared" si="101"/>
        <v>402817069.19887972</v>
      </c>
      <c r="I2104" s="616" t="s">
        <v>108</v>
      </c>
      <c r="J2104" s="616" t="s">
        <v>3184</v>
      </c>
    </row>
    <row r="2105" spans="1:10" ht="36">
      <c r="A2105" s="617"/>
      <c r="B2105" s="620" t="s">
        <v>3194</v>
      </c>
      <c r="C2105" s="613" t="s">
        <v>3936</v>
      </c>
      <c r="D2105" s="618" t="s">
        <v>3311</v>
      </c>
      <c r="E2105" s="614">
        <v>39000</v>
      </c>
      <c r="F2105" s="615">
        <f t="shared" si="100"/>
        <v>402856069.19887972</v>
      </c>
      <c r="G2105" s="614">
        <f t="shared" si="99"/>
        <v>39000</v>
      </c>
      <c r="H2105" s="615">
        <f t="shared" si="101"/>
        <v>402856069.19887972</v>
      </c>
      <c r="I2105" s="616" t="s">
        <v>108</v>
      </c>
      <c r="J2105" s="616" t="s">
        <v>3184</v>
      </c>
    </row>
    <row r="2106" spans="1:10" ht="36">
      <c r="A2106" s="617"/>
      <c r="B2106" s="620" t="s">
        <v>3194</v>
      </c>
      <c r="C2106" s="613" t="s">
        <v>3936</v>
      </c>
      <c r="D2106" s="618" t="s">
        <v>3389</v>
      </c>
      <c r="E2106" s="614">
        <v>599000</v>
      </c>
      <c r="F2106" s="615">
        <f t="shared" si="100"/>
        <v>403455069.19887972</v>
      </c>
      <c r="G2106" s="614">
        <f t="shared" si="99"/>
        <v>599000</v>
      </c>
      <c r="H2106" s="615">
        <f t="shared" si="101"/>
        <v>403455069.19887972</v>
      </c>
      <c r="I2106" s="616" t="s">
        <v>108</v>
      </c>
      <c r="J2106" s="616" t="s">
        <v>3184</v>
      </c>
    </row>
    <row r="2107" spans="1:10" ht="36">
      <c r="A2107" s="617"/>
      <c r="B2107" s="620" t="s">
        <v>3194</v>
      </c>
      <c r="C2107" s="613" t="s">
        <v>3936</v>
      </c>
      <c r="D2107" s="618" t="s">
        <v>3499</v>
      </c>
      <c r="E2107" s="614">
        <v>625000</v>
      </c>
      <c r="F2107" s="615">
        <f t="shared" si="100"/>
        <v>404080069.19887972</v>
      </c>
      <c r="G2107" s="614">
        <f t="shared" si="99"/>
        <v>625000</v>
      </c>
      <c r="H2107" s="615">
        <f t="shared" si="101"/>
        <v>404080069.19887972</v>
      </c>
      <c r="I2107" s="616" t="s">
        <v>108</v>
      </c>
      <c r="J2107" s="616" t="s">
        <v>3184</v>
      </c>
    </row>
    <row r="2108" spans="1:10" ht="36">
      <c r="A2108" s="617"/>
      <c r="B2108" s="620" t="s">
        <v>3194</v>
      </c>
      <c r="C2108" s="613" t="s">
        <v>3936</v>
      </c>
      <c r="D2108" s="618" t="s">
        <v>3941</v>
      </c>
      <c r="E2108" s="614">
        <v>5118.72</v>
      </c>
      <c r="F2108" s="615">
        <f t="shared" si="100"/>
        <v>404085187.91887975</v>
      </c>
      <c r="G2108" s="614">
        <f t="shared" si="99"/>
        <v>5118.72</v>
      </c>
      <c r="H2108" s="615">
        <f t="shared" si="101"/>
        <v>404085187.91887975</v>
      </c>
      <c r="I2108" s="616" t="s">
        <v>108</v>
      </c>
      <c r="J2108" s="616" t="s">
        <v>3184</v>
      </c>
    </row>
    <row r="2109" spans="1:10" ht="36">
      <c r="A2109" s="617"/>
      <c r="B2109" s="620" t="s">
        <v>3194</v>
      </c>
      <c r="C2109" s="613" t="s">
        <v>3936</v>
      </c>
      <c r="D2109" s="618" t="s">
        <v>3312</v>
      </c>
      <c r="E2109" s="614">
        <v>591514</v>
      </c>
      <c r="F2109" s="615">
        <f t="shared" si="100"/>
        <v>404676701.91887975</v>
      </c>
      <c r="G2109" s="614">
        <f t="shared" si="99"/>
        <v>591514</v>
      </c>
      <c r="H2109" s="615">
        <f t="shared" si="101"/>
        <v>404676701.91887975</v>
      </c>
      <c r="I2109" s="616" t="s">
        <v>108</v>
      </c>
      <c r="J2109" s="616" t="s">
        <v>3184</v>
      </c>
    </row>
    <row r="2110" spans="1:10" ht="36">
      <c r="A2110" s="617"/>
      <c r="B2110" s="620" t="s">
        <v>3194</v>
      </c>
      <c r="C2110" s="613" t="s">
        <v>3936</v>
      </c>
      <c r="D2110" s="618" t="s">
        <v>3942</v>
      </c>
      <c r="E2110" s="614">
        <v>958000</v>
      </c>
      <c r="F2110" s="615">
        <f t="shared" si="100"/>
        <v>405634701.91887975</v>
      </c>
      <c r="G2110" s="614">
        <f t="shared" si="99"/>
        <v>958000</v>
      </c>
      <c r="H2110" s="615">
        <f t="shared" si="101"/>
        <v>405634701.91887975</v>
      </c>
      <c r="I2110" s="616" t="s">
        <v>108</v>
      </c>
      <c r="J2110" s="616" t="s">
        <v>3184</v>
      </c>
    </row>
    <row r="2111" spans="1:10" ht="36">
      <c r="A2111" s="617"/>
      <c r="B2111" s="620" t="s">
        <v>3194</v>
      </c>
      <c r="C2111" s="613" t="s">
        <v>3936</v>
      </c>
      <c r="D2111" s="618" t="s">
        <v>3943</v>
      </c>
      <c r="E2111" s="614">
        <v>958000</v>
      </c>
      <c r="F2111" s="615">
        <f t="shared" si="100"/>
        <v>406592701.91887975</v>
      </c>
      <c r="G2111" s="614">
        <f t="shared" si="99"/>
        <v>958000</v>
      </c>
      <c r="H2111" s="615">
        <f t="shared" si="101"/>
        <v>406592701.91887975</v>
      </c>
      <c r="I2111" s="616" t="s">
        <v>108</v>
      </c>
      <c r="J2111" s="616" t="s">
        <v>3184</v>
      </c>
    </row>
    <row r="2112" spans="1:10" ht="36">
      <c r="A2112" s="617"/>
      <c r="B2112" s="620" t="s">
        <v>3194</v>
      </c>
      <c r="C2112" s="613" t="s">
        <v>3936</v>
      </c>
      <c r="D2112" s="618" t="s">
        <v>3273</v>
      </c>
      <c r="E2112" s="614">
        <v>287000</v>
      </c>
      <c r="F2112" s="615">
        <f t="shared" si="100"/>
        <v>406879701.91887975</v>
      </c>
      <c r="G2112" s="614">
        <f t="shared" si="99"/>
        <v>287000</v>
      </c>
      <c r="H2112" s="615">
        <f t="shared" si="101"/>
        <v>406879701.91887975</v>
      </c>
      <c r="I2112" s="616" t="s">
        <v>108</v>
      </c>
      <c r="J2112" s="616" t="s">
        <v>3184</v>
      </c>
    </row>
    <row r="2113" spans="1:10" ht="36">
      <c r="A2113" s="617"/>
      <c r="B2113" s="620" t="s">
        <v>3194</v>
      </c>
      <c r="C2113" s="613" t="s">
        <v>3936</v>
      </c>
      <c r="D2113" s="618" t="s">
        <v>3944</v>
      </c>
      <c r="E2113" s="614">
        <v>234000</v>
      </c>
      <c r="F2113" s="615">
        <f t="shared" si="100"/>
        <v>407113701.91887975</v>
      </c>
      <c r="G2113" s="614">
        <f t="shared" si="99"/>
        <v>234000</v>
      </c>
      <c r="H2113" s="615">
        <f t="shared" si="101"/>
        <v>407113701.91887975</v>
      </c>
      <c r="I2113" s="616" t="s">
        <v>108</v>
      </c>
      <c r="J2113" s="616" t="s">
        <v>3184</v>
      </c>
    </row>
    <row r="2114" spans="1:10" ht="36">
      <c r="A2114" s="617"/>
      <c r="B2114" s="620" t="s">
        <v>3194</v>
      </c>
      <c r="C2114" s="613" t="s">
        <v>3936</v>
      </c>
      <c r="D2114" s="618" t="s">
        <v>3323</v>
      </c>
      <c r="E2114" s="614">
        <v>133000</v>
      </c>
      <c r="F2114" s="615">
        <f t="shared" si="100"/>
        <v>407246701.91887975</v>
      </c>
      <c r="G2114" s="614">
        <f t="shared" si="99"/>
        <v>133000</v>
      </c>
      <c r="H2114" s="615">
        <f t="shared" si="101"/>
        <v>407246701.91887975</v>
      </c>
      <c r="I2114" s="616" t="s">
        <v>108</v>
      </c>
      <c r="J2114" s="616" t="s">
        <v>3184</v>
      </c>
    </row>
    <row r="2115" spans="1:10" ht="36">
      <c r="A2115" s="617"/>
      <c r="B2115" s="620" t="s">
        <v>3194</v>
      </c>
      <c r="C2115" s="613" t="s">
        <v>3936</v>
      </c>
      <c r="D2115" s="618" t="s">
        <v>3328</v>
      </c>
      <c r="E2115" s="614">
        <v>266000</v>
      </c>
      <c r="F2115" s="615">
        <f t="shared" si="100"/>
        <v>407512701.91887975</v>
      </c>
      <c r="G2115" s="614">
        <f t="shared" si="99"/>
        <v>266000</v>
      </c>
      <c r="H2115" s="615">
        <f t="shared" si="101"/>
        <v>407512701.91887975</v>
      </c>
      <c r="I2115" s="616" t="s">
        <v>108</v>
      </c>
      <c r="J2115" s="616" t="s">
        <v>3184</v>
      </c>
    </row>
    <row r="2116" spans="1:10" ht="36">
      <c r="A2116" s="617"/>
      <c r="B2116" s="620" t="s">
        <v>3194</v>
      </c>
      <c r="C2116" s="613" t="s">
        <v>3936</v>
      </c>
      <c r="D2116" s="618" t="s">
        <v>3945</v>
      </c>
      <c r="E2116" s="614">
        <v>133000</v>
      </c>
      <c r="F2116" s="615">
        <f t="shared" si="100"/>
        <v>407645701.91887975</v>
      </c>
      <c r="G2116" s="614">
        <f t="shared" si="99"/>
        <v>133000</v>
      </c>
      <c r="H2116" s="615">
        <f t="shared" si="101"/>
        <v>407645701.91887975</v>
      </c>
      <c r="I2116" s="616" t="s">
        <v>108</v>
      </c>
      <c r="J2116" s="616" t="s">
        <v>3184</v>
      </c>
    </row>
    <row r="2117" spans="1:10" ht="36">
      <c r="A2117" s="617"/>
      <c r="B2117" s="620" t="s">
        <v>3194</v>
      </c>
      <c r="C2117" s="613" t="s">
        <v>3936</v>
      </c>
      <c r="D2117" s="618" t="s">
        <v>3946</v>
      </c>
      <c r="E2117" s="614">
        <v>133000</v>
      </c>
      <c r="F2117" s="615">
        <f t="shared" si="100"/>
        <v>407778701.91887975</v>
      </c>
      <c r="G2117" s="614">
        <f t="shared" si="99"/>
        <v>133000</v>
      </c>
      <c r="H2117" s="615">
        <f t="shared" si="101"/>
        <v>407778701.91887975</v>
      </c>
      <c r="I2117" s="616" t="s">
        <v>108</v>
      </c>
      <c r="J2117" s="616" t="s">
        <v>3184</v>
      </c>
    </row>
    <row r="2118" spans="1:10" ht="36">
      <c r="A2118" s="617"/>
      <c r="B2118" s="620" t="s">
        <v>3194</v>
      </c>
      <c r="C2118" s="613" t="s">
        <v>3936</v>
      </c>
      <c r="D2118" s="618" t="s">
        <v>3329</v>
      </c>
      <c r="E2118" s="614">
        <v>169250</v>
      </c>
      <c r="F2118" s="615">
        <f t="shared" si="100"/>
        <v>407947951.91887975</v>
      </c>
      <c r="G2118" s="614">
        <f t="shared" si="99"/>
        <v>169250</v>
      </c>
      <c r="H2118" s="615">
        <f t="shared" si="101"/>
        <v>407947951.91887975</v>
      </c>
      <c r="I2118" s="616" t="s">
        <v>108</v>
      </c>
      <c r="J2118" s="616" t="s">
        <v>3184</v>
      </c>
    </row>
    <row r="2119" spans="1:10" ht="36">
      <c r="A2119" s="617"/>
      <c r="B2119" s="620" t="s">
        <v>3194</v>
      </c>
      <c r="C2119" s="613" t="s">
        <v>3936</v>
      </c>
      <c r="D2119" s="618" t="s">
        <v>3330</v>
      </c>
      <c r="E2119" s="614">
        <v>2000</v>
      </c>
      <c r="F2119" s="615">
        <f t="shared" si="100"/>
        <v>407949951.91887975</v>
      </c>
      <c r="G2119" s="614">
        <f t="shared" si="99"/>
        <v>2000</v>
      </c>
      <c r="H2119" s="615">
        <f t="shared" si="101"/>
        <v>407949951.91887975</v>
      </c>
      <c r="I2119" s="616" t="s">
        <v>108</v>
      </c>
      <c r="J2119" s="616" t="s">
        <v>3184</v>
      </c>
    </row>
    <row r="2120" spans="1:10" ht="36">
      <c r="A2120" s="617"/>
      <c r="B2120" s="620" t="s">
        <v>3194</v>
      </c>
      <c r="C2120" s="613" t="s">
        <v>3936</v>
      </c>
      <c r="D2120" s="618" t="s">
        <v>3947</v>
      </c>
      <c r="E2120" s="614">
        <v>423266</v>
      </c>
      <c r="F2120" s="615">
        <f t="shared" si="100"/>
        <v>408373217.91887975</v>
      </c>
      <c r="G2120" s="614">
        <f t="shared" si="99"/>
        <v>423266</v>
      </c>
      <c r="H2120" s="615">
        <f t="shared" si="101"/>
        <v>408373217.91887975</v>
      </c>
      <c r="I2120" s="616" t="s">
        <v>108</v>
      </c>
      <c r="J2120" s="616" t="s">
        <v>3184</v>
      </c>
    </row>
    <row r="2121" spans="1:10" ht="36">
      <c r="A2121" s="617"/>
      <c r="B2121" s="620" t="s">
        <v>3194</v>
      </c>
      <c r="C2121" s="613" t="s">
        <v>3936</v>
      </c>
      <c r="D2121" s="618" t="s">
        <v>3948</v>
      </c>
      <c r="E2121" s="614">
        <v>10237.44</v>
      </c>
      <c r="F2121" s="615">
        <f t="shared" si="100"/>
        <v>408383455.35887975</v>
      </c>
      <c r="G2121" s="614">
        <f t="shared" si="99"/>
        <v>10237.44</v>
      </c>
      <c r="H2121" s="615">
        <f t="shared" si="101"/>
        <v>408383455.35887975</v>
      </c>
      <c r="I2121" s="616" t="s">
        <v>108</v>
      </c>
      <c r="J2121" s="616" t="s">
        <v>3184</v>
      </c>
    </row>
    <row r="2122" spans="1:10" ht="36">
      <c r="A2122" s="617"/>
      <c r="B2122" s="620" t="s">
        <v>3194</v>
      </c>
      <c r="C2122" s="613" t="s">
        <v>3936</v>
      </c>
      <c r="D2122" s="618" t="s">
        <v>3333</v>
      </c>
      <c r="E2122" s="614">
        <v>249000</v>
      </c>
      <c r="F2122" s="615">
        <f t="shared" si="100"/>
        <v>408632455.35887975</v>
      </c>
      <c r="G2122" s="614">
        <f t="shared" ref="G2122:G2185" si="102">E2122</f>
        <v>249000</v>
      </c>
      <c r="H2122" s="615">
        <f t="shared" si="101"/>
        <v>408632455.35887975</v>
      </c>
      <c r="I2122" s="616" t="s">
        <v>108</v>
      </c>
      <c r="J2122" s="616" t="s">
        <v>3184</v>
      </c>
    </row>
    <row r="2123" spans="1:10" ht="36">
      <c r="A2123" s="617"/>
      <c r="B2123" s="620" t="s">
        <v>3194</v>
      </c>
      <c r="C2123" s="613" t="s">
        <v>3936</v>
      </c>
      <c r="D2123" s="618" t="s">
        <v>3221</v>
      </c>
      <c r="E2123" s="614">
        <v>950604</v>
      </c>
      <c r="F2123" s="615">
        <f t="shared" ref="F2123:F2186" si="103">E2123+F2122</f>
        <v>409583059.35887975</v>
      </c>
      <c r="G2123" s="614">
        <f t="shared" si="102"/>
        <v>950604</v>
      </c>
      <c r="H2123" s="615">
        <f t="shared" ref="H2123:H2186" si="104">H2122+G2123</f>
        <v>409583059.35887975</v>
      </c>
      <c r="I2123" s="616" t="s">
        <v>108</v>
      </c>
      <c r="J2123" s="616" t="s">
        <v>3184</v>
      </c>
    </row>
    <row r="2124" spans="1:10" ht="36">
      <c r="A2124" s="617"/>
      <c r="B2124" s="620" t="s">
        <v>3194</v>
      </c>
      <c r="C2124" s="613" t="s">
        <v>3936</v>
      </c>
      <c r="D2124" s="618" t="s">
        <v>3949</v>
      </c>
      <c r="E2124" s="614">
        <v>2000</v>
      </c>
      <c r="F2124" s="615">
        <f t="shared" si="103"/>
        <v>409585059.35887975</v>
      </c>
      <c r="G2124" s="614">
        <f t="shared" si="102"/>
        <v>2000</v>
      </c>
      <c r="H2124" s="615">
        <f t="shared" si="104"/>
        <v>409585059.35887975</v>
      </c>
      <c r="I2124" s="616" t="s">
        <v>108</v>
      </c>
      <c r="J2124" s="616" t="s">
        <v>3184</v>
      </c>
    </row>
    <row r="2125" spans="1:10" ht="36">
      <c r="A2125" s="617"/>
      <c r="B2125" s="620" t="s">
        <v>3194</v>
      </c>
      <c r="C2125" s="613" t="s">
        <v>3936</v>
      </c>
      <c r="D2125" s="618" t="s">
        <v>3950</v>
      </c>
      <c r="E2125" s="614">
        <v>55000</v>
      </c>
      <c r="F2125" s="615">
        <f t="shared" si="103"/>
        <v>409640059.35887975</v>
      </c>
      <c r="G2125" s="614">
        <f t="shared" si="102"/>
        <v>55000</v>
      </c>
      <c r="H2125" s="615">
        <f t="shared" si="104"/>
        <v>409640059.35887975</v>
      </c>
      <c r="I2125" s="616" t="s">
        <v>108</v>
      </c>
      <c r="J2125" s="616" t="s">
        <v>3184</v>
      </c>
    </row>
    <row r="2126" spans="1:10" ht="36">
      <c r="A2126" s="617"/>
      <c r="B2126" s="620" t="s">
        <v>3194</v>
      </c>
      <c r="C2126" s="613" t="s">
        <v>3936</v>
      </c>
      <c r="D2126" s="618" t="s">
        <v>3951</v>
      </c>
      <c r="E2126" s="614">
        <v>1198000</v>
      </c>
      <c r="F2126" s="615">
        <f t="shared" si="103"/>
        <v>410838059.35887975</v>
      </c>
      <c r="G2126" s="614">
        <f t="shared" si="102"/>
        <v>1198000</v>
      </c>
      <c r="H2126" s="615">
        <f t="shared" si="104"/>
        <v>410838059.35887975</v>
      </c>
      <c r="I2126" s="616" t="s">
        <v>108</v>
      </c>
      <c r="J2126" s="616" t="s">
        <v>3184</v>
      </c>
    </row>
    <row r="2127" spans="1:10" ht="36">
      <c r="A2127" s="617"/>
      <c r="B2127" s="620" t="s">
        <v>3194</v>
      </c>
      <c r="C2127" s="613" t="s">
        <v>3936</v>
      </c>
      <c r="D2127" s="618" t="s">
        <v>3410</v>
      </c>
      <c r="E2127" s="614">
        <v>7464.8</v>
      </c>
      <c r="F2127" s="615">
        <f t="shared" si="103"/>
        <v>410845524.15887976</v>
      </c>
      <c r="G2127" s="614">
        <f t="shared" si="102"/>
        <v>7464.8</v>
      </c>
      <c r="H2127" s="615">
        <f t="shared" si="104"/>
        <v>410845524.15887976</v>
      </c>
      <c r="I2127" s="616" t="s">
        <v>108</v>
      </c>
      <c r="J2127" s="616" t="s">
        <v>3184</v>
      </c>
    </row>
    <row r="2128" spans="1:10" ht="36">
      <c r="A2128" s="617"/>
      <c r="B2128" s="620" t="s">
        <v>3194</v>
      </c>
      <c r="C2128" s="613" t="s">
        <v>3936</v>
      </c>
      <c r="D2128" s="618" t="s">
        <v>3952</v>
      </c>
      <c r="E2128" s="614">
        <v>2000</v>
      </c>
      <c r="F2128" s="615">
        <f t="shared" si="103"/>
        <v>410847524.15887976</v>
      </c>
      <c r="G2128" s="614">
        <f t="shared" si="102"/>
        <v>2000</v>
      </c>
      <c r="H2128" s="615">
        <f t="shared" si="104"/>
        <v>410847524.15887976</v>
      </c>
      <c r="I2128" s="616" t="s">
        <v>108</v>
      </c>
      <c r="J2128" s="616" t="s">
        <v>3184</v>
      </c>
    </row>
    <row r="2129" spans="1:10" ht="36">
      <c r="A2129" s="617"/>
      <c r="B2129" s="620" t="s">
        <v>3194</v>
      </c>
      <c r="C2129" s="613" t="s">
        <v>3936</v>
      </c>
      <c r="D2129" s="618" t="s">
        <v>3248</v>
      </c>
      <c r="E2129" s="614">
        <v>1265000</v>
      </c>
      <c r="F2129" s="615">
        <f t="shared" si="103"/>
        <v>412112524.15887976</v>
      </c>
      <c r="G2129" s="614">
        <f t="shared" si="102"/>
        <v>1265000</v>
      </c>
      <c r="H2129" s="615">
        <f t="shared" si="104"/>
        <v>412112524.15887976</v>
      </c>
      <c r="I2129" s="616" t="s">
        <v>108</v>
      </c>
      <c r="J2129" s="616" t="s">
        <v>3184</v>
      </c>
    </row>
    <row r="2130" spans="1:10" ht="36">
      <c r="A2130" s="617"/>
      <c r="B2130" s="620" t="s">
        <v>3194</v>
      </c>
      <c r="C2130" s="613" t="s">
        <v>3936</v>
      </c>
      <c r="D2130" s="618" t="s">
        <v>3789</v>
      </c>
      <c r="E2130" s="614">
        <v>39000</v>
      </c>
      <c r="F2130" s="615">
        <f t="shared" si="103"/>
        <v>412151524.15887976</v>
      </c>
      <c r="G2130" s="614">
        <f t="shared" si="102"/>
        <v>39000</v>
      </c>
      <c r="H2130" s="615">
        <f t="shared" si="104"/>
        <v>412151524.15887976</v>
      </c>
      <c r="I2130" s="616" t="s">
        <v>108</v>
      </c>
      <c r="J2130" s="616" t="s">
        <v>3184</v>
      </c>
    </row>
    <row r="2131" spans="1:10" ht="36">
      <c r="A2131" s="617"/>
      <c r="B2131" s="620" t="s">
        <v>3194</v>
      </c>
      <c r="C2131" s="613" t="s">
        <v>3936</v>
      </c>
      <c r="D2131" s="618" t="s">
        <v>3953</v>
      </c>
      <c r="E2131" s="614">
        <v>2079.48</v>
      </c>
      <c r="F2131" s="615">
        <f t="shared" si="103"/>
        <v>412153603.63887978</v>
      </c>
      <c r="G2131" s="614">
        <f t="shared" si="102"/>
        <v>2079.48</v>
      </c>
      <c r="H2131" s="615">
        <f t="shared" si="104"/>
        <v>412153603.63887978</v>
      </c>
      <c r="I2131" s="616" t="s">
        <v>108</v>
      </c>
      <c r="J2131" s="616" t="s">
        <v>3184</v>
      </c>
    </row>
    <row r="2132" spans="1:10" ht="36">
      <c r="A2132" s="617"/>
      <c r="B2132" s="620" t="s">
        <v>3194</v>
      </c>
      <c r="C2132" s="613" t="s">
        <v>3936</v>
      </c>
      <c r="D2132" s="618" t="s">
        <v>3357</v>
      </c>
      <c r="E2132" s="614">
        <v>281000</v>
      </c>
      <c r="F2132" s="615">
        <f t="shared" si="103"/>
        <v>412434603.63887978</v>
      </c>
      <c r="G2132" s="614">
        <f t="shared" si="102"/>
        <v>281000</v>
      </c>
      <c r="H2132" s="615">
        <f t="shared" si="104"/>
        <v>412434603.63887978</v>
      </c>
      <c r="I2132" s="616" t="s">
        <v>108</v>
      </c>
      <c r="J2132" s="616" t="s">
        <v>3184</v>
      </c>
    </row>
    <row r="2133" spans="1:10" ht="36">
      <c r="A2133" s="617"/>
      <c r="B2133" s="620" t="s">
        <v>3194</v>
      </c>
      <c r="C2133" s="613" t="s">
        <v>3936</v>
      </c>
      <c r="D2133" s="618" t="s">
        <v>3954</v>
      </c>
      <c r="E2133" s="614">
        <v>1812280</v>
      </c>
      <c r="F2133" s="615">
        <f t="shared" si="103"/>
        <v>414246883.63887978</v>
      </c>
      <c r="G2133" s="614">
        <f t="shared" si="102"/>
        <v>1812280</v>
      </c>
      <c r="H2133" s="615">
        <f t="shared" si="104"/>
        <v>414246883.63887978</v>
      </c>
      <c r="I2133" s="616" t="s">
        <v>108</v>
      </c>
      <c r="J2133" s="616" t="s">
        <v>3184</v>
      </c>
    </row>
    <row r="2134" spans="1:10" ht="36">
      <c r="A2134" s="617"/>
      <c r="B2134" s="620" t="s">
        <v>3194</v>
      </c>
      <c r="C2134" s="613" t="s">
        <v>3936</v>
      </c>
      <c r="D2134" s="618" t="s">
        <v>3955</v>
      </c>
      <c r="E2134" s="614">
        <v>504000</v>
      </c>
      <c r="F2134" s="615">
        <f t="shared" si="103"/>
        <v>414750883.63887978</v>
      </c>
      <c r="G2134" s="614">
        <f t="shared" si="102"/>
        <v>504000</v>
      </c>
      <c r="H2134" s="615">
        <f t="shared" si="104"/>
        <v>414750883.63887978</v>
      </c>
      <c r="I2134" s="616" t="s">
        <v>108</v>
      </c>
      <c r="J2134" s="616" t="s">
        <v>3184</v>
      </c>
    </row>
    <row r="2135" spans="1:10" ht="36">
      <c r="A2135" s="617"/>
      <c r="B2135" s="620" t="s">
        <v>3194</v>
      </c>
      <c r="C2135" s="613" t="s">
        <v>3936</v>
      </c>
      <c r="D2135" s="618" t="s">
        <v>3359</v>
      </c>
      <c r="E2135" s="614">
        <v>3493000</v>
      </c>
      <c r="F2135" s="615">
        <f t="shared" si="103"/>
        <v>418243883.63887978</v>
      </c>
      <c r="G2135" s="614">
        <f t="shared" si="102"/>
        <v>3493000</v>
      </c>
      <c r="H2135" s="615">
        <f t="shared" si="104"/>
        <v>418243883.63887978</v>
      </c>
      <c r="I2135" s="616" t="s">
        <v>108</v>
      </c>
      <c r="J2135" s="616" t="s">
        <v>3184</v>
      </c>
    </row>
    <row r="2136" spans="1:10" ht="36">
      <c r="A2136" s="617"/>
      <c r="B2136" s="620" t="s">
        <v>3194</v>
      </c>
      <c r="C2136" s="613" t="s">
        <v>3936</v>
      </c>
      <c r="D2136" s="618" t="s">
        <v>3956</v>
      </c>
      <c r="E2136" s="614">
        <v>1198000</v>
      </c>
      <c r="F2136" s="615">
        <f t="shared" si="103"/>
        <v>419441883.63887978</v>
      </c>
      <c r="G2136" s="614">
        <f t="shared" si="102"/>
        <v>1198000</v>
      </c>
      <c r="H2136" s="615">
        <f t="shared" si="104"/>
        <v>419441883.63887978</v>
      </c>
      <c r="I2136" s="616" t="s">
        <v>108</v>
      </c>
      <c r="J2136" s="616" t="s">
        <v>3184</v>
      </c>
    </row>
    <row r="2137" spans="1:10" ht="36">
      <c r="A2137" s="617"/>
      <c r="B2137" s="620" t="s">
        <v>3194</v>
      </c>
      <c r="C2137" s="613" t="s">
        <v>3936</v>
      </c>
      <c r="D2137" s="618" t="s">
        <v>3957</v>
      </c>
      <c r="E2137" s="614">
        <v>9000</v>
      </c>
      <c r="F2137" s="615">
        <f t="shared" si="103"/>
        <v>419450883.63887978</v>
      </c>
      <c r="G2137" s="614">
        <f t="shared" si="102"/>
        <v>9000</v>
      </c>
      <c r="H2137" s="615">
        <f t="shared" si="104"/>
        <v>419450883.63887978</v>
      </c>
      <c r="I2137" s="616" t="s">
        <v>108</v>
      </c>
      <c r="J2137" s="616" t="s">
        <v>3184</v>
      </c>
    </row>
    <row r="2138" spans="1:10" ht="36">
      <c r="A2138" s="617"/>
      <c r="B2138" s="620" t="s">
        <v>3194</v>
      </c>
      <c r="C2138" s="613" t="s">
        <v>3936</v>
      </c>
      <c r="D2138" s="618" t="s">
        <v>3675</v>
      </c>
      <c r="E2138" s="614">
        <v>9000</v>
      </c>
      <c r="F2138" s="615">
        <f t="shared" si="103"/>
        <v>419459883.63887978</v>
      </c>
      <c r="G2138" s="614">
        <f t="shared" si="102"/>
        <v>9000</v>
      </c>
      <c r="H2138" s="615">
        <f t="shared" si="104"/>
        <v>419459883.63887978</v>
      </c>
      <c r="I2138" s="616" t="s">
        <v>108</v>
      </c>
      <c r="J2138" s="616" t="s">
        <v>3184</v>
      </c>
    </row>
    <row r="2139" spans="1:10" ht="36">
      <c r="A2139" s="617"/>
      <c r="B2139" s="620" t="s">
        <v>3194</v>
      </c>
      <c r="C2139" s="613" t="s">
        <v>3936</v>
      </c>
      <c r="D2139" s="618" t="s">
        <v>3958</v>
      </c>
      <c r="E2139" s="614">
        <v>9000</v>
      </c>
      <c r="F2139" s="615">
        <f t="shared" si="103"/>
        <v>419468883.63887978</v>
      </c>
      <c r="G2139" s="614">
        <f t="shared" si="102"/>
        <v>9000</v>
      </c>
      <c r="H2139" s="615">
        <f t="shared" si="104"/>
        <v>419468883.63887978</v>
      </c>
      <c r="I2139" s="616" t="s">
        <v>108</v>
      </c>
      <c r="J2139" s="616" t="s">
        <v>3184</v>
      </c>
    </row>
    <row r="2140" spans="1:10" ht="36">
      <c r="A2140" s="617"/>
      <c r="B2140" s="620" t="s">
        <v>3194</v>
      </c>
      <c r="C2140" s="613" t="s">
        <v>3936</v>
      </c>
      <c r="D2140" s="618" t="s">
        <v>3959</v>
      </c>
      <c r="E2140" s="614">
        <v>504000</v>
      </c>
      <c r="F2140" s="615">
        <f t="shared" si="103"/>
        <v>419972883.63887978</v>
      </c>
      <c r="G2140" s="614">
        <f t="shared" si="102"/>
        <v>504000</v>
      </c>
      <c r="H2140" s="615">
        <f t="shared" si="104"/>
        <v>419972883.63887978</v>
      </c>
      <c r="I2140" s="616" t="s">
        <v>108</v>
      </c>
      <c r="J2140" s="616" t="s">
        <v>3184</v>
      </c>
    </row>
    <row r="2141" spans="1:10" ht="36">
      <c r="A2141" s="617"/>
      <c r="B2141" s="620" t="s">
        <v>3194</v>
      </c>
      <c r="C2141" s="613" t="s">
        <v>3936</v>
      </c>
      <c r="D2141" s="618" t="s">
        <v>3960</v>
      </c>
      <c r="E2141" s="614">
        <v>3000</v>
      </c>
      <c r="F2141" s="615">
        <f t="shared" si="103"/>
        <v>419975883.63887978</v>
      </c>
      <c r="G2141" s="614">
        <f t="shared" si="102"/>
        <v>3000</v>
      </c>
      <c r="H2141" s="615">
        <f t="shared" si="104"/>
        <v>419975883.63887978</v>
      </c>
      <c r="I2141" s="616" t="s">
        <v>108</v>
      </c>
      <c r="J2141" s="616" t="s">
        <v>3184</v>
      </c>
    </row>
    <row r="2142" spans="1:10" ht="36">
      <c r="A2142" s="617"/>
      <c r="B2142" s="620" t="s">
        <v>3194</v>
      </c>
      <c r="C2142" s="613" t="s">
        <v>3936</v>
      </c>
      <c r="D2142" s="618" t="s">
        <v>3381</v>
      </c>
      <c r="E2142" s="614">
        <v>75000</v>
      </c>
      <c r="F2142" s="615">
        <f t="shared" si="103"/>
        <v>420050883.63887978</v>
      </c>
      <c r="G2142" s="614">
        <f t="shared" si="102"/>
        <v>75000</v>
      </c>
      <c r="H2142" s="615">
        <f t="shared" si="104"/>
        <v>420050883.63887978</v>
      </c>
      <c r="I2142" s="616" t="s">
        <v>108</v>
      </c>
      <c r="J2142" s="616" t="s">
        <v>3184</v>
      </c>
    </row>
    <row r="2143" spans="1:10" ht="36">
      <c r="A2143" s="617"/>
      <c r="B2143" s="620" t="s">
        <v>3194</v>
      </c>
      <c r="C2143" s="613" t="s">
        <v>3936</v>
      </c>
      <c r="D2143" s="618" t="s">
        <v>3367</v>
      </c>
      <c r="E2143" s="614">
        <v>1389400</v>
      </c>
      <c r="F2143" s="615">
        <f t="shared" si="103"/>
        <v>421440283.63887978</v>
      </c>
      <c r="G2143" s="614">
        <f t="shared" si="102"/>
        <v>1389400</v>
      </c>
      <c r="H2143" s="615">
        <f t="shared" si="104"/>
        <v>421440283.63887978</v>
      </c>
      <c r="I2143" s="616" t="s">
        <v>108</v>
      </c>
      <c r="J2143" s="616" t="s">
        <v>3184</v>
      </c>
    </row>
    <row r="2144" spans="1:10" ht="36">
      <c r="A2144" s="617"/>
      <c r="B2144" s="620" t="s">
        <v>3194</v>
      </c>
      <c r="C2144" s="613" t="s">
        <v>3936</v>
      </c>
      <c r="D2144" s="618" t="s">
        <v>3369</v>
      </c>
      <c r="E2144" s="614">
        <v>998000</v>
      </c>
      <c r="F2144" s="615">
        <f t="shared" si="103"/>
        <v>422438283.63887978</v>
      </c>
      <c r="G2144" s="614">
        <f t="shared" si="102"/>
        <v>998000</v>
      </c>
      <c r="H2144" s="615">
        <f t="shared" si="104"/>
        <v>422438283.63887978</v>
      </c>
      <c r="I2144" s="616" t="s">
        <v>108</v>
      </c>
      <c r="J2144" s="616" t="s">
        <v>3184</v>
      </c>
    </row>
    <row r="2145" spans="1:10" ht="36">
      <c r="A2145" s="617"/>
      <c r="B2145" s="620" t="s">
        <v>3194</v>
      </c>
      <c r="C2145" s="613" t="s">
        <v>3936</v>
      </c>
      <c r="D2145" s="618" t="s">
        <v>3961</v>
      </c>
      <c r="E2145" s="614">
        <v>234000</v>
      </c>
      <c r="F2145" s="615">
        <f t="shared" si="103"/>
        <v>422672283.63887978</v>
      </c>
      <c r="G2145" s="614">
        <f t="shared" si="102"/>
        <v>234000</v>
      </c>
      <c r="H2145" s="615">
        <f t="shared" si="104"/>
        <v>422672283.63887978</v>
      </c>
      <c r="I2145" s="616" t="s">
        <v>108</v>
      </c>
      <c r="J2145" s="616" t="s">
        <v>3184</v>
      </c>
    </row>
    <row r="2146" spans="1:10" ht="36">
      <c r="A2146" s="617"/>
      <c r="B2146" s="620" t="s">
        <v>3194</v>
      </c>
      <c r="C2146" s="613" t="s">
        <v>3936</v>
      </c>
      <c r="D2146" s="618" t="s">
        <v>3371</v>
      </c>
      <c r="E2146" s="614">
        <v>1198000</v>
      </c>
      <c r="F2146" s="615">
        <f t="shared" si="103"/>
        <v>423870283.63887978</v>
      </c>
      <c r="G2146" s="614">
        <f t="shared" si="102"/>
        <v>1198000</v>
      </c>
      <c r="H2146" s="615">
        <f t="shared" si="104"/>
        <v>423870283.63887978</v>
      </c>
      <c r="I2146" s="616" t="s">
        <v>108</v>
      </c>
      <c r="J2146" s="616" t="s">
        <v>3184</v>
      </c>
    </row>
    <row r="2147" spans="1:10" ht="36">
      <c r="A2147" s="617"/>
      <c r="B2147" s="620" t="s">
        <v>3194</v>
      </c>
      <c r="C2147" s="613" t="s">
        <v>3936</v>
      </c>
      <c r="D2147" s="618" t="s">
        <v>3962</v>
      </c>
      <c r="E2147" s="614">
        <v>7998</v>
      </c>
      <c r="F2147" s="615">
        <f t="shared" si="103"/>
        <v>423878281.63887978</v>
      </c>
      <c r="G2147" s="614">
        <f t="shared" si="102"/>
        <v>7998</v>
      </c>
      <c r="H2147" s="615">
        <f t="shared" si="104"/>
        <v>423878281.63887978</v>
      </c>
      <c r="I2147" s="616" t="s">
        <v>108</v>
      </c>
      <c r="J2147" s="616" t="s">
        <v>3184</v>
      </c>
    </row>
    <row r="2148" spans="1:10" ht="36">
      <c r="A2148" s="617"/>
      <c r="B2148" s="620" t="s">
        <v>3194</v>
      </c>
      <c r="C2148" s="613" t="s">
        <v>3936</v>
      </c>
      <c r="D2148" s="618" t="s">
        <v>3963</v>
      </c>
      <c r="E2148" s="614">
        <v>106.64</v>
      </c>
      <c r="F2148" s="615">
        <f t="shared" si="103"/>
        <v>423878388.27887976</v>
      </c>
      <c r="G2148" s="614">
        <f t="shared" si="102"/>
        <v>106.64</v>
      </c>
      <c r="H2148" s="615">
        <f t="shared" si="104"/>
        <v>423878388.27887976</v>
      </c>
      <c r="I2148" s="616" t="s">
        <v>108</v>
      </c>
      <c r="J2148" s="616" t="s">
        <v>3184</v>
      </c>
    </row>
    <row r="2149" spans="1:10" ht="36">
      <c r="A2149" s="617"/>
      <c r="B2149" s="620" t="s">
        <v>3194</v>
      </c>
      <c r="C2149" s="613" t="s">
        <v>3936</v>
      </c>
      <c r="D2149" s="618" t="s">
        <v>3382</v>
      </c>
      <c r="E2149" s="614">
        <v>65000</v>
      </c>
      <c r="F2149" s="615">
        <f t="shared" si="103"/>
        <v>423943388.27887976</v>
      </c>
      <c r="G2149" s="614">
        <f t="shared" si="102"/>
        <v>65000</v>
      </c>
      <c r="H2149" s="615">
        <f t="shared" si="104"/>
        <v>423943388.27887976</v>
      </c>
      <c r="I2149" s="616" t="s">
        <v>108</v>
      </c>
      <c r="J2149" s="616" t="s">
        <v>3184</v>
      </c>
    </row>
    <row r="2150" spans="1:10" ht="36">
      <c r="A2150" s="617"/>
      <c r="B2150" s="620" t="s">
        <v>3194</v>
      </c>
      <c r="C2150" s="613" t="s">
        <v>3964</v>
      </c>
      <c r="D2150" s="618" t="s">
        <v>3965</v>
      </c>
      <c r="E2150" s="614">
        <v>18000</v>
      </c>
      <c r="F2150" s="615">
        <f t="shared" si="103"/>
        <v>423961388.27887976</v>
      </c>
      <c r="G2150" s="614">
        <f t="shared" si="102"/>
        <v>18000</v>
      </c>
      <c r="H2150" s="615">
        <f t="shared" si="104"/>
        <v>423961388.27887976</v>
      </c>
      <c r="I2150" s="616" t="s">
        <v>108</v>
      </c>
      <c r="J2150" s="616" t="s">
        <v>3184</v>
      </c>
    </row>
    <row r="2151" spans="1:10" ht="36">
      <c r="A2151" s="617"/>
      <c r="B2151" s="620" t="s">
        <v>3194</v>
      </c>
      <c r="C2151" s="613" t="s">
        <v>3964</v>
      </c>
      <c r="D2151" s="618" t="s">
        <v>3299</v>
      </c>
      <c r="E2151" s="614">
        <v>13000</v>
      </c>
      <c r="F2151" s="615">
        <f t="shared" si="103"/>
        <v>423974388.27887976</v>
      </c>
      <c r="G2151" s="614">
        <f t="shared" si="102"/>
        <v>13000</v>
      </c>
      <c r="H2151" s="615">
        <f t="shared" si="104"/>
        <v>423974388.27887976</v>
      </c>
      <c r="I2151" s="616" t="s">
        <v>108</v>
      </c>
      <c r="J2151" s="616" t="s">
        <v>3184</v>
      </c>
    </row>
    <row r="2152" spans="1:10" ht="36">
      <c r="A2152" s="617"/>
      <c r="B2152" s="620" t="s">
        <v>3194</v>
      </c>
      <c r="C2152" s="613" t="s">
        <v>3964</v>
      </c>
      <c r="D2152" s="618" t="s">
        <v>3206</v>
      </c>
      <c r="E2152" s="614">
        <v>283918</v>
      </c>
      <c r="F2152" s="615">
        <f t="shared" si="103"/>
        <v>424258306.27887976</v>
      </c>
      <c r="G2152" s="614">
        <f t="shared" si="102"/>
        <v>283918</v>
      </c>
      <c r="H2152" s="615">
        <f t="shared" si="104"/>
        <v>424258306.27887976</v>
      </c>
      <c r="I2152" s="616" t="s">
        <v>108</v>
      </c>
      <c r="J2152" s="616" t="s">
        <v>3184</v>
      </c>
    </row>
    <row r="2153" spans="1:10" ht="36">
      <c r="A2153" s="617"/>
      <c r="B2153" s="620" t="s">
        <v>3194</v>
      </c>
      <c r="C2153" s="613" t="s">
        <v>3964</v>
      </c>
      <c r="D2153" s="618" t="s">
        <v>3892</v>
      </c>
      <c r="E2153" s="614">
        <v>9000</v>
      </c>
      <c r="F2153" s="615">
        <f t="shared" si="103"/>
        <v>424267306.27887976</v>
      </c>
      <c r="G2153" s="614">
        <f t="shared" si="102"/>
        <v>9000</v>
      </c>
      <c r="H2153" s="615">
        <f t="shared" si="104"/>
        <v>424267306.27887976</v>
      </c>
      <c r="I2153" s="616" t="s">
        <v>108</v>
      </c>
      <c r="J2153" s="616" t="s">
        <v>3184</v>
      </c>
    </row>
    <row r="2154" spans="1:10" ht="36">
      <c r="A2154" s="617"/>
      <c r="B2154" s="620" t="s">
        <v>3194</v>
      </c>
      <c r="C2154" s="613" t="s">
        <v>3964</v>
      </c>
      <c r="D2154" s="618" t="s">
        <v>3300</v>
      </c>
      <c r="E2154" s="614">
        <v>10000</v>
      </c>
      <c r="F2154" s="615">
        <f t="shared" si="103"/>
        <v>424277306.27887976</v>
      </c>
      <c r="G2154" s="614">
        <f t="shared" si="102"/>
        <v>10000</v>
      </c>
      <c r="H2154" s="615">
        <f t="shared" si="104"/>
        <v>424277306.27887976</v>
      </c>
      <c r="I2154" s="616" t="s">
        <v>108</v>
      </c>
      <c r="J2154" s="616" t="s">
        <v>3184</v>
      </c>
    </row>
    <row r="2155" spans="1:10" ht="36">
      <c r="A2155" s="617"/>
      <c r="B2155" s="620" t="s">
        <v>3194</v>
      </c>
      <c r="C2155" s="613" t="s">
        <v>3964</v>
      </c>
      <c r="D2155" s="618" t="s">
        <v>3966</v>
      </c>
      <c r="E2155" s="614">
        <v>78000</v>
      </c>
      <c r="F2155" s="615">
        <f t="shared" si="103"/>
        <v>424355306.27887976</v>
      </c>
      <c r="G2155" s="614">
        <f t="shared" si="102"/>
        <v>78000</v>
      </c>
      <c r="H2155" s="615">
        <f t="shared" si="104"/>
        <v>424355306.27887976</v>
      </c>
      <c r="I2155" s="616" t="s">
        <v>108</v>
      </c>
      <c r="J2155" s="616" t="s">
        <v>3184</v>
      </c>
    </row>
    <row r="2156" spans="1:10" ht="36">
      <c r="A2156" s="617"/>
      <c r="B2156" s="620" t="s">
        <v>3194</v>
      </c>
      <c r="C2156" s="613" t="s">
        <v>3964</v>
      </c>
      <c r="D2156" s="618" t="s">
        <v>3967</v>
      </c>
      <c r="E2156" s="614">
        <v>78000</v>
      </c>
      <c r="F2156" s="615">
        <f t="shared" si="103"/>
        <v>424433306.27887976</v>
      </c>
      <c r="G2156" s="614">
        <f t="shared" si="102"/>
        <v>78000</v>
      </c>
      <c r="H2156" s="615">
        <f t="shared" si="104"/>
        <v>424433306.27887976</v>
      </c>
      <c r="I2156" s="616" t="s">
        <v>108</v>
      </c>
      <c r="J2156" s="616" t="s">
        <v>3184</v>
      </c>
    </row>
    <row r="2157" spans="1:10" ht="36">
      <c r="A2157" s="617"/>
      <c r="B2157" s="620" t="s">
        <v>3194</v>
      </c>
      <c r="C2157" s="613" t="s">
        <v>3964</v>
      </c>
      <c r="D2157" s="618" t="s">
        <v>3307</v>
      </c>
      <c r="E2157" s="614">
        <v>25000</v>
      </c>
      <c r="F2157" s="615">
        <f t="shared" si="103"/>
        <v>424458306.27887976</v>
      </c>
      <c r="G2157" s="614">
        <f t="shared" si="102"/>
        <v>25000</v>
      </c>
      <c r="H2157" s="615">
        <f t="shared" si="104"/>
        <v>424458306.27887976</v>
      </c>
      <c r="I2157" s="616" t="s">
        <v>108</v>
      </c>
      <c r="J2157" s="616" t="s">
        <v>3184</v>
      </c>
    </row>
    <row r="2158" spans="1:10" ht="36">
      <c r="A2158" s="617"/>
      <c r="B2158" s="620" t="s">
        <v>3194</v>
      </c>
      <c r="C2158" s="613" t="s">
        <v>3964</v>
      </c>
      <c r="D2158" s="618" t="s">
        <v>3308</v>
      </c>
      <c r="E2158" s="614">
        <v>842999.99999999988</v>
      </c>
      <c r="F2158" s="615">
        <f t="shared" si="103"/>
        <v>425301306.27887976</v>
      </c>
      <c r="G2158" s="614">
        <f t="shared" si="102"/>
        <v>842999.99999999988</v>
      </c>
      <c r="H2158" s="615">
        <f t="shared" si="104"/>
        <v>425301306.27887976</v>
      </c>
      <c r="I2158" s="616" t="s">
        <v>108</v>
      </c>
      <c r="J2158" s="616" t="s">
        <v>3184</v>
      </c>
    </row>
    <row r="2159" spans="1:10" ht="36">
      <c r="A2159" s="617"/>
      <c r="B2159" s="620" t="s">
        <v>3194</v>
      </c>
      <c r="C2159" s="613" t="s">
        <v>3964</v>
      </c>
      <c r="D2159" s="618" t="s">
        <v>3309</v>
      </c>
      <c r="E2159" s="614">
        <v>126000</v>
      </c>
      <c r="F2159" s="615">
        <f t="shared" si="103"/>
        <v>425427306.27887976</v>
      </c>
      <c r="G2159" s="614">
        <f t="shared" si="102"/>
        <v>126000</v>
      </c>
      <c r="H2159" s="615">
        <f t="shared" si="104"/>
        <v>425427306.27887976</v>
      </c>
      <c r="I2159" s="616" t="s">
        <v>108</v>
      </c>
      <c r="J2159" s="616" t="s">
        <v>3184</v>
      </c>
    </row>
    <row r="2160" spans="1:10" ht="36">
      <c r="A2160" s="617"/>
      <c r="B2160" s="620" t="s">
        <v>3194</v>
      </c>
      <c r="C2160" s="613" t="s">
        <v>3964</v>
      </c>
      <c r="D2160" s="618" t="s">
        <v>3310</v>
      </c>
      <c r="E2160" s="614">
        <v>211000</v>
      </c>
      <c r="F2160" s="615">
        <f t="shared" si="103"/>
        <v>425638306.27887976</v>
      </c>
      <c r="G2160" s="614">
        <f t="shared" si="102"/>
        <v>211000</v>
      </c>
      <c r="H2160" s="615">
        <f t="shared" si="104"/>
        <v>425638306.27887976</v>
      </c>
      <c r="I2160" s="616" t="s">
        <v>108</v>
      </c>
      <c r="J2160" s="616" t="s">
        <v>3184</v>
      </c>
    </row>
    <row r="2161" spans="1:10" ht="36">
      <c r="A2161" s="617"/>
      <c r="B2161" s="620" t="s">
        <v>3194</v>
      </c>
      <c r="C2161" s="613" t="s">
        <v>3964</v>
      </c>
      <c r="D2161" s="618" t="s">
        <v>3311</v>
      </c>
      <c r="E2161" s="614">
        <v>39000</v>
      </c>
      <c r="F2161" s="615">
        <f t="shared" si="103"/>
        <v>425677306.27887976</v>
      </c>
      <c r="G2161" s="614">
        <f t="shared" si="102"/>
        <v>39000</v>
      </c>
      <c r="H2161" s="615">
        <f t="shared" si="104"/>
        <v>425677306.27887976</v>
      </c>
      <c r="I2161" s="616" t="s">
        <v>108</v>
      </c>
      <c r="J2161" s="616" t="s">
        <v>3184</v>
      </c>
    </row>
    <row r="2162" spans="1:10" ht="36">
      <c r="A2162" s="617"/>
      <c r="B2162" s="620" t="s">
        <v>3194</v>
      </c>
      <c r="C2162" s="613" t="s">
        <v>3964</v>
      </c>
      <c r="D2162" s="618" t="s">
        <v>3389</v>
      </c>
      <c r="E2162" s="614">
        <v>422000</v>
      </c>
      <c r="F2162" s="615">
        <f t="shared" si="103"/>
        <v>426099306.27887976</v>
      </c>
      <c r="G2162" s="614">
        <f t="shared" si="102"/>
        <v>422000</v>
      </c>
      <c r="H2162" s="615">
        <f t="shared" si="104"/>
        <v>426099306.27887976</v>
      </c>
      <c r="I2162" s="616" t="s">
        <v>108</v>
      </c>
      <c r="J2162" s="616" t="s">
        <v>3184</v>
      </c>
    </row>
    <row r="2163" spans="1:10" ht="36">
      <c r="A2163" s="617"/>
      <c r="B2163" s="620" t="s">
        <v>3194</v>
      </c>
      <c r="C2163" s="613" t="s">
        <v>3964</v>
      </c>
      <c r="D2163" s="618" t="s">
        <v>3499</v>
      </c>
      <c r="E2163" s="614">
        <v>625000</v>
      </c>
      <c r="F2163" s="615">
        <f t="shared" si="103"/>
        <v>426724306.27887976</v>
      </c>
      <c r="G2163" s="614">
        <f t="shared" si="102"/>
        <v>625000</v>
      </c>
      <c r="H2163" s="615">
        <f t="shared" si="104"/>
        <v>426724306.27887976</v>
      </c>
      <c r="I2163" s="616" t="s">
        <v>108</v>
      </c>
      <c r="J2163" s="616" t="s">
        <v>3184</v>
      </c>
    </row>
    <row r="2164" spans="1:10" ht="36">
      <c r="A2164" s="617"/>
      <c r="B2164" s="620" t="s">
        <v>3194</v>
      </c>
      <c r="C2164" s="613" t="s">
        <v>3964</v>
      </c>
      <c r="D2164" s="618" t="s">
        <v>3312</v>
      </c>
      <c r="E2164" s="614">
        <v>452168</v>
      </c>
      <c r="F2164" s="615">
        <f t="shared" si="103"/>
        <v>427176474.27887976</v>
      </c>
      <c r="G2164" s="614">
        <f t="shared" si="102"/>
        <v>452168</v>
      </c>
      <c r="H2164" s="615">
        <f t="shared" si="104"/>
        <v>427176474.27887976</v>
      </c>
      <c r="I2164" s="616" t="s">
        <v>108</v>
      </c>
      <c r="J2164" s="616" t="s">
        <v>3184</v>
      </c>
    </row>
    <row r="2165" spans="1:10" ht="36">
      <c r="A2165" s="617"/>
      <c r="B2165" s="620" t="s">
        <v>3194</v>
      </c>
      <c r="C2165" s="613" t="s">
        <v>3964</v>
      </c>
      <c r="D2165" s="618" t="s">
        <v>3968</v>
      </c>
      <c r="E2165" s="614">
        <v>2000</v>
      </c>
      <c r="F2165" s="615">
        <f t="shared" si="103"/>
        <v>427178474.27887976</v>
      </c>
      <c r="G2165" s="614">
        <f t="shared" si="102"/>
        <v>2000</v>
      </c>
      <c r="H2165" s="615">
        <f t="shared" si="104"/>
        <v>427178474.27887976</v>
      </c>
      <c r="I2165" s="616" t="s">
        <v>108</v>
      </c>
      <c r="J2165" s="616" t="s">
        <v>3184</v>
      </c>
    </row>
    <row r="2166" spans="1:10" ht="36">
      <c r="A2166" s="617"/>
      <c r="B2166" s="620" t="s">
        <v>3194</v>
      </c>
      <c r="C2166" s="613" t="s">
        <v>3964</v>
      </c>
      <c r="D2166" s="618" t="s">
        <v>3969</v>
      </c>
      <c r="E2166" s="614">
        <v>2000</v>
      </c>
      <c r="F2166" s="615">
        <f t="shared" si="103"/>
        <v>427180474.27887976</v>
      </c>
      <c r="G2166" s="614">
        <f t="shared" si="102"/>
        <v>2000</v>
      </c>
      <c r="H2166" s="615">
        <f t="shared" si="104"/>
        <v>427180474.27887976</v>
      </c>
      <c r="I2166" s="616" t="s">
        <v>108</v>
      </c>
      <c r="J2166" s="616" t="s">
        <v>3184</v>
      </c>
    </row>
    <row r="2167" spans="1:10" ht="36">
      <c r="A2167" s="617"/>
      <c r="B2167" s="620" t="s">
        <v>3194</v>
      </c>
      <c r="C2167" s="613" t="s">
        <v>3964</v>
      </c>
      <c r="D2167" s="618" t="s">
        <v>3273</v>
      </c>
      <c r="E2167" s="614">
        <v>270000</v>
      </c>
      <c r="F2167" s="615">
        <f t="shared" si="103"/>
        <v>427450474.27887976</v>
      </c>
      <c r="G2167" s="614">
        <f t="shared" si="102"/>
        <v>270000</v>
      </c>
      <c r="H2167" s="615">
        <f t="shared" si="104"/>
        <v>427450474.27887976</v>
      </c>
      <c r="I2167" s="616" t="s">
        <v>108</v>
      </c>
      <c r="J2167" s="616" t="s">
        <v>3184</v>
      </c>
    </row>
    <row r="2168" spans="1:10" ht="36">
      <c r="A2168" s="617"/>
      <c r="B2168" s="620" t="s">
        <v>3194</v>
      </c>
      <c r="C2168" s="613" t="s">
        <v>3964</v>
      </c>
      <c r="D2168" s="618" t="s">
        <v>3658</v>
      </c>
      <c r="E2168" s="614">
        <v>44948.76</v>
      </c>
      <c r="F2168" s="615">
        <f t="shared" si="103"/>
        <v>427495423.03887975</v>
      </c>
      <c r="G2168" s="614">
        <f t="shared" si="102"/>
        <v>44948.76</v>
      </c>
      <c r="H2168" s="615">
        <f t="shared" si="104"/>
        <v>427495423.03887975</v>
      </c>
      <c r="I2168" s="616" t="s">
        <v>108</v>
      </c>
      <c r="J2168" s="616" t="s">
        <v>3184</v>
      </c>
    </row>
    <row r="2169" spans="1:10" ht="36">
      <c r="A2169" s="617"/>
      <c r="B2169" s="620" t="s">
        <v>3194</v>
      </c>
      <c r="C2169" s="613" t="s">
        <v>3964</v>
      </c>
      <c r="D2169" s="618" t="s">
        <v>3970</v>
      </c>
      <c r="E2169" s="614">
        <v>234000</v>
      </c>
      <c r="F2169" s="615">
        <f t="shared" si="103"/>
        <v>427729423.03887975</v>
      </c>
      <c r="G2169" s="614">
        <f t="shared" si="102"/>
        <v>234000</v>
      </c>
      <c r="H2169" s="615">
        <f t="shared" si="104"/>
        <v>427729423.03887975</v>
      </c>
      <c r="I2169" s="616" t="s">
        <v>108</v>
      </c>
      <c r="J2169" s="616" t="s">
        <v>3184</v>
      </c>
    </row>
    <row r="2170" spans="1:10" ht="36">
      <c r="A2170" s="617"/>
      <c r="B2170" s="620" t="s">
        <v>3194</v>
      </c>
      <c r="C2170" s="613" t="s">
        <v>3964</v>
      </c>
      <c r="D2170" s="618" t="s">
        <v>3323</v>
      </c>
      <c r="E2170" s="614">
        <v>133000</v>
      </c>
      <c r="F2170" s="615">
        <f t="shared" si="103"/>
        <v>427862423.03887975</v>
      </c>
      <c r="G2170" s="614">
        <f t="shared" si="102"/>
        <v>133000</v>
      </c>
      <c r="H2170" s="615">
        <f t="shared" si="104"/>
        <v>427862423.03887975</v>
      </c>
      <c r="I2170" s="616" t="s">
        <v>108</v>
      </c>
      <c r="J2170" s="616" t="s">
        <v>3184</v>
      </c>
    </row>
    <row r="2171" spans="1:10" ht="36">
      <c r="A2171" s="617"/>
      <c r="B2171" s="620" t="s">
        <v>3194</v>
      </c>
      <c r="C2171" s="613" t="s">
        <v>3964</v>
      </c>
      <c r="D2171" s="618" t="s">
        <v>3479</v>
      </c>
      <c r="E2171" s="614">
        <v>39000</v>
      </c>
      <c r="F2171" s="615">
        <f t="shared" si="103"/>
        <v>427901423.03887975</v>
      </c>
      <c r="G2171" s="614">
        <f t="shared" si="102"/>
        <v>39000</v>
      </c>
      <c r="H2171" s="615">
        <f t="shared" si="104"/>
        <v>427901423.03887975</v>
      </c>
      <c r="I2171" s="616" t="s">
        <v>108</v>
      </c>
      <c r="J2171" s="616" t="s">
        <v>3184</v>
      </c>
    </row>
    <row r="2172" spans="1:10" ht="36">
      <c r="A2172" s="617"/>
      <c r="B2172" s="620" t="s">
        <v>3194</v>
      </c>
      <c r="C2172" s="613" t="s">
        <v>3964</v>
      </c>
      <c r="D2172" s="618" t="s">
        <v>3971</v>
      </c>
      <c r="E2172" s="614">
        <v>2000</v>
      </c>
      <c r="F2172" s="615">
        <f t="shared" si="103"/>
        <v>427903423.03887975</v>
      </c>
      <c r="G2172" s="614">
        <f t="shared" si="102"/>
        <v>2000</v>
      </c>
      <c r="H2172" s="615">
        <f t="shared" si="104"/>
        <v>427903423.03887975</v>
      </c>
      <c r="I2172" s="616" t="s">
        <v>108</v>
      </c>
      <c r="J2172" s="616" t="s">
        <v>3184</v>
      </c>
    </row>
    <row r="2173" spans="1:10" ht="36">
      <c r="A2173" s="617"/>
      <c r="B2173" s="620" t="s">
        <v>3194</v>
      </c>
      <c r="C2173" s="613" t="s">
        <v>3964</v>
      </c>
      <c r="D2173" s="618" t="s">
        <v>3328</v>
      </c>
      <c r="E2173" s="614">
        <v>266000</v>
      </c>
      <c r="F2173" s="615">
        <f t="shared" si="103"/>
        <v>428169423.03887975</v>
      </c>
      <c r="G2173" s="614">
        <f t="shared" si="102"/>
        <v>266000</v>
      </c>
      <c r="H2173" s="615">
        <f t="shared" si="104"/>
        <v>428169423.03887975</v>
      </c>
      <c r="I2173" s="616" t="s">
        <v>108</v>
      </c>
      <c r="J2173" s="616" t="s">
        <v>3184</v>
      </c>
    </row>
    <row r="2174" spans="1:10" ht="36">
      <c r="A2174" s="617"/>
      <c r="B2174" s="620" t="s">
        <v>3194</v>
      </c>
      <c r="C2174" s="613" t="s">
        <v>3964</v>
      </c>
      <c r="D2174" s="618" t="s">
        <v>3329</v>
      </c>
      <c r="E2174" s="614">
        <v>98750</v>
      </c>
      <c r="F2174" s="615">
        <f t="shared" si="103"/>
        <v>428268173.03887975</v>
      </c>
      <c r="G2174" s="614">
        <f t="shared" si="102"/>
        <v>98750</v>
      </c>
      <c r="H2174" s="615">
        <f t="shared" si="104"/>
        <v>428268173.03887975</v>
      </c>
      <c r="I2174" s="616" t="s">
        <v>108</v>
      </c>
      <c r="J2174" s="616" t="s">
        <v>3184</v>
      </c>
    </row>
    <row r="2175" spans="1:10" ht="36">
      <c r="A2175" s="617"/>
      <c r="B2175" s="620" t="s">
        <v>3194</v>
      </c>
      <c r="C2175" s="613" t="s">
        <v>3964</v>
      </c>
      <c r="D2175" s="618" t="s">
        <v>3330</v>
      </c>
      <c r="E2175" s="614">
        <v>2000</v>
      </c>
      <c r="F2175" s="615">
        <f t="shared" si="103"/>
        <v>428270173.03887975</v>
      </c>
      <c r="G2175" s="614">
        <f t="shared" si="102"/>
        <v>2000</v>
      </c>
      <c r="H2175" s="615">
        <f t="shared" si="104"/>
        <v>428270173.03887975</v>
      </c>
      <c r="I2175" s="616" t="s">
        <v>108</v>
      </c>
      <c r="J2175" s="616" t="s">
        <v>3184</v>
      </c>
    </row>
    <row r="2176" spans="1:10" ht="36">
      <c r="A2176" s="617"/>
      <c r="B2176" s="620" t="s">
        <v>3194</v>
      </c>
      <c r="C2176" s="613" t="s">
        <v>3964</v>
      </c>
      <c r="D2176" s="618" t="s">
        <v>3331</v>
      </c>
      <c r="E2176" s="614">
        <v>450000</v>
      </c>
      <c r="F2176" s="615">
        <f t="shared" si="103"/>
        <v>428720173.03887975</v>
      </c>
      <c r="G2176" s="614">
        <f t="shared" si="102"/>
        <v>450000</v>
      </c>
      <c r="H2176" s="615">
        <f t="shared" si="104"/>
        <v>428720173.03887975</v>
      </c>
      <c r="I2176" s="616" t="s">
        <v>108</v>
      </c>
      <c r="J2176" s="616" t="s">
        <v>3184</v>
      </c>
    </row>
    <row r="2177" spans="1:10" ht="36">
      <c r="A2177" s="617"/>
      <c r="B2177" s="620" t="s">
        <v>3194</v>
      </c>
      <c r="C2177" s="613" t="s">
        <v>3964</v>
      </c>
      <c r="D2177" s="618" t="s">
        <v>3333</v>
      </c>
      <c r="E2177" s="614">
        <v>110000</v>
      </c>
      <c r="F2177" s="615">
        <f t="shared" si="103"/>
        <v>428830173.03887975</v>
      </c>
      <c r="G2177" s="614">
        <f t="shared" si="102"/>
        <v>110000</v>
      </c>
      <c r="H2177" s="615">
        <f t="shared" si="104"/>
        <v>428830173.03887975</v>
      </c>
      <c r="I2177" s="616" t="s">
        <v>108</v>
      </c>
      <c r="J2177" s="616" t="s">
        <v>3184</v>
      </c>
    </row>
    <row r="2178" spans="1:10" ht="36">
      <c r="A2178" s="617"/>
      <c r="B2178" s="620" t="s">
        <v>3194</v>
      </c>
      <c r="C2178" s="613" t="s">
        <v>3964</v>
      </c>
      <c r="D2178" s="618" t="s">
        <v>3221</v>
      </c>
      <c r="E2178" s="614">
        <v>440918</v>
      </c>
      <c r="F2178" s="615">
        <f t="shared" si="103"/>
        <v>429271091.03887975</v>
      </c>
      <c r="G2178" s="614">
        <f t="shared" si="102"/>
        <v>440918</v>
      </c>
      <c r="H2178" s="615">
        <f t="shared" si="104"/>
        <v>429271091.03887975</v>
      </c>
      <c r="I2178" s="616" t="s">
        <v>108</v>
      </c>
      <c r="J2178" s="616" t="s">
        <v>3184</v>
      </c>
    </row>
    <row r="2179" spans="1:10" ht="36">
      <c r="A2179" s="617"/>
      <c r="B2179" s="620" t="s">
        <v>3194</v>
      </c>
      <c r="C2179" s="613" t="s">
        <v>3964</v>
      </c>
      <c r="D2179" s="618" t="s">
        <v>3338</v>
      </c>
      <c r="E2179" s="614">
        <v>53.32</v>
      </c>
      <c r="F2179" s="615">
        <f t="shared" si="103"/>
        <v>429271144.35887975</v>
      </c>
      <c r="G2179" s="614">
        <f t="shared" si="102"/>
        <v>53.32</v>
      </c>
      <c r="H2179" s="615">
        <f t="shared" si="104"/>
        <v>429271144.35887975</v>
      </c>
      <c r="I2179" s="616" t="s">
        <v>108</v>
      </c>
      <c r="J2179" s="616" t="s">
        <v>3184</v>
      </c>
    </row>
    <row r="2180" spans="1:10" ht="36">
      <c r="A2180" s="617"/>
      <c r="B2180" s="620" t="s">
        <v>3194</v>
      </c>
      <c r="C2180" s="613" t="s">
        <v>3964</v>
      </c>
      <c r="D2180" s="618" t="s">
        <v>3520</v>
      </c>
      <c r="E2180" s="614">
        <v>101000</v>
      </c>
      <c r="F2180" s="615">
        <f t="shared" si="103"/>
        <v>429372144.35887975</v>
      </c>
      <c r="G2180" s="614">
        <f t="shared" si="102"/>
        <v>101000</v>
      </c>
      <c r="H2180" s="615">
        <f t="shared" si="104"/>
        <v>429372144.35887975</v>
      </c>
      <c r="I2180" s="616" t="s">
        <v>108</v>
      </c>
      <c r="J2180" s="616" t="s">
        <v>3184</v>
      </c>
    </row>
    <row r="2181" spans="1:10" ht="36">
      <c r="A2181" s="617"/>
      <c r="B2181" s="620" t="s">
        <v>3194</v>
      </c>
      <c r="C2181" s="613" t="s">
        <v>3964</v>
      </c>
      <c r="D2181" s="618" t="s">
        <v>3972</v>
      </c>
      <c r="E2181" s="614">
        <v>44948.76</v>
      </c>
      <c r="F2181" s="615">
        <f t="shared" si="103"/>
        <v>429417093.11887974</v>
      </c>
      <c r="G2181" s="614">
        <f t="shared" si="102"/>
        <v>44948.76</v>
      </c>
      <c r="H2181" s="615">
        <f t="shared" si="104"/>
        <v>429417093.11887974</v>
      </c>
      <c r="I2181" s="616" t="s">
        <v>108</v>
      </c>
      <c r="J2181" s="616" t="s">
        <v>3184</v>
      </c>
    </row>
    <row r="2182" spans="1:10" ht="36">
      <c r="A2182" s="617"/>
      <c r="B2182" s="620" t="s">
        <v>3194</v>
      </c>
      <c r="C2182" s="613" t="s">
        <v>3964</v>
      </c>
      <c r="D2182" s="618" t="s">
        <v>3248</v>
      </c>
      <c r="E2182" s="614">
        <v>429000</v>
      </c>
      <c r="F2182" s="615">
        <f t="shared" si="103"/>
        <v>429846093.11887974</v>
      </c>
      <c r="G2182" s="614">
        <f t="shared" si="102"/>
        <v>429000</v>
      </c>
      <c r="H2182" s="615">
        <f t="shared" si="104"/>
        <v>429846093.11887974</v>
      </c>
      <c r="I2182" s="616" t="s">
        <v>108</v>
      </c>
      <c r="J2182" s="616" t="s">
        <v>3184</v>
      </c>
    </row>
    <row r="2183" spans="1:10" ht="36">
      <c r="A2183" s="617"/>
      <c r="B2183" s="620" t="s">
        <v>3194</v>
      </c>
      <c r="C2183" s="613" t="s">
        <v>3964</v>
      </c>
      <c r="D2183" s="618" t="s">
        <v>3789</v>
      </c>
      <c r="E2183" s="614">
        <v>915000</v>
      </c>
      <c r="F2183" s="615">
        <f t="shared" si="103"/>
        <v>430761093.11887974</v>
      </c>
      <c r="G2183" s="614">
        <f t="shared" si="102"/>
        <v>915000</v>
      </c>
      <c r="H2183" s="615">
        <f t="shared" si="104"/>
        <v>430761093.11887974</v>
      </c>
      <c r="I2183" s="616" t="s">
        <v>108</v>
      </c>
      <c r="J2183" s="616" t="s">
        <v>3184</v>
      </c>
    </row>
    <row r="2184" spans="1:10" ht="36">
      <c r="A2184" s="617"/>
      <c r="B2184" s="620" t="s">
        <v>3194</v>
      </c>
      <c r="C2184" s="613" t="s">
        <v>3964</v>
      </c>
      <c r="D2184" s="618" t="s">
        <v>3355</v>
      </c>
      <c r="E2184" s="614">
        <v>39000</v>
      </c>
      <c r="F2184" s="615">
        <f t="shared" si="103"/>
        <v>430800093.11887974</v>
      </c>
      <c r="G2184" s="614">
        <f t="shared" si="102"/>
        <v>39000</v>
      </c>
      <c r="H2184" s="615">
        <f t="shared" si="104"/>
        <v>430800093.11887974</v>
      </c>
      <c r="I2184" s="616" t="s">
        <v>108</v>
      </c>
      <c r="J2184" s="616" t="s">
        <v>3184</v>
      </c>
    </row>
    <row r="2185" spans="1:10" ht="36">
      <c r="A2185" s="617"/>
      <c r="B2185" s="620" t="s">
        <v>3194</v>
      </c>
      <c r="C2185" s="613" t="s">
        <v>3964</v>
      </c>
      <c r="D2185" s="618" t="s">
        <v>3973</v>
      </c>
      <c r="E2185" s="614">
        <v>2000</v>
      </c>
      <c r="F2185" s="615">
        <f t="shared" si="103"/>
        <v>430802093.11887974</v>
      </c>
      <c r="G2185" s="614">
        <f t="shared" si="102"/>
        <v>2000</v>
      </c>
      <c r="H2185" s="615">
        <f t="shared" si="104"/>
        <v>430802093.11887974</v>
      </c>
      <c r="I2185" s="616" t="s">
        <v>108</v>
      </c>
      <c r="J2185" s="616" t="s">
        <v>3184</v>
      </c>
    </row>
    <row r="2186" spans="1:10" ht="36">
      <c r="A2186" s="617"/>
      <c r="B2186" s="620" t="s">
        <v>3194</v>
      </c>
      <c r="C2186" s="613" t="s">
        <v>3964</v>
      </c>
      <c r="D2186" s="618" t="s">
        <v>3974</v>
      </c>
      <c r="E2186" s="614">
        <v>2000</v>
      </c>
      <c r="F2186" s="615">
        <f t="shared" si="103"/>
        <v>430804093.11887974</v>
      </c>
      <c r="G2186" s="614">
        <f t="shared" ref="G2186:G2249" si="105">E2186</f>
        <v>2000</v>
      </c>
      <c r="H2186" s="615">
        <f t="shared" si="104"/>
        <v>430804093.11887974</v>
      </c>
      <c r="I2186" s="616" t="s">
        <v>108</v>
      </c>
      <c r="J2186" s="616" t="s">
        <v>3184</v>
      </c>
    </row>
    <row r="2187" spans="1:10" ht="36">
      <c r="A2187" s="617"/>
      <c r="B2187" s="620" t="s">
        <v>3194</v>
      </c>
      <c r="C2187" s="613" t="s">
        <v>3964</v>
      </c>
      <c r="D2187" s="618" t="s">
        <v>3357</v>
      </c>
      <c r="E2187" s="614">
        <v>234000</v>
      </c>
      <c r="F2187" s="615">
        <f t="shared" ref="F2187:F2250" si="106">E2187+F2186</f>
        <v>431038093.11887974</v>
      </c>
      <c r="G2187" s="614">
        <f t="shared" si="105"/>
        <v>234000</v>
      </c>
      <c r="H2187" s="615">
        <f t="shared" ref="H2187:H2250" si="107">H2186+G2187</f>
        <v>431038093.11887974</v>
      </c>
      <c r="I2187" s="616" t="s">
        <v>108</v>
      </c>
      <c r="J2187" s="616" t="s">
        <v>3184</v>
      </c>
    </row>
    <row r="2188" spans="1:10" ht="36">
      <c r="A2188" s="617"/>
      <c r="B2188" s="620" t="s">
        <v>3194</v>
      </c>
      <c r="C2188" s="613" t="s">
        <v>3964</v>
      </c>
      <c r="D2188" s="618" t="s">
        <v>3358</v>
      </c>
      <c r="E2188" s="614">
        <v>1847000</v>
      </c>
      <c r="F2188" s="615">
        <f t="shared" si="106"/>
        <v>432885093.11887974</v>
      </c>
      <c r="G2188" s="614">
        <f t="shared" si="105"/>
        <v>1847000</v>
      </c>
      <c r="H2188" s="615">
        <f t="shared" si="107"/>
        <v>432885093.11887974</v>
      </c>
      <c r="I2188" s="616" t="s">
        <v>108</v>
      </c>
      <c r="J2188" s="616" t="s">
        <v>3184</v>
      </c>
    </row>
    <row r="2189" spans="1:10" ht="36">
      <c r="A2189" s="617"/>
      <c r="B2189" s="620" t="s">
        <v>3194</v>
      </c>
      <c r="C2189" s="613" t="s">
        <v>3964</v>
      </c>
      <c r="D2189" s="618" t="s">
        <v>3975</v>
      </c>
      <c r="E2189" s="614">
        <v>915000</v>
      </c>
      <c r="F2189" s="615">
        <f t="shared" si="106"/>
        <v>433800093.11887974</v>
      </c>
      <c r="G2189" s="614">
        <f t="shared" si="105"/>
        <v>915000</v>
      </c>
      <c r="H2189" s="615">
        <f t="shared" si="107"/>
        <v>433800093.11887974</v>
      </c>
      <c r="I2189" s="616" t="s">
        <v>108</v>
      </c>
      <c r="J2189" s="616" t="s">
        <v>3184</v>
      </c>
    </row>
    <row r="2190" spans="1:10" ht="36">
      <c r="A2190" s="617"/>
      <c r="B2190" s="620" t="s">
        <v>3194</v>
      </c>
      <c r="C2190" s="613" t="s">
        <v>3964</v>
      </c>
      <c r="D2190" s="618" t="s">
        <v>3359</v>
      </c>
      <c r="E2190" s="614">
        <v>843000</v>
      </c>
      <c r="F2190" s="615">
        <f t="shared" si="106"/>
        <v>434643093.11887974</v>
      </c>
      <c r="G2190" s="614">
        <f t="shared" si="105"/>
        <v>843000</v>
      </c>
      <c r="H2190" s="615">
        <f t="shared" si="107"/>
        <v>434643093.11887974</v>
      </c>
      <c r="I2190" s="616" t="s">
        <v>108</v>
      </c>
      <c r="J2190" s="616" t="s">
        <v>3184</v>
      </c>
    </row>
    <row r="2191" spans="1:10" ht="36">
      <c r="A2191" s="617"/>
      <c r="B2191" s="620" t="s">
        <v>3194</v>
      </c>
      <c r="C2191" s="613" t="s">
        <v>3964</v>
      </c>
      <c r="D2191" s="618" t="s">
        <v>3976</v>
      </c>
      <c r="E2191" s="614">
        <v>2000</v>
      </c>
      <c r="F2191" s="615">
        <f t="shared" si="106"/>
        <v>434645093.11887974</v>
      </c>
      <c r="G2191" s="614">
        <f t="shared" si="105"/>
        <v>2000</v>
      </c>
      <c r="H2191" s="615">
        <f t="shared" si="107"/>
        <v>434645093.11887974</v>
      </c>
      <c r="I2191" s="616" t="s">
        <v>108</v>
      </c>
      <c r="J2191" s="616" t="s">
        <v>3184</v>
      </c>
    </row>
    <row r="2192" spans="1:10" ht="36">
      <c r="A2192" s="617"/>
      <c r="B2192" s="620" t="s">
        <v>3194</v>
      </c>
      <c r="C2192" s="613" t="s">
        <v>3964</v>
      </c>
      <c r="D2192" s="618" t="s">
        <v>3977</v>
      </c>
      <c r="E2192" s="614">
        <v>2000</v>
      </c>
      <c r="F2192" s="615">
        <f t="shared" si="106"/>
        <v>434647093.11887974</v>
      </c>
      <c r="G2192" s="614">
        <f t="shared" si="105"/>
        <v>2000</v>
      </c>
      <c r="H2192" s="615">
        <f t="shared" si="107"/>
        <v>434647093.11887974</v>
      </c>
      <c r="I2192" s="616" t="s">
        <v>108</v>
      </c>
      <c r="J2192" s="616" t="s">
        <v>3184</v>
      </c>
    </row>
    <row r="2193" spans="1:10" ht="36">
      <c r="A2193" s="617"/>
      <c r="B2193" s="620" t="s">
        <v>3194</v>
      </c>
      <c r="C2193" s="613" t="s">
        <v>3964</v>
      </c>
      <c r="D2193" s="618" t="s">
        <v>3618</v>
      </c>
      <c r="E2193" s="614">
        <v>4000</v>
      </c>
      <c r="F2193" s="615">
        <f t="shared" si="106"/>
        <v>434651093.11887974</v>
      </c>
      <c r="G2193" s="614">
        <f t="shared" si="105"/>
        <v>4000</v>
      </c>
      <c r="H2193" s="615">
        <f t="shared" si="107"/>
        <v>434651093.11887974</v>
      </c>
      <c r="I2193" s="616" t="s">
        <v>108</v>
      </c>
      <c r="J2193" s="616" t="s">
        <v>3184</v>
      </c>
    </row>
    <row r="2194" spans="1:10" ht="36">
      <c r="A2194" s="617"/>
      <c r="B2194" s="620" t="s">
        <v>3194</v>
      </c>
      <c r="C2194" s="613" t="s">
        <v>3964</v>
      </c>
      <c r="D2194" s="618" t="s">
        <v>3844</v>
      </c>
      <c r="E2194" s="614">
        <v>2000</v>
      </c>
      <c r="F2194" s="615">
        <f t="shared" si="106"/>
        <v>434653093.11887974</v>
      </c>
      <c r="G2194" s="614">
        <f t="shared" si="105"/>
        <v>2000</v>
      </c>
      <c r="H2194" s="615">
        <f t="shared" si="107"/>
        <v>434653093.11887974</v>
      </c>
      <c r="I2194" s="616" t="s">
        <v>108</v>
      </c>
      <c r="J2194" s="616" t="s">
        <v>3184</v>
      </c>
    </row>
    <row r="2195" spans="1:10" ht="36">
      <c r="A2195" s="617"/>
      <c r="B2195" s="620" t="s">
        <v>3194</v>
      </c>
      <c r="C2195" s="613" t="s">
        <v>3964</v>
      </c>
      <c r="D2195" s="618" t="s">
        <v>3365</v>
      </c>
      <c r="E2195" s="614">
        <v>125000</v>
      </c>
      <c r="F2195" s="615">
        <f t="shared" si="106"/>
        <v>434778093.11887974</v>
      </c>
      <c r="G2195" s="614">
        <f t="shared" si="105"/>
        <v>125000</v>
      </c>
      <c r="H2195" s="615">
        <f t="shared" si="107"/>
        <v>434778093.11887974</v>
      </c>
      <c r="I2195" s="616" t="s">
        <v>108</v>
      </c>
      <c r="J2195" s="616" t="s">
        <v>3184</v>
      </c>
    </row>
    <row r="2196" spans="1:10" ht="36">
      <c r="A2196" s="617"/>
      <c r="B2196" s="620" t="s">
        <v>3194</v>
      </c>
      <c r="C2196" s="613" t="s">
        <v>3964</v>
      </c>
      <c r="D2196" s="618" t="s">
        <v>3978</v>
      </c>
      <c r="E2196" s="614">
        <v>2000</v>
      </c>
      <c r="F2196" s="615">
        <f t="shared" si="106"/>
        <v>434780093.11887974</v>
      </c>
      <c r="G2196" s="614">
        <f t="shared" si="105"/>
        <v>2000</v>
      </c>
      <c r="H2196" s="615">
        <f t="shared" si="107"/>
        <v>434780093.11887974</v>
      </c>
      <c r="I2196" s="616" t="s">
        <v>108</v>
      </c>
      <c r="J2196" s="616" t="s">
        <v>3184</v>
      </c>
    </row>
    <row r="2197" spans="1:10" ht="36">
      <c r="A2197" s="617"/>
      <c r="B2197" s="620" t="s">
        <v>3194</v>
      </c>
      <c r="C2197" s="613" t="s">
        <v>3964</v>
      </c>
      <c r="D2197" s="618" t="s">
        <v>3979</v>
      </c>
      <c r="E2197" s="614">
        <v>2000</v>
      </c>
      <c r="F2197" s="615">
        <f t="shared" si="106"/>
        <v>434782093.11887974</v>
      </c>
      <c r="G2197" s="614">
        <f t="shared" si="105"/>
        <v>2000</v>
      </c>
      <c r="H2197" s="615">
        <f t="shared" si="107"/>
        <v>434782093.11887974</v>
      </c>
      <c r="I2197" s="616" t="s">
        <v>108</v>
      </c>
      <c r="J2197" s="616" t="s">
        <v>3184</v>
      </c>
    </row>
    <row r="2198" spans="1:10" ht="36">
      <c r="A2198" s="617"/>
      <c r="B2198" s="620" t="s">
        <v>3194</v>
      </c>
      <c r="C2198" s="613" t="s">
        <v>3964</v>
      </c>
      <c r="D2198" s="618" t="s">
        <v>3980</v>
      </c>
      <c r="E2198" s="614">
        <v>2000</v>
      </c>
      <c r="F2198" s="615">
        <f t="shared" si="106"/>
        <v>434784093.11887974</v>
      </c>
      <c r="G2198" s="614">
        <f t="shared" si="105"/>
        <v>2000</v>
      </c>
      <c r="H2198" s="615">
        <f t="shared" si="107"/>
        <v>434784093.11887974</v>
      </c>
      <c r="I2198" s="616" t="s">
        <v>108</v>
      </c>
      <c r="J2198" s="616" t="s">
        <v>3184</v>
      </c>
    </row>
    <row r="2199" spans="1:10" ht="36">
      <c r="A2199" s="617"/>
      <c r="B2199" s="620" t="s">
        <v>3194</v>
      </c>
      <c r="C2199" s="613" t="s">
        <v>3964</v>
      </c>
      <c r="D2199" s="618" t="s">
        <v>3981</v>
      </c>
      <c r="E2199" s="614">
        <v>2000</v>
      </c>
      <c r="F2199" s="615">
        <f t="shared" si="106"/>
        <v>434786093.11887974</v>
      </c>
      <c r="G2199" s="614">
        <f t="shared" si="105"/>
        <v>2000</v>
      </c>
      <c r="H2199" s="615">
        <f t="shared" si="107"/>
        <v>434786093.11887974</v>
      </c>
      <c r="I2199" s="616" t="s">
        <v>108</v>
      </c>
      <c r="J2199" s="616" t="s">
        <v>3184</v>
      </c>
    </row>
    <row r="2200" spans="1:10" ht="36">
      <c r="A2200" s="617"/>
      <c r="B2200" s="620" t="s">
        <v>3194</v>
      </c>
      <c r="C2200" s="613" t="s">
        <v>3964</v>
      </c>
      <c r="D2200" s="618" t="s">
        <v>3982</v>
      </c>
      <c r="E2200" s="614">
        <v>2000</v>
      </c>
      <c r="F2200" s="615">
        <f t="shared" si="106"/>
        <v>434788093.11887974</v>
      </c>
      <c r="G2200" s="614">
        <f t="shared" si="105"/>
        <v>2000</v>
      </c>
      <c r="H2200" s="615">
        <f t="shared" si="107"/>
        <v>434788093.11887974</v>
      </c>
      <c r="I2200" s="616" t="s">
        <v>108</v>
      </c>
      <c r="J2200" s="616" t="s">
        <v>3184</v>
      </c>
    </row>
    <row r="2201" spans="1:10" ht="36">
      <c r="A2201" s="617"/>
      <c r="B2201" s="620" t="s">
        <v>3194</v>
      </c>
      <c r="C2201" s="613" t="s">
        <v>3964</v>
      </c>
      <c r="D2201" s="618" t="s">
        <v>3983</v>
      </c>
      <c r="E2201" s="614">
        <v>2000</v>
      </c>
      <c r="F2201" s="615">
        <f t="shared" si="106"/>
        <v>434790093.11887974</v>
      </c>
      <c r="G2201" s="614">
        <f t="shared" si="105"/>
        <v>2000</v>
      </c>
      <c r="H2201" s="615">
        <f t="shared" si="107"/>
        <v>434790093.11887974</v>
      </c>
      <c r="I2201" s="616" t="s">
        <v>108</v>
      </c>
      <c r="J2201" s="616" t="s">
        <v>3184</v>
      </c>
    </row>
    <row r="2202" spans="1:10" ht="36">
      <c r="A2202" s="617"/>
      <c r="B2202" s="620" t="s">
        <v>3194</v>
      </c>
      <c r="C2202" s="613" t="s">
        <v>3964</v>
      </c>
      <c r="D2202" s="618" t="s">
        <v>3984</v>
      </c>
      <c r="E2202" s="614">
        <v>2000</v>
      </c>
      <c r="F2202" s="615">
        <f t="shared" si="106"/>
        <v>434792093.11887974</v>
      </c>
      <c r="G2202" s="614">
        <f t="shared" si="105"/>
        <v>2000</v>
      </c>
      <c r="H2202" s="615">
        <f t="shared" si="107"/>
        <v>434792093.11887974</v>
      </c>
      <c r="I2202" s="616" t="s">
        <v>108</v>
      </c>
      <c r="J2202" s="616" t="s">
        <v>3184</v>
      </c>
    </row>
    <row r="2203" spans="1:10" ht="36">
      <c r="A2203" s="617"/>
      <c r="B2203" s="620" t="s">
        <v>3194</v>
      </c>
      <c r="C2203" s="613" t="s">
        <v>3964</v>
      </c>
      <c r="D2203" s="618" t="s">
        <v>3985</v>
      </c>
      <c r="E2203" s="614">
        <v>193000</v>
      </c>
      <c r="F2203" s="615">
        <f t="shared" si="106"/>
        <v>434985093.11887974</v>
      </c>
      <c r="G2203" s="614">
        <f t="shared" si="105"/>
        <v>193000</v>
      </c>
      <c r="H2203" s="615">
        <f t="shared" si="107"/>
        <v>434985093.11887974</v>
      </c>
      <c r="I2203" s="616" t="s">
        <v>108</v>
      </c>
      <c r="J2203" s="616" t="s">
        <v>3184</v>
      </c>
    </row>
    <row r="2204" spans="1:10" ht="36">
      <c r="A2204" s="617"/>
      <c r="B2204" s="620" t="s">
        <v>3194</v>
      </c>
      <c r="C2204" s="613" t="s">
        <v>3964</v>
      </c>
      <c r="D2204" s="618" t="s">
        <v>3381</v>
      </c>
      <c r="E2204" s="614">
        <v>53000</v>
      </c>
      <c r="F2204" s="615">
        <f t="shared" si="106"/>
        <v>435038093.11887974</v>
      </c>
      <c r="G2204" s="614">
        <f t="shared" si="105"/>
        <v>53000</v>
      </c>
      <c r="H2204" s="615">
        <f t="shared" si="107"/>
        <v>435038093.11887974</v>
      </c>
      <c r="I2204" s="616" t="s">
        <v>108</v>
      </c>
      <c r="J2204" s="616" t="s">
        <v>3184</v>
      </c>
    </row>
    <row r="2205" spans="1:10" ht="36">
      <c r="A2205" s="617"/>
      <c r="B2205" s="620" t="s">
        <v>3194</v>
      </c>
      <c r="C2205" s="613" t="s">
        <v>3964</v>
      </c>
      <c r="D2205" s="618" t="s">
        <v>3986</v>
      </c>
      <c r="E2205" s="614">
        <v>473000</v>
      </c>
      <c r="F2205" s="615">
        <f t="shared" si="106"/>
        <v>435511093.11887974</v>
      </c>
      <c r="G2205" s="614">
        <f t="shared" si="105"/>
        <v>473000</v>
      </c>
      <c r="H2205" s="615">
        <f t="shared" si="107"/>
        <v>435511093.11887974</v>
      </c>
      <c r="I2205" s="616" t="s">
        <v>108</v>
      </c>
      <c r="J2205" s="616" t="s">
        <v>3184</v>
      </c>
    </row>
    <row r="2206" spans="1:10" ht="36">
      <c r="A2206" s="617"/>
      <c r="B2206" s="620" t="s">
        <v>3194</v>
      </c>
      <c r="C2206" s="613" t="s">
        <v>3964</v>
      </c>
      <c r="D2206" s="618" t="s">
        <v>3987</v>
      </c>
      <c r="E2206" s="614">
        <v>37483.960000000006</v>
      </c>
      <c r="F2206" s="615">
        <f t="shared" si="106"/>
        <v>435548577.07887971</v>
      </c>
      <c r="G2206" s="614">
        <f t="shared" si="105"/>
        <v>37483.960000000006</v>
      </c>
      <c r="H2206" s="615">
        <f t="shared" si="107"/>
        <v>435548577.07887971</v>
      </c>
      <c r="I2206" s="616" t="s">
        <v>108</v>
      </c>
      <c r="J2206" s="616" t="s">
        <v>3184</v>
      </c>
    </row>
    <row r="2207" spans="1:10" ht="36">
      <c r="A2207" s="617"/>
      <c r="B2207" s="620" t="s">
        <v>3194</v>
      </c>
      <c r="C2207" s="613" t="s">
        <v>3964</v>
      </c>
      <c r="D2207" s="618" t="s">
        <v>3367</v>
      </c>
      <c r="E2207" s="614">
        <v>984000</v>
      </c>
      <c r="F2207" s="615">
        <f t="shared" si="106"/>
        <v>436532577.07887971</v>
      </c>
      <c r="G2207" s="614">
        <f t="shared" si="105"/>
        <v>984000</v>
      </c>
      <c r="H2207" s="615">
        <f t="shared" si="107"/>
        <v>436532577.07887971</v>
      </c>
      <c r="I2207" s="616" t="s">
        <v>108</v>
      </c>
      <c r="J2207" s="616" t="s">
        <v>3184</v>
      </c>
    </row>
    <row r="2208" spans="1:10" ht="36">
      <c r="A2208" s="617"/>
      <c r="B2208" s="620" t="s">
        <v>3194</v>
      </c>
      <c r="C2208" s="613" t="s">
        <v>3964</v>
      </c>
      <c r="D2208" s="618" t="s">
        <v>3274</v>
      </c>
      <c r="E2208" s="614">
        <v>155700</v>
      </c>
      <c r="F2208" s="615">
        <f t="shared" si="106"/>
        <v>436688277.07887971</v>
      </c>
      <c r="G2208" s="614">
        <f t="shared" si="105"/>
        <v>155700</v>
      </c>
      <c r="H2208" s="615">
        <f t="shared" si="107"/>
        <v>436688277.07887971</v>
      </c>
      <c r="I2208" s="616" t="s">
        <v>108</v>
      </c>
      <c r="J2208" s="616" t="s">
        <v>3184</v>
      </c>
    </row>
    <row r="2209" spans="1:10" ht="36">
      <c r="A2209" s="617"/>
      <c r="B2209" s="620" t="s">
        <v>3194</v>
      </c>
      <c r="C2209" s="613" t="s">
        <v>3964</v>
      </c>
      <c r="D2209" s="618" t="s">
        <v>3368</v>
      </c>
      <c r="E2209" s="614">
        <v>141000</v>
      </c>
      <c r="F2209" s="615">
        <f t="shared" si="106"/>
        <v>436829277.07887971</v>
      </c>
      <c r="G2209" s="614">
        <f t="shared" si="105"/>
        <v>141000</v>
      </c>
      <c r="H2209" s="615">
        <f t="shared" si="107"/>
        <v>436829277.07887971</v>
      </c>
      <c r="I2209" s="616" t="s">
        <v>108</v>
      </c>
      <c r="J2209" s="616" t="s">
        <v>3184</v>
      </c>
    </row>
    <row r="2210" spans="1:10" ht="36">
      <c r="A2210" s="617"/>
      <c r="B2210" s="620" t="s">
        <v>3194</v>
      </c>
      <c r="C2210" s="613" t="s">
        <v>3964</v>
      </c>
      <c r="D2210" s="618" t="s">
        <v>3369</v>
      </c>
      <c r="E2210" s="614">
        <v>703000</v>
      </c>
      <c r="F2210" s="615">
        <f t="shared" si="106"/>
        <v>437532277.07887971</v>
      </c>
      <c r="G2210" s="614">
        <f t="shared" si="105"/>
        <v>703000</v>
      </c>
      <c r="H2210" s="615">
        <f t="shared" si="107"/>
        <v>437532277.07887971</v>
      </c>
      <c r="I2210" s="616" t="s">
        <v>108</v>
      </c>
      <c r="J2210" s="616" t="s">
        <v>3184</v>
      </c>
    </row>
    <row r="2211" spans="1:10" ht="36">
      <c r="A2211" s="617"/>
      <c r="B2211" s="620" t="s">
        <v>3194</v>
      </c>
      <c r="C2211" s="613" t="s">
        <v>3964</v>
      </c>
      <c r="D2211" s="618" t="s">
        <v>3988</v>
      </c>
      <c r="E2211" s="614">
        <v>234000</v>
      </c>
      <c r="F2211" s="615">
        <f t="shared" si="106"/>
        <v>437766277.07887971</v>
      </c>
      <c r="G2211" s="614">
        <f t="shared" si="105"/>
        <v>234000</v>
      </c>
      <c r="H2211" s="615">
        <f t="shared" si="107"/>
        <v>437766277.07887971</v>
      </c>
      <c r="I2211" s="616" t="s">
        <v>108</v>
      </c>
      <c r="J2211" s="616" t="s">
        <v>3184</v>
      </c>
    </row>
    <row r="2212" spans="1:10" ht="36">
      <c r="A2212" s="617"/>
      <c r="B2212" s="620" t="s">
        <v>3194</v>
      </c>
      <c r="C2212" s="613" t="s">
        <v>3964</v>
      </c>
      <c r="D2212" s="618" t="s">
        <v>3371</v>
      </c>
      <c r="E2212" s="614">
        <v>44948.76</v>
      </c>
      <c r="F2212" s="615">
        <f t="shared" si="106"/>
        <v>437811225.8388797</v>
      </c>
      <c r="G2212" s="614">
        <f t="shared" si="105"/>
        <v>44948.76</v>
      </c>
      <c r="H2212" s="615">
        <f t="shared" si="107"/>
        <v>437811225.8388797</v>
      </c>
      <c r="I2212" s="616" t="s">
        <v>108</v>
      </c>
      <c r="J2212" s="616" t="s">
        <v>3184</v>
      </c>
    </row>
    <row r="2213" spans="1:10" ht="36">
      <c r="A2213" s="617"/>
      <c r="B2213" s="620" t="s">
        <v>3194</v>
      </c>
      <c r="C2213" s="613" t="s">
        <v>3964</v>
      </c>
      <c r="D2213" s="618" t="s">
        <v>3989</v>
      </c>
      <c r="E2213" s="614">
        <v>44948.76</v>
      </c>
      <c r="F2213" s="615">
        <f t="shared" si="106"/>
        <v>437856174.59887969</v>
      </c>
      <c r="G2213" s="614">
        <f t="shared" si="105"/>
        <v>44948.76</v>
      </c>
      <c r="H2213" s="615">
        <f t="shared" si="107"/>
        <v>437856174.59887969</v>
      </c>
      <c r="I2213" s="616" t="s">
        <v>108</v>
      </c>
      <c r="J2213" s="616" t="s">
        <v>3184</v>
      </c>
    </row>
    <row r="2214" spans="1:10" ht="36">
      <c r="A2214" s="617"/>
      <c r="B2214" s="620" t="s">
        <v>3194</v>
      </c>
      <c r="C2214" s="613" t="s">
        <v>3964</v>
      </c>
      <c r="D2214" s="618" t="s">
        <v>3990</v>
      </c>
      <c r="E2214" s="614">
        <v>5598.6</v>
      </c>
      <c r="F2214" s="615">
        <f t="shared" si="106"/>
        <v>437861773.19887972</v>
      </c>
      <c r="G2214" s="614">
        <f t="shared" si="105"/>
        <v>5598.6</v>
      </c>
      <c r="H2214" s="615">
        <f t="shared" si="107"/>
        <v>437861773.19887972</v>
      </c>
      <c r="I2214" s="616" t="s">
        <v>108</v>
      </c>
      <c r="J2214" s="616" t="s">
        <v>3184</v>
      </c>
    </row>
    <row r="2215" spans="1:10" ht="36">
      <c r="A2215" s="617"/>
      <c r="B2215" s="620" t="s">
        <v>3194</v>
      </c>
      <c r="C2215" s="613" t="s">
        <v>3964</v>
      </c>
      <c r="D2215" s="618" t="s">
        <v>3382</v>
      </c>
      <c r="E2215" s="614">
        <v>45000</v>
      </c>
      <c r="F2215" s="615">
        <f t="shared" si="106"/>
        <v>437906773.19887972</v>
      </c>
      <c r="G2215" s="614">
        <f t="shared" si="105"/>
        <v>45000</v>
      </c>
      <c r="H2215" s="615">
        <f t="shared" si="107"/>
        <v>437906773.19887972</v>
      </c>
      <c r="I2215" s="616" t="s">
        <v>108</v>
      </c>
      <c r="J2215" s="616" t="s">
        <v>3184</v>
      </c>
    </row>
    <row r="2216" spans="1:10" ht="36">
      <c r="A2216" s="617"/>
      <c r="B2216" s="620" t="s">
        <v>3194</v>
      </c>
      <c r="C2216" s="613" t="s">
        <v>3991</v>
      </c>
      <c r="D2216" s="618" t="s">
        <v>3254</v>
      </c>
      <c r="E2216" s="614">
        <v>207000</v>
      </c>
      <c r="F2216" s="615">
        <f t="shared" si="106"/>
        <v>438113773.19887972</v>
      </c>
      <c r="G2216" s="614">
        <f t="shared" si="105"/>
        <v>207000</v>
      </c>
      <c r="H2216" s="615">
        <f t="shared" si="107"/>
        <v>438113773.19887972</v>
      </c>
      <c r="I2216" s="616" t="s">
        <v>108</v>
      </c>
      <c r="J2216" s="616" t="s">
        <v>3184</v>
      </c>
    </row>
    <row r="2217" spans="1:10" ht="36">
      <c r="A2217" s="617"/>
      <c r="B2217" s="620" t="s">
        <v>3194</v>
      </c>
      <c r="C2217" s="613" t="s">
        <v>3991</v>
      </c>
      <c r="D2217" s="618" t="s">
        <v>3239</v>
      </c>
      <c r="E2217" s="614">
        <v>177000</v>
      </c>
      <c r="F2217" s="615">
        <f t="shared" si="106"/>
        <v>438290773.19887972</v>
      </c>
      <c r="G2217" s="614">
        <f t="shared" si="105"/>
        <v>177000</v>
      </c>
      <c r="H2217" s="615">
        <f t="shared" si="107"/>
        <v>438290773.19887972</v>
      </c>
      <c r="I2217" s="616" t="s">
        <v>108</v>
      </c>
      <c r="J2217" s="616" t="s">
        <v>3184</v>
      </c>
    </row>
    <row r="2218" spans="1:10" ht="36">
      <c r="A2218" s="617"/>
      <c r="B2218" s="620" t="s">
        <v>3194</v>
      </c>
      <c r="C2218" s="613" t="s">
        <v>3991</v>
      </c>
      <c r="D2218" s="618" t="s">
        <v>3627</v>
      </c>
      <c r="E2218" s="614">
        <v>6000</v>
      </c>
      <c r="F2218" s="615">
        <f t="shared" si="106"/>
        <v>438296773.19887972</v>
      </c>
      <c r="G2218" s="614">
        <f t="shared" si="105"/>
        <v>6000</v>
      </c>
      <c r="H2218" s="615">
        <f t="shared" si="107"/>
        <v>438296773.19887972</v>
      </c>
      <c r="I2218" s="616" t="s">
        <v>108</v>
      </c>
      <c r="J2218" s="616" t="s">
        <v>3184</v>
      </c>
    </row>
    <row r="2219" spans="1:10" ht="36">
      <c r="A2219" s="617"/>
      <c r="B2219" s="620" t="s">
        <v>3194</v>
      </c>
      <c r="C2219" s="613" t="s">
        <v>3991</v>
      </c>
      <c r="D2219" s="618" t="s">
        <v>3241</v>
      </c>
      <c r="E2219" s="614">
        <v>27000</v>
      </c>
      <c r="F2219" s="615">
        <f t="shared" si="106"/>
        <v>438323773.19887972</v>
      </c>
      <c r="G2219" s="614">
        <f t="shared" si="105"/>
        <v>27000</v>
      </c>
      <c r="H2219" s="615">
        <f t="shared" si="107"/>
        <v>438323773.19887972</v>
      </c>
      <c r="I2219" s="616" t="s">
        <v>108</v>
      </c>
      <c r="J2219" s="616" t="s">
        <v>3184</v>
      </c>
    </row>
    <row r="2220" spans="1:10" ht="36">
      <c r="A2220" s="617"/>
      <c r="B2220" s="620" t="s">
        <v>3194</v>
      </c>
      <c r="C2220" s="613" t="s">
        <v>3991</v>
      </c>
      <c r="D2220" s="618" t="s">
        <v>3465</v>
      </c>
      <c r="E2220" s="614">
        <v>70000</v>
      </c>
      <c r="F2220" s="615">
        <f t="shared" si="106"/>
        <v>438393773.19887972</v>
      </c>
      <c r="G2220" s="614">
        <f t="shared" si="105"/>
        <v>70000</v>
      </c>
      <c r="H2220" s="615">
        <f t="shared" si="107"/>
        <v>438393773.19887972</v>
      </c>
      <c r="I2220" s="616" t="s">
        <v>108</v>
      </c>
      <c r="J2220" s="616" t="s">
        <v>3184</v>
      </c>
    </row>
    <row r="2221" spans="1:10" ht="36">
      <c r="A2221" s="617"/>
      <c r="B2221" s="620" t="s">
        <v>3194</v>
      </c>
      <c r="C2221" s="613" t="s">
        <v>3991</v>
      </c>
      <c r="D2221" s="618" t="s">
        <v>3261</v>
      </c>
      <c r="E2221" s="614">
        <v>148000</v>
      </c>
      <c r="F2221" s="615">
        <f t="shared" si="106"/>
        <v>438541773.19887972</v>
      </c>
      <c r="G2221" s="614">
        <f t="shared" si="105"/>
        <v>148000</v>
      </c>
      <c r="H2221" s="615">
        <f t="shared" si="107"/>
        <v>438541773.19887972</v>
      </c>
      <c r="I2221" s="616" t="s">
        <v>108</v>
      </c>
      <c r="J2221" s="616" t="s">
        <v>3184</v>
      </c>
    </row>
    <row r="2222" spans="1:10" ht="36">
      <c r="A2222" s="617"/>
      <c r="B2222" s="620" t="s">
        <v>3194</v>
      </c>
      <c r="C2222" s="613" t="s">
        <v>3991</v>
      </c>
      <c r="D2222" s="618" t="s">
        <v>3242</v>
      </c>
      <c r="E2222" s="614">
        <v>63000</v>
      </c>
      <c r="F2222" s="615">
        <f t="shared" si="106"/>
        <v>438604773.19887972</v>
      </c>
      <c r="G2222" s="614">
        <f t="shared" si="105"/>
        <v>63000</v>
      </c>
      <c r="H2222" s="615">
        <f t="shared" si="107"/>
        <v>438604773.19887972</v>
      </c>
      <c r="I2222" s="616" t="s">
        <v>108</v>
      </c>
      <c r="J2222" s="616" t="s">
        <v>3184</v>
      </c>
    </row>
    <row r="2223" spans="1:10" ht="36">
      <c r="A2223" s="617"/>
      <c r="B2223" s="620" t="s">
        <v>3194</v>
      </c>
      <c r="C2223" s="613" t="s">
        <v>3991</v>
      </c>
      <c r="D2223" s="618" t="s">
        <v>3243</v>
      </c>
      <c r="E2223" s="614">
        <v>15000</v>
      </c>
      <c r="F2223" s="615">
        <f t="shared" si="106"/>
        <v>438619773.19887972</v>
      </c>
      <c r="G2223" s="614">
        <f t="shared" si="105"/>
        <v>15000</v>
      </c>
      <c r="H2223" s="615">
        <f t="shared" si="107"/>
        <v>438619773.19887972</v>
      </c>
      <c r="I2223" s="616" t="s">
        <v>108</v>
      </c>
      <c r="J2223" s="616" t="s">
        <v>3184</v>
      </c>
    </row>
    <row r="2224" spans="1:10" ht="36">
      <c r="A2224" s="617"/>
      <c r="B2224" s="620" t="s">
        <v>3194</v>
      </c>
      <c r="C2224" s="613" t="s">
        <v>3991</v>
      </c>
      <c r="D2224" s="618" t="s">
        <v>3269</v>
      </c>
      <c r="E2224" s="614">
        <v>133000</v>
      </c>
      <c r="F2224" s="615">
        <f t="shared" si="106"/>
        <v>438752773.19887972</v>
      </c>
      <c r="G2224" s="614">
        <f t="shared" si="105"/>
        <v>133000</v>
      </c>
      <c r="H2224" s="615">
        <f t="shared" si="107"/>
        <v>438752773.19887972</v>
      </c>
      <c r="I2224" s="616" t="s">
        <v>108</v>
      </c>
      <c r="J2224" s="616" t="s">
        <v>3184</v>
      </c>
    </row>
    <row r="2225" spans="1:10" ht="36">
      <c r="A2225" s="617"/>
      <c r="B2225" s="620" t="s">
        <v>3194</v>
      </c>
      <c r="C2225" s="613" t="s">
        <v>3991</v>
      </c>
      <c r="D2225" s="618" t="s">
        <v>3992</v>
      </c>
      <c r="E2225" s="614">
        <v>8000</v>
      </c>
      <c r="F2225" s="615">
        <f t="shared" si="106"/>
        <v>438760773.19887972</v>
      </c>
      <c r="G2225" s="614">
        <f t="shared" si="105"/>
        <v>8000</v>
      </c>
      <c r="H2225" s="615">
        <f t="shared" si="107"/>
        <v>438760773.19887972</v>
      </c>
      <c r="I2225" s="616" t="s">
        <v>108</v>
      </c>
      <c r="J2225" s="616" t="s">
        <v>3184</v>
      </c>
    </row>
    <row r="2226" spans="1:10" ht="36">
      <c r="A2226" s="617"/>
      <c r="B2226" s="620" t="s">
        <v>3194</v>
      </c>
      <c r="C2226" s="613" t="s">
        <v>3991</v>
      </c>
      <c r="D2226" s="618" t="s">
        <v>3290</v>
      </c>
      <c r="E2226" s="614">
        <v>177000</v>
      </c>
      <c r="F2226" s="615">
        <f t="shared" si="106"/>
        <v>438937773.19887972</v>
      </c>
      <c r="G2226" s="614">
        <f t="shared" si="105"/>
        <v>177000</v>
      </c>
      <c r="H2226" s="615">
        <f t="shared" si="107"/>
        <v>438937773.19887972</v>
      </c>
      <c r="I2226" s="616" t="s">
        <v>108</v>
      </c>
      <c r="J2226" s="616" t="s">
        <v>3184</v>
      </c>
    </row>
    <row r="2227" spans="1:10" ht="36">
      <c r="A2227" s="617"/>
      <c r="B2227" s="620" t="s">
        <v>3194</v>
      </c>
      <c r="C2227" s="613" t="s">
        <v>3991</v>
      </c>
      <c r="D2227" s="618" t="s">
        <v>3993</v>
      </c>
      <c r="E2227" s="614">
        <v>48000</v>
      </c>
      <c r="F2227" s="615">
        <f t="shared" si="106"/>
        <v>438985773.19887972</v>
      </c>
      <c r="G2227" s="614">
        <f t="shared" si="105"/>
        <v>48000</v>
      </c>
      <c r="H2227" s="615">
        <f t="shared" si="107"/>
        <v>438985773.19887972</v>
      </c>
      <c r="I2227" s="616" t="s">
        <v>108</v>
      </c>
      <c r="J2227" s="616" t="s">
        <v>3184</v>
      </c>
    </row>
    <row r="2228" spans="1:10" ht="36">
      <c r="A2228" s="617"/>
      <c r="B2228" s="620" t="s">
        <v>3194</v>
      </c>
      <c r="C2228" s="613" t="s">
        <v>3991</v>
      </c>
      <c r="D2228" s="618" t="s">
        <v>3628</v>
      </c>
      <c r="E2228" s="614">
        <v>2000</v>
      </c>
      <c r="F2228" s="615">
        <f t="shared" si="106"/>
        <v>438987773.19887972</v>
      </c>
      <c r="G2228" s="614">
        <f t="shared" si="105"/>
        <v>2000</v>
      </c>
      <c r="H2228" s="615">
        <f t="shared" si="107"/>
        <v>438987773.19887972</v>
      </c>
      <c r="I2228" s="616" t="s">
        <v>108</v>
      </c>
      <c r="J2228" s="616" t="s">
        <v>3184</v>
      </c>
    </row>
    <row r="2229" spans="1:10" ht="36">
      <c r="A2229" s="617"/>
      <c r="B2229" s="620" t="s">
        <v>3194</v>
      </c>
      <c r="C2229" s="613" t="s">
        <v>3991</v>
      </c>
      <c r="D2229" s="618" t="s">
        <v>3244</v>
      </c>
      <c r="E2229" s="614">
        <v>94000</v>
      </c>
      <c r="F2229" s="615">
        <f t="shared" si="106"/>
        <v>439081773.19887972</v>
      </c>
      <c r="G2229" s="614">
        <f t="shared" si="105"/>
        <v>94000</v>
      </c>
      <c r="H2229" s="615">
        <f t="shared" si="107"/>
        <v>439081773.19887972</v>
      </c>
      <c r="I2229" s="616" t="s">
        <v>108</v>
      </c>
      <c r="J2229" s="616" t="s">
        <v>3184</v>
      </c>
    </row>
    <row r="2230" spans="1:10" ht="36">
      <c r="A2230" s="617"/>
      <c r="B2230" s="620" t="s">
        <v>3194</v>
      </c>
      <c r="C2230" s="613" t="s">
        <v>3991</v>
      </c>
      <c r="D2230" s="618" t="s">
        <v>3629</v>
      </c>
      <c r="E2230" s="614">
        <v>79000</v>
      </c>
      <c r="F2230" s="615">
        <f t="shared" si="106"/>
        <v>439160773.19887972</v>
      </c>
      <c r="G2230" s="614">
        <f t="shared" si="105"/>
        <v>79000</v>
      </c>
      <c r="H2230" s="615">
        <f t="shared" si="107"/>
        <v>439160773.19887972</v>
      </c>
      <c r="I2230" s="616" t="s">
        <v>108</v>
      </c>
      <c r="J2230" s="616" t="s">
        <v>3184</v>
      </c>
    </row>
    <row r="2231" spans="1:10" ht="36">
      <c r="A2231" s="617"/>
      <c r="B2231" s="620" t="s">
        <v>3194</v>
      </c>
      <c r="C2231" s="613" t="s">
        <v>3991</v>
      </c>
      <c r="D2231" s="618" t="s">
        <v>3294</v>
      </c>
      <c r="E2231" s="614">
        <v>39000</v>
      </c>
      <c r="F2231" s="615">
        <f t="shared" si="106"/>
        <v>439199773.19887972</v>
      </c>
      <c r="G2231" s="614">
        <f t="shared" si="105"/>
        <v>39000</v>
      </c>
      <c r="H2231" s="615">
        <f t="shared" si="107"/>
        <v>439199773.19887972</v>
      </c>
      <c r="I2231" s="616" t="s">
        <v>108</v>
      </c>
      <c r="J2231" s="616" t="s">
        <v>3184</v>
      </c>
    </row>
    <row r="2232" spans="1:10" ht="36">
      <c r="A2232" s="617"/>
      <c r="B2232" s="620" t="s">
        <v>3194</v>
      </c>
      <c r="C2232" s="613" t="s">
        <v>3991</v>
      </c>
      <c r="D2232" s="618" t="s">
        <v>3272</v>
      </c>
      <c r="E2232" s="614">
        <v>4000</v>
      </c>
      <c r="F2232" s="615">
        <f t="shared" si="106"/>
        <v>439203773.19887972</v>
      </c>
      <c r="G2232" s="614">
        <f t="shared" si="105"/>
        <v>4000</v>
      </c>
      <c r="H2232" s="615">
        <f t="shared" si="107"/>
        <v>439203773.19887972</v>
      </c>
      <c r="I2232" s="616" t="s">
        <v>108</v>
      </c>
      <c r="J2232" s="616" t="s">
        <v>3184</v>
      </c>
    </row>
    <row r="2233" spans="1:10" ht="36">
      <c r="A2233" s="617"/>
      <c r="B2233" s="620" t="s">
        <v>3194</v>
      </c>
      <c r="C2233" s="613" t="s">
        <v>3991</v>
      </c>
      <c r="D2233" s="618" t="s">
        <v>3246</v>
      </c>
      <c r="E2233" s="614">
        <v>66000</v>
      </c>
      <c r="F2233" s="615">
        <f t="shared" si="106"/>
        <v>439269773.19887972</v>
      </c>
      <c r="G2233" s="614">
        <f t="shared" si="105"/>
        <v>66000</v>
      </c>
      <c r="H2233" s="615">
        <f t="shared" si="107"/>
        <v>439269773.19887972</v>
      </c>
      <c r="I2233" s="616" t="s">
        <v>108</v>
      </c>
      <c r="J2233" s="616" t="s">
        <v>3184</v>
      </c>
    </row>
    <row r="2234" spans="1:10" ht="36">
      <c r="A2234" s="617"/>
      <c r="B2234" s="620" t="s">
        <v>3194</v>
      </c>
      <c r="C2234" s="613" t="s">
        <v>3991</v>
      </c>
      <c r="D2234" s="618" t="s">
        <v>3474</v>
      </c>
      <c r="E2234" s="614">
        <v>103000</v>
      </c>
      <c r="F2234" s="615">
        <f t="shared" si="106"/>
        <v>439372773.19887972</v>
      </c>
      <c r="G2234" s="614">
        <f t="shared" si="105"/>
        <v>103000</v>
      </c>
      <c r="H2234" s="615">
        <f t="shared" si="107"/>
        <v>439372773.19887972</v>
      </c>
      <c r="I2234" s="616" t="s">
        <v>108</v>
      </c>
      <c r="J2234" s="616" t="s">
        <v>3184</v>
      </c>
    </row>
    <row r="2235" spans="1:10" ht="36">
      <c r="A2235" s="617"/>
      <c r="B2235" s="620" t="s">
        <v>3194</v>
      </c>
      <c r="C2235" s="613" t="s">
        <v>3991</v>
      </c>
      <c r="D2235" s="618" t="s">
        <v>3994</v>
      </c>
      <c r="E2235" s="614">
        <v>8000</v>
      </c>
      <c r="F2235" s="615">
        <f t="shared" si="106"/>
        <v>439380773.19887972</v>
      </c>
      <c r="G2235" s="614">
        <f t="shared" si="105"/>
        <v>8000</v>
      </c>
      <c r="H2235" s="615">
        <f t="shared" si="107"/>
        <v>439380773.19887972</v>
      </c>
      <c r="I2235" s="616" t="s">
        <v>108</v>
      </c>
      <c r="J2235" s="616" t="s">
        <v>3184</v>
      </c>
    </row>
    <row r="2236" spans="1:10" ht="36">
      <c r="A2236" s="617"/>
      <c r="B2236" s="620" t="s">
        <v>3194</v>
      </c>
      <c r="C2236" s="613" t="s">
        <v>3991</v>
      </c>
      <c r="D2236" s="618" t="s">
        <v>3206</v>
      </c>
      <c r="E2236" s="614">
        <v>66000</v>
      </c>
      <c r="F2236" s="615">
        <f t="shared" si="106"/>
        <v>439446773.19887972</v>
      </c>
      <c r="G2236" s="614">
        <f t="shared" si="105"/>
        <v>66000</v>
      </c>
      <c r="H2236" s="615">
        <f t="shared" si="107"/>
        <v>439446773.19887972</v>
      </c>
      <c r="I2236" s="616" t="s">
        <v>108</v>
      </c>
      <c r="J2236" s="616" t="s">
        <v>3184</v>
      </c>
    </row>
    <row r="2237" spans="1:10" ht="36">
      <c r="A2237" s="617"/>
      <c r="B2237" s="620" t="s">
        <v>3194</v>
      </c>
      <c r="C2237" s="613" t="s">
        <v>3991</v>
      </c>
      <c r="D2237" s="618" t="s">
        <v>3221</v>
      </c>
      <c r="E2237" s="614">
        <v>128000</v>
      </c>
      <c r="F2237" s="615">
        <f t="shared" si="106"/>
        <v>439574773.19887972</v>
      </c>
      <c r="G2237" s="614">
        <f t="shared" si="105"/>
        <v>128000</v>
      </c>
      <c r="H2237" s="615">
        <f t="shared" si="107"/>
        <v>439574773.19887972</v>
      </c>
      <c r="I2237" s="616" t="s">
        <v>108</v>
      </c>
      <c r="J2237" s="616" t="s">
        <v>3184</v>
      </c>
    </row>
    <row r="2238" spans="1:10" ht="36">
      <c r="A2238" s="617"/>
      <c r="B2238" s="620" t="s">
        <v>3194</v>
      </c>
      <c r="C2238" s="613" t="s">
        <v>3991</v>
      </c>
      <c r="D2238" s="618" t="s">
        <v>3248</v>
      </c>
      <c r="E2238" s="614">
        <v>180000</v>
      </c>
      <c r="F2238" s="615">
        <f t="shared" si="106"/>
        <v>439754773.19887972</v>
      </c>
      <c r="G2238" s="614">
        <f t="shared" si="105"/>
        <v>180000</v>
      </c>
      <c r="H2238" s="615">
        <f t="shared" si="107"/>
        <v>439754773.19887972</v>
      </c>
      <c r="I2238" s="616" t="s">
        <v>108</v>
      </c>
      <c r="J2238" s="616" t="s">
        <v>3184</v>
      </c>
    </row>
    <row r="2239" spans="1:10" ht="36">
      <c r="A2239" s="617"/>
      <c r="B2239" s="620" t="s">
        <v>3194</v>
      </c>
      <c r="C2239" s="613" t="s">
        <v>3991</v>
      </c>
      <c r="D2239" s="618" t="s">
        <v>3641</v>
      </c>
      <c r="E2239" s="614">
        <v>7000</v>
      </c>
      <c r="F2239" s="615">
        <f t="shared" si="106"/>
        <v>439761773.19887972</v>
      </c>
      <c r="G2239" s="614">
        <f t="shared" si="105"/>
        <v>7000</v>
      </c>
      <c r="H2239" s="615">
        <f t="shared" si="107"/>
        <v>439761773.19887972</v>
      </c>
      <c r="I2239" s="616" t="s">
        <v>108</v>
      </c>
      <c r="J2239" s="616" t="s">
        <v>3184</v>
      </c>
    </row>
    <row r="2240" spans="1:10" ht="36">
      <c r="A2240" s="617"/>
      <c r="B2240" s="620" t="s">
        <v>3194</v>
      </c>
      <c r="C2240" s="613" t="s">
        <v>3991</v>
      </c>
      <c r="D2240" s="618" t="s">
        <v>3630</v>
      </c>
      <c r="E2240" s="614">
        <v>75000</v>
      </c>
      <c r="F2240" s="615">
        <f t="shared" si="106"/>
        <v>439836773.19887972</v>
      </c>
      <c r="G2240" s="614">
        <f t="shared" si="105"/>
        <v>75000</v>
      </c>
      <c r="H2240" s="615">
        <f t="shared" si="107"/>
        <v>439836773.19887972</v>
      </c>
      <c r="I2240" s="616" t="s">
        <v>108</v>
      </c>
      <c r="J2240" s="616" t="s">
        <v>3184</v>
      </c>
    </row>
    <row r="2241" spans="1:10" ht="36">
      <c r="A2241" s="617"/>
      <c r="B2241" s="620" t="s">
        <v>3194</v>
      </c>
      <c r="C2241" s="613" t="s">
        <v>3991</v>
      </c>
      <c r="D2241" s="618" t="s">
        <v>3277</v>
      </c>
      <c r="E2241" s="614">
        <v>88000</v>
      </c>
      <c r="F2241" s="615">
        <f t="shared" si="106"/>
        <v>439924773.19887972</v>
      </c>
      <c r="G2241" s="614">
        <f t="shared" si="105"/>
        <v>88000</v>
      </c>
      <c r="H2241" s="615">
        <f t="shared" si="107"/>
        <v>439924773.19887972</v>
      </c>
      <c r="I2241" s="616" t="s">
        <v>108</v>
      </c>
      <c r="J2241" s="616" t="s">
        <v>3184</v>
      </c>
    </row>
    <row r="2242" spans="1:10" ht="36">
      <c r="A2242" s="617"/>
      <c r="B2242" s="620" t="s">
        <v>3194</v>
      </c>
      <c r="C2242" s="613" t="s">
        <v>3991</v>
      </c>
      <c r="D2242" s="618" t="s">
        <v>3296</v>
      </c>
      <c r="E2242" s="614">
        <v>313000</v>
      </c>
      <c r="F2242" s="615">
        <f t="shared" si="106"/>
        <v>440237773.19887972</v>
      </c>
      <c r="G2242" s="614">
        <f t="shared" si="105"/>
        <v>313000</v>
      </c>
      <c r="H2242" s="615">
        <f t="shared" si="107"/>
        <v>440237773.19887972</v>
      </c>
      <c r="I2242" s="616" t="s">
        <v>108</v>
      </c>
      <c r="J2242" s="616" t="s">
        <v>3184</v>
      </c>
    </row>
    <row r="2243" spans="1:10" ht="36">
      <c r="A2243" s="617"/>
      <c r="B2243" s="620" t="s">
        <v>3194</v>
      </c>
      <c r="C2243" s="613" t="s">
        <v>3991</v>
      </c>
      <c r="D2243" s="618" t="s">
        <v>3278</v>
      </c>
      <c r="E2243" s="614">
        <v>9437.64</v>
      </c>
      <c r="F2243" s="615">
        <f t="shared" si="106"/>
        <v>440247210.8388797</v>
      </c>
      <c r="G2243" s="614">
        <f t="shared" si="105"/>
        <v>9437.64</v>
      </c>
      <c r="H2243" s="615">
        <f t="shared" si="107"/>
        <v>440247210.8388797</v>
      </c>
      <c r="I2243" s="616" t="s">
        <v>108</v>
      </c>
      <c r="J2243" s="616" t="s">
        <v>3184</v>
      </c>
    </row>
    <row r="2244" spans="1:10" ht="36">
      <c r="A2244" s="617"/>
      <c r="B2244" s="620" t="s">
        <v>3194</v>
      </c>
      <c r="C2244" s="613" t="s">
        <v>3991</v>
      </c>
      <c r="D2244" s="618" t="s">
        <v>3375</v>
      </c>
      <c r="E2244" s="614">
        <v>13000</v>
      </c>
      <c r="F2244" s="615">
        <f t="shared" si="106"/>
        <v>440260210.8388797</v>
      </c>
      <c r="G2244" s="614">
        <f t="shared" si="105"/>
        <v>13000</v>
      </c>
      <c r="H2244" s="615">
        <f t="shared" si="107"/>
        <v>440260210.8388797</v>
      </c>
      <c r="I2244" s="616" t="s">
        <v>108</v>
      </c>
      <c r="J2244" s="616" t="s">
        <v>3184</v>
      </c>
    </row>
    <row r="2245" spans="1:10" ht="36">
      <c r="A2245" s="617"/>
      <c r="B2245" s="620" t="s">
        <v>3194</v>
      </c>
      <c r="C2245" s="613" t="s">
        <v>3991</v>
      </c>
      <c r="D2245" s="618" t="s">
        <v>3282</v>
      </c>
      <c r="E2245" s="614">
        <v>175558</v>
      </c>
      <c r="F2245" s="615">
        <f t="shared" si="106"/>
        <v>440435768.8388797</v>
      </c>
      <c r="G2245" s="614">
        <f t="shared" si="105"/>
        <v>175558</v>
      </c>
      <c r="H2245" s="615">
        <f t="shared" si="107"/>
        <v>440435768.8388797</v>
      </c>
      <c r="I2245" s="616" t="s">
        <v>108</v>
      </c>
      <c r="J2245" s="616" t="s">
        <v>3184</v>
      </c>
    </row>
    <row r="2246" spans="1:10" ht="36">
      <c r="A2246" s="617"/>
      <c r="B2246" s="620" t="s">
        <v>3194</v>
      </c>
      <c r="C2246" s="613" t="s">
        <v>3991</v>
      </c>
      <c r="D2246" s="618" t="s">
        <v>3624</v>
      </c>
      <c r="E2246" s="614">
        <v>59000</v>
      </c>
      <c r="F2246" s="615">
        <f t="shared" si="106"/>
        <v>440494768.8388797</v>
      </c>
      <c r="G2246" s="614">
        <f t="shared" si="105"/>
        <v>59000</v>
      </c>
      <c r="H2246" s="615">
        <f t="shared" si="107"/>
        <v>440494768.8388797</v>
      </c>
      <c r="I2246" s="616" t="s">
        <v>108</v>
      </c>
      <c r="J2246" s="616" t="s">
        <v>3184</v>
      </c>
    </row>
    <row r="2247" spans="1:10" ht="36">
      <c r="A2247" s="617"/>
      <c r="B2247" s="620" t="s">
        <v>3194</v>
      </c>
      <c r="C2247" s="613" t="s">
        <v>3995</v>
      </c>
      <c r="D2247" s="618" t="s">
        <v>3254</v>
      </c>
      <c r="E2247" s="614">
        <v>103000</v>
      </c>
      <c r="F2247" s="615">
        <f t="shared" si="106"/>
        <v>440597768.8388797</v>
      </c>
      <c r="G2247" s="614">
        <f t="shared" si="105"/>
        <v>103000</v>
      </c>
      <c r="H2247" s="615">
        <f t="shared" si="107"/>
        <v>440597768.8388797</v>
      </c>
      <c r="I2247" s="616" t="s">
        <v>108</v>
      </c>
      <c r="J2247" s="616" t="s">
        <v>3184</v>
      </c>
    </row>
    <row r="2248" spans="1:10" ht="36">
      <c r="A2248" s="617"/>
      <c r="B2248" s="620" t="s">
        <v>3194</v>
      </c>
      <c r="C2248" s="613" t="s">
        <v>3995</v>
      </c>
      <c r="D2248" s="618" t="s">
        <v>3239</v>
      </c>
      <c r="E2248" s="614">
        <v>89000</v>
      </c>
      <c r="F2248" s="615">
        <f t="shared" si="106"/>
        <v>440686768.8388797</v>
      </c>
      <c r="G2248" s="614">
        <f t="shared" si="105"/>
        <v>89000</v>
      </c>
      <c r="H2248" s="615">
        <f t="shared" si="107"/>
        <v>440686768.8388797</v>
      </c>
      <c r="I2248" s="616" t="s">
        <v>108</v>
      </c>
      <c r="J2248" s="616" t="s">
        <v>3184</v>
      </c>
    </row>
    <row r="2249" spans="1:10" ht="36">
      <c r="A2249" s="617"/>
      <c r="B2249" s="620" t="s">
        <v>3194</v>
      </c>
      <c r="C2249" s="613" t="s">
        <v>3995</v>
      </c>
      <c r="D2249" s="618" t="s">
        <v>3627</v>
      </c>
      <c r="E2249" s="614">
        <v>3000</v>
      </c>
      <c r="F2249" s="615">
        <f t="shared" si="106"/>
        <v>440689768.8388797</v>
      </c>
      <c r="G2249" s="614">
        <f t="shared" si="105"/>
        <v>3000</v>
      </c>
      <c r="H2249" s="615">
        <f t="shared" si="107"/>
        <v>440689768.8388797</v>
      </c>
      <c r="I2249" s="616" t="s">
        <v>108</v>
      </c>
      <c r="J2249" s="616" t="s">
        <v>3184</v>
      </c>
    </row>
    <row r="2250" spans="1:10" ht="36">
      <c r="A2250" s="617"/>
      <c r="B2250" s="620" t="s">
        <v>3194</v>
      </c>
      <c r="C2250" s="613" t="s">
        <v>3995</v>
      </c>
      <c r="D2250" s="618" t="s">
        <v>3241</v>
      </c>
      <c r="E2250" s="614">
        <v>13000</v>
      </c>
      <c r="F2250" s="615">
        <f t="shared" si="106"/>
        <v>440702768.8388797</v>
      </c>
      <c r="G2250" s="614">
        <f t="shared" ref="G2250:G2313" si="108">E2250</f>
        <v>13000</v>
      </c>
      <c r="H2250" s="615">
        <f t="shared" si="107"/>
        <v>440702768.8388797</v>
      </c>
      <c r="I2250" s="616" t="s">
        <v>108</v>
      </c>
      <c r="J2250" s="616" t="s">
        <v>3184</v>
      </c>
    </row>
    <row r="2251" spans="1:10" ht="36">
      <c r="A2251" s="617"/>
      <c r="B2251" s="620" t="s">
        <v>3194</v>
      </c>
      <c r="C2251" s="613" t="s">
        <v>3995</v>
      </c>
      <c r="D2251" s="618" t="s">
        <v>3465</v>
      </c>
      <c r="E2251" s="614">
        <v>36000</v>
      </c>
      <c r="F2251" s="615">
        <f t="shared" ref="F2251:F2314" si="109">E2251+F2250</f>
        <v>440738768.8388797</v>
      </c>
      <c r="G2251" s="614">
        <f t="shared" si="108"/>
        <v>36000</v>
      </c>
      <c r="H2251" s="615">
        <f t="shared" ref="H2251:H2314" si="110">H2250+G2251</f>
        <v>440738768.8388797</v>
      </c>
      <c r="I2251" s="616" t="s">
        <v>108</v>
      </c>
      <c r="J2251" s="616" t="s">
        <v>3184</v>
      </c>
    </row>
    <row r="2252" spans="1:10" ht="36">
      <c r="A2252" s="617"/>
      <c r="B2252" s="620" t="s">
        <v>3194</v>
      </c>
      <c r="C2252" s="613" t="s">
        <v>3995</v>
      </c>
      <c r="D2252" s="618" t="s">
        <v>3261</v>
      </c>
      <c r="E2252" s="614">
        <v>74000</v>
      </c>
      <c r="F2252" s="615">
        <f t="shared" si="109"/>
        <v>440812768.8388797</v>
      </c>
      <c r="G2252" s="614">
        <f t="shared" si="108"/>
        <v>74000</v>
      </c>
      <c r="H2252" s="615">
        <f t="shared" si="110"/>
        <v>440812768.8388797</v>
      </c>
      <c r="I2252" s="616" t="s">
        <v>108</v>
      </c>
      <c r="J2252" s="616" t="s">
        <v>3184</v>
      </c>
    </row>
    <row r="2253" spans="1:10" ht="36">
      <c r="A2253" s="617"/>
      <c r="B2253" s="620" t="s">
        <v>3194</v>
      </c>
      <c r="C2253" s="613" t="s">
        <v>3995</v>
      </c>
      <c r="D2253" s="618" t="s">
        <v>3242</v>
      </c>
      <c r="E2253" s="614">
        <v>31000</v>
      </c>
      <c r="F2253" s="615">
        <f t="shared" si="109"/>
        <v>440843768.8388797</v>
      </c>
      <c r="G2253" s="614">
        <f t="shared" si="108"/>
        <v>31000</v>
      </c>
      <c r="H2253" s="615">
        <f t="shared" si="110"/>
        <v>440843768.8388797</v>
      </c>
      <c r="I2253" s="616" t="s">
        <v>108</v>
      </c>
      <c r="J2253" s="616" t="s">
        <v>3184</v>
      </c>
    </row>
    <row r="2254" spans="1:10" ht="36">
      <c r="A2254" s="617"/>
      <c r="B2254" s="620" t="s">
        <v>3194</v>
      </c>
      <c r="C2254" s="613" t="s">
        <v>3995</v>
      </c>
      <c r="D2254" s="618" t="s">
        <v>3243</v>
      </c>
      <c r="E2254" s="614">
        <v>8000</v>
      </c>
      <c r="F2254" s="615">
        <f t="shared" si="109"/>
        <v>440851768.8388797</v>
      </c>
      <c r="G2254" s="614">
        <f t="shared" si="108"/>
        <v>8000</v>
      </c>
      <c r="H2254" s="615">
        <f t="shared" si="110"/>
        <v>440851768.8388797</v>
      </c>
      <c r="I2254" s="616" t="s">
        <v>108</v>
      </c>
      <c r="J2254" s="616" t="s">
        <v>3184</v>
      </c>
    </row>
    <row r="2255" spans="1:10" ht="36">
      <c r="A2255" s="617"/>
      <c r="B2255" s="620" t="s">
        <v>3194</v>
      </c>
      <c r="C2255" s="613" t="s">
        <v>3995</v>
      </c>
      <c r="D2255" s="618" t="s">
        <v>3269</v>
      </c>
      <c r="E2255" s="614">
        <v>133000</v>
      </c>
      <c r="F2255" s="615">
        <f t="shared" si="109"/>
        <v>440984768.8388797</v>
      </c>
      <c r="G2255" s="614">
        <f t="shared" si="108"/>
        <v>133000</v>
      </c>
      <c r="H2255" s="615">
        <f t="shared" si="110"/>
        <v>440984768.8388797</v>
      </c>
      <c r="I2255" s="616" t="s">
        <v>108</v>
      </c>
      <c r="J2255" s="616" t="s">
        <v>3184</v>
      </c>
    </row>
    <row r="2256" spans="1:10" ht="36">
      <c r="A2256" s="617"/>
      <c r="B2256" s="620" t="s">
        <v>3194</v>
      </c>
      <c r="C2256" s="613" t="s">
        <v>3995</v>
      </c>
      <c r="D2256" s="618" t="s">
        <v>3992</v>
      </c>
      <c r="E2256" s="614">
        <v>8000</v>
      </c>
      <c r="F2256" s="615">
        <f t="shared" si="109"/>
        <v>440992768.8388797</v>
      </c>
      <c r="G2256" s="614">
        <f t="shared" si="108"/>
        <v>8000</v>
      </c>
      <c r="H2256" s="615">
        <f t="shared" si="110"/>
        <v>440992768.8388797</v>
      </c>
      <c r="I2256" s="616" t="s">
        <v>108</v>
      </c>
      <c r="J2256" s="616" t="s">
        <v>3184</v>
      </c>
    </row>
    <row r="2257" spans="1:10" ht="36">
      <c r="A2257" s="617"/>
      <c r="B2257" s="620" t="s">
        <v>3194</v>
      </c>
      <c r="C2257" s="613" t="s">
        <v>3995</v>
      </c>
      <c r="D2257" s="618" t="s">
        <v>3290</v>
      </c>
      <c r="E2257" s="614">
        <v>89000</v>
      </c>
      <c r="F2257" s="615">
        <f t="shared" si="109"/>
        <v>441081768.8388797</v>
      </c>
      <c r="G2257" s="614">
        <f t="shared" si="108"/>
        <v>89000</v>
      </c>
      <c r="H2257" s="615">
        <f t="shared" si="110"/>
        <v>441081768.8388797</v>
      </c>
      <c r="I2257" s="616" t="s">
        <v>108</v>
      </c>
      <c r="J2257" s="616" t="s">
        <v>3184</v>
      </c>
    </row>
    <row r="2258" spans="1:10" ht="36">
      <c r="A2258" s="617"/>
      <c r="B2258" s="620" t="s">
        <v>3194</v>
      </c>
      <c r="C2258" s="613" t="s">
        <v>3995</v>
      </c>
      <c r="D2258" s="618" t="s">
        <v>3993</v>
      </c>
      <c r="E2258" s="614">
        <v>24000</v>
      </c>
      <c r="F2258" s="615">
        <f t="shared" si="109"/>
        <v>441105768.8388797</v>
      </c>
      <c r="G2258" s="614">
        <f t="shared" si="108"/>
        <v>24000</v>
      </c>
      <c r="H2258" s="615">
        <f t="shared" si="110"/>
        <v>441105768.8388797</v>
      </c>
      <c r="I2258" s="616" t="s">
        <v>108</v>
      </c>
      <c r="J2258" s="616" t="s">
        <v>3184</v>
      </c>
    </row>
    <row r="2259" spans="1:10" ht="36">
      <c r="A2259" s="617"/>
      <c r="B2259" s="620" t="s">
        <v>3194</v>
      </c>
      <c r="C2259" s="613" t="s">
        <v>3995</v>
      </c>
      <c r="D2259" s="618" t="s">
        <v>3628</v>
      </c>
      <c r="E2259" s="614">
        <v>1000</v>
      </c>
      <c r="F2259" s="615">
        <f t="shared" si="109"/>
        <v>441106768.8388797</v>
      </c>
      <c r="G2259" s="614">
        <f t="shared" si="108"/>
        <v>1000</v>
      </c>
      <c r="H2259" s="615">
        <f t="shared" si="110"/>
        <v>441106768.8388797</v>
      </c>
      <c r="I2259" s="616" t="s">
        <v>108</v>
      </c>
      <c r="J2259" s="616" t="s">
        <v>3184</v>
      </c>
    </row>
    <row r="2260" spans="1:10" ht="36">
      <c r="A2260" s="617"/>
      <c r="B2260" s="620" t="s">
        <v>3194</v>
      </c>
      <c r="C2260" s="613" t="s">
        <v>3995</v>
      </c>
      <c r="D2260" s="618" t="s">
        <v>3244</v>
      </c>
      <c r="E2260" s="614">
        <v>47000</v>
      </c>
      <c r="F2260" s="615">
        <f t="shared" si="109"/>
        <v>441153768.8388797</v>
      </c>
      <c r="G2260" s="614">
        <f t="shared" si="108"/>
        <v>47000</v>
      </c>
      <c r="H2260" s="615">
        <f t="shared" si="110"/>
        <v>441153768.8388797</v>
      </c>
      <c r="I2260" s="616" t="s">
        <v>108</v>
      </c>
      <c r="J2260" s="616" t="s">
        <v>3184</v>
      </c>
    </row>
    <row r="2261" spans="1:10" ht="36">
      <c r="A2261" s="617"/>
      <c r="B2261" s="620" t="s">
        <v>3194</v>
      </c>
      <c r="C2261" s="613" t="s">
        <v>3995</v>
      </c>
      <c r="D2261" s="618" t="s">
        <v>3629</v>
      </c>
      <c r="E2261" s="614">
        <v>51000</v>
      </c>
      <c r="F2261" s="615">
        <f t="shared" si="109"/>
        <v>441204768.8388797</v>
      </c>
      <c r="G2261" s="614">
        <f t="shared" si="108"/>
        <v>51000</v>
      </c>
      <c r="H2261" s="615">
        <f t="shared" si="110"/>
        <v>441204768.8388797</v>
      </c>
      <c r="I2261" s="616" t="s">
        <v>108</v>
      </c>
      <c r="J2261" s="616" t="s">
        <v>3184</v>
      </c>
    </row>
    <row r="2262" spans="1:10" ht="36">
      <c r="A2262" s="617"/>
      <c r="B2262" s="620" t="s">
        <v>3194</v>
      </c>
      <c r="C2262" s="613" t="s">
        <v>3995</v>
      </c>
      <c r="D2262" s="618" t="s">
        <v>3294</v>
      </c>
      <c r="E2262" s="614">
        <v>39000</v>
      </c>
      <c r="F2262" s="615">
        <f t="shared" si="109"/>
        <v>441243768.8388797</v>
      </c>
      <c r="G2262" s="614">
        <f t="shared" si="108"/>
        <v>39000</v>
      </c>
      <c r="H2262" s="615">
        <f t="shared" si="110"/>
        <v>441243768.8388797</v>
      </c>
      <c r="I2262" s="616" t="s">
        <v>108</v>
      </c>
      <c r="J2262" s="616" t="s">
        <v>3184</v>
      </c>
    </row>
    <row r="2263" spans="1:10" ht="36">
      <c r="A2263" s="617"/>
      <c r="B2263" s="620" t="s">
        <v>3194</v>
      </c>
      <c r="C2263" s="613" t="s">
        <v>3995</v>
      </c>
      <c r="D2263" s="618" t="s">
        <v>3272</v>
      </c>
      <c r="E2263" s="614">
        <v>2000</v>
      </c>
      <c r="F2263" s="615">
        <f t="shared" si="109"/>
        <v>441245768.8388797</v>
      </c>
      <c r="G2263" s="614">
        <f t="shared" si="108"/>
        <v>2000</v>
      </c>
      <c r="H2263" s="615">
        <f t="shared" si="110"/>
        <v>441245768.8388797</v>
      </c>
      <c r="I2263" s="616" t="s">
        <v>108</v>
      </c>
      <c r="J2263" s="616" t="s">
        <v>3184</v>
      </c>
    </row>
    <row r="2264" spans="1:10" ht="36">
      <c r="A2264" s="617"/>
      <c r="B2264" s="620" t="s">
        <v>3194</v>
      </c>
      <c r="C2264" s="613" t="s">
        <v>3995</v>
      </c>
      <c r="D2264" s="618" t="s">
        <v>3246</v>
      </c>
      <c r="E2264" s="614">
        <v>66000</v>
      </c>
      <c r="F2264" s="615">
        <f t="shared" si="109"/>
        <v>441311768.8388797</v>
      </c>
      <c r="G2264" s="614">
        <f t="shared" si="108"/>
        <v>66000</v>
      </c>
      <c r="H2264" s="615">
        <f t="shared" si="110"/>
        <v>441311768.8388797</v>
      </c>
      <c r="I2264" s="616" t="s">
        <v>108</v>
      </c>
      <c r="J2264" s="616" t="s">
        <v>3184</v>
      </c>
    </row>
    <row r="2265" spans="1:10" ht="36">
      <c r="A2265" s="617"/>
      <c r="B2265" s="620" t="s">
        <v>3194</v>
      </c>
      <c r="C2265" s="613" t="s">
        <v>3995</v>
      </c>
      <c r="D2265" s="618" t="s">
        <v>3474</v>
      </c>
      <c r="E2265" s="614">
        <v>36558</v>
      </c>
      <c r="F2265" s="615">
        <f t="shared" si="109"/>
        <v>441348326.8388797</v>
      </c>
      <c r="G2265" s="614">
        <f t="shared" si="108"/>
        <v>36558</v>
      </c>
      <c r="H2265" s="615">
        <f t="shared" si="110"/>
        <v>441348326.8388797</v>
      </c>
      <c r="I2265" s="616" t="s">
        <v>108</v>
      </c>
      <c r="J2265" s="616" t="s">
        <v>3184</v>
      </c>
    </row>
    <row r="2266" spans="1:10" ht="36">
      <c r="A2266" s="617"/>
      <c r="B2266" s="620" t="s">
        <v>3194</v>
      </c>
      <c r="C2266" s="613" t="s">
        <v>3995</v>
      </c>
      <c r="D2266" s="618" t="s">
        <v>3994</v>
      </c>
      <c r="E2266" s="614">
        <v>8000</v>
      </c>
      <c r="F2266" s="615">
        <f t="shared" si="109"/>
        <v>441356326.8388797</v>
      </c>
      <c r="G2266" s="614">
        <f t="shared" si="108"/>
        <v>8000</v>
      </c>
      <c r="H2266" s="615">
        <f t="shared" si="110"/>
        <v>441356326.8388797</v>
      </c>
      <c r="I2266" s="616" t="s">
        <v>108</v>
      </c>
      <c r="J2266" s="616" t="s">
        <v>3184</v>
      </c>
    </row>
    <row r="2267" spans="1:10" ht="36">
      <c r="A2267" s="617"/>
      <c r="B2267" s="620" t="s">
        <v>3194</v>
      </c>
      <c r="C2267" s="613" t="s">
        <v>3995</v>
      </c>
      <c r="D2267" s="618" t="s">
        <v>3206</v>
      </c>
      <c r="E2267" s="614">
        <v>33000</v>
      </c>
      <c r="F2267" s="615">
        <f t="shared" si="109"/>
        <v>441389326.8388797</v>
      </c>
      <c r="G2267" s="614">
        <f t="shared" si="108"/>
        <v>33000</v>
      </c>
      <c r="H2267" s="615">
        <f t="shared" si="110"/>
        <v>441389326.8388797</v>
      </c>
      <c r="I2267" s="616" t="s">
        <v>108</v>
      </c>
      <c r="J2267" s="616" t="s">
        <v>3184</v>
      </c>
    </row>
    <row r="2268" spans="1:10" ht="36">
      <c r="A2268" s="617"/>
      <c r="B2268" s="620" t="s">
        <v>3194</v>
      </c>
      <c r="C2268" s="613" t="s">
        <v>3995</v>
      </c>
      <c r="D2268" s="618" t="s">
        <v>3221</v>
      </c>
      <c r="E2268" s="614">
        <v>64000</v>
      </c>
      <c r="F2268" s="615">
        <f t="shared" si="109"/>
        <v>441453326.8388797</v>
      </c>
      <c r="G2268" s="614">
        <f t="shared" si="108"/>
        <v>64000</v>
      </c>
      <c r="H2268" s="615">
        <f t="shared" si="110"/>
        <v>441453326.8388797</v>
      </c>
      <c r="I2268" s="616" t="s">
        <v>108</v>
      </c>
      <c r="J2268" s="616" t="s">
        <v>3184</v>
      </c>
    </row>
    <row r="2269" spans="1:10" ht="36">
      <c r="A2269" s="617"/>
      <c r="B2269" s="620" t="s">
        <v>3194</v>
      </c>
      <c r="C2269" s="613" t="s">
        <v>3995</v>
      </c>
      <c r="D2269" s="618" t="s">
        <v>3248</v>
      </c>
      <c r="E2269" s="614">
        <v>80000</v>
      </c>
      <c r="F2269" s="615">
        <f t="shared" si="109"/>
        <v>441533326.8388797</v>
      </c>
      <c r="G2269" s="614">
        <f t="shared" si="108"/>
        <v>80000</v>
      </c>
      <c r="H2269" s="615">
        <f t="shared" si="110"/>
        <v>441533326.8388797</v>
      </c>
      <c r="I2269" s="616" t="s">
        <v>108</v>
      </c>
      <c r="J2269" s="616" t="s">
        <v>3184</v>
      </c>
    </row>
    <row r="2270" spans="1:10" ht="36">
      <c r="A2270" s="617"/>
      <c r="B2270" s="620" t="s">
        <v>3194</v>
      </c>
      <c r="C2270" s="613" t="s">
        <v>3995</v>
      </c>
      <c r="D2270" s="618" t="s">
        <v>3641</v>
      </c>
      <c r="E2270" s="614">
        <v>4000</v>
      </c>
      <c r="F2270" s="615">
        <f t="shared" si="109"/>
        <v>441537326.8388797</v>
      </c>
      <c r="G2270" s="614">
        <f t="shared" si="108"/>
        <v>4000</v>
      </c>
      <c r="H2270" s="615">
        <f t="shared" si="110"/>
        <v>441537326.8388797</v>
      </c>
      <c r="I2270" s="616" t="s">
        <v>108</v>
      </c>
      <c r="J2270" s="616" t="s">
        <v>3184</v>
      </c>
    </row>
    <row r="2271" spans="1:10" ht="36">
      <c r="A2271" s="617"/>
      <c r="B2271" s="620" t="s">
        <v>3194</v>
      </c>
      <c r="C2271" s="613" t="s">
        <v>3995</v>
      </c>
      <c r="D2271" s="618" t="s">
        <v>3630</v>
      </c>
      <c r="E2271" s="614">
        <v>38000</v>
      </c>
      <c r="F2271" s="615">
        <f t="shared" si="109"/>
        <v>441575326.8388797</v>
      </c>
      <c r="G2271" s="614">
        <f t="shared" si="108"/>
        <v>38000</v>
      </c>
      <c r="H2271" s="615">
        <f t="shared" si="110"/>
        <v>441575326.8388797</v>
      </c>
      <c r="I2271" s="616" t="s">
        <v>108</v>
      </c>
      <c r="J2271" s="616" t="s">
        <v>3184</v>
      </c>
    </row>
    <row r="2272" spans="1:10" ht="36">
      <c r="A2272" s="617"/>
      <c r="B2272" s="620" t="s">
        <v>3194</v>
      </c>
      <c r="C2272" s="613" t="s">
        <v>3995</v>
      </c>
      <c r="D2272" s="618" t="s">
        <v>3277</v>
      </c>
      <c r="E2272" s="614">
        <v>44000</v>
      </c>
      <c r="F2272" s="615">
        <f t="shared" si="109"/>
        <v>441619326.8388797</v>
      </c>
      <c r="G2272" s="614">
        <f t="shared" si="108"/>
        <v>44000</v>
      </c>
      <c r="H2272" s="615">
        <f t="shared" si="110"/>
        <v>441619326.8388797</v>
      </c>
      <c r="I2272" s="616" t="s">
        <v>108</v>
      </c>
      <c r="J2272" s="616" t="s">
        <v>3184</v>
      </c>
    </row>
    <row r="2273" spans="1:10" ht="36">
      <c r="A2273" s="617"/>
      <c r="B2273" s="620" t="s">
        <v>3194</v>
      </c>
      <c r="C2273" s="613" t="s">
        <v>3995</v>
      </c>
      <c r="D2273" s="618" t="s">
        <v>3296</v>
      </c>
      <c r="E2273" s="614">
        <v>156000</v>
      </c>
      <c r="F2273" s="615">
        <f t="shared" si="109"/>
        <v>441775326.8388797</v>
      </c>
      <c r="G2273" s="614">
        <f t="shared" si="108"/>
        <v>156000</v>
      </c>
      <c r="H2273" s="615">
        <f t="shared" si="110"/>
        <v>441775326.8388797</v>
      </c>
      <c r="I2273" s="616" t="s">
        <v>108</v>
      </c>
      <c r="J2273" s="616" t="s">
        <v>3184</v>
      </c>
    </row>
    <row r="2274" spans="1:10" ht="36">
      <c r="A2274" s="617"/>
      <c r="B2274" s="620" t="s">
        <v>3194</v>
      </c>
      <c r="C2274" s="613" t="s">
        <v>3995</v>
      </c>
      <c r="D2274" s="618" t="s">
        <v>3278</v>
      </c>
      <c r="E2274" s="614">
        <v>4745.4799999999996</v>
      </c>
      <c r="F2274" s="615">
        <f t="shared" si="109"/>
        <v>441780072.31887972</v>
      </c>
      <c r="G2274" s="614">
        <f t="shared" si="108"/>
        <v>4745.4799999999996</v>
      </c>
      <c r="H2274" s="615">
        <f t="shared" si="110"/>
        <v>441780072.31887972</v>
      </c>
      <c r="I2274" s="616" t="s">
        <v>108</v>
      </c>
      <c r="J2274" s="616" t="s">
        <v>3184</v>
      </c>
    </row>
    <row r="2275" spans="1:10" ht="36">
      <c r="A2275" s="617"/>
      <c r="B2275" s="620" t="s">
        <v>3194</v>
      </c>
      <c r="C2275" s="613" t="s">
        <v>3995</v>
      </c>
      <c r="D2275" s="618" t="s">
        <v>3375</v>
      </c>
      <c r="E2275" s="614">
        <v>13000</v>
      </c>
      <c r="F2275" s="615">
        <f t="shared" si="109"/>
        <v>441793072.31887972</v>
      </c>
      <c r="G2275" s="614">
        <f t="shared" si="108"/>
        <v>13000</v>
      </c>
      <c r="H2275" s="615">
        <f t="shared" si="110"/>
        <v>441793072.31887972</v>
      </c>
      <c r="I2275" s="616" t="s">
        <v>108</v>
      </c>
      <c r="J2275" s="616" t="s">
        <v>3184</v>
      </c>
    </row>
    <row r="2276" spans="1:10" ht="36">
      <c r="A2276" s="617"/>
      <c r="B2276" s="620" t="s">
        <v>3194</v>
      </c>
      <c r="C2276" s="613" t="s">
        <v>3995</v>
      </c>
      <c r="D2276" s="618" t="s">
        <v>3535</v>
      </c>
      <c r="E2276" s="614">
        <v>58000</v>
      </c>
      <c r="F2276" s="615">
        <f t="shared" si="109"/>
        <v>441851072.31887972</v>
      </c>
      <c r="G2276" s="614">
        <f t="shared" si="108"/>
        <v>58000</v>
      </c>
      <c r="H2276" s="615">
        <f t="shared" si="110"/>
        <v>441851072.31887972</v>
      </c>
      <c r="I2276" s="616" t="s">
        <v>108</v>
      </c>
      <c r="J2276" s="616" t="s">
        <v>3184</v>
      </c>
    </row>
    <row r="2277" spans="1:10" ht="36">
      <c r="A2277" s="617"/>
      <c r="B2277" s="620" t="s">
        <v>3194</v>
      </c>
      <c r="C2277" s="613" t="s">
        <v>3995</v>
      </c>
      <c r="D2277" s="618" t="s">
        <v>3624</v>
      </c>
      <c r="E2277" s="614">
        <v>30000</v>
      </c>
      <c r="F2277" s="615">
        <f t="shared" si="109"/>
        <v>441881072.31887972</v>
      </c>
      <c r="G2277" s="614">
        <f t="shared" si="108"/>
        <v>30000</v>
      </c>
      <c r="H2277" s="615">
        <f t="shared" si="110"/>
        <v>441881072.31887972</v>
      </c>
      <c r="I2277" s="616" t="s">
        <v>108</v>
      </c>
      <c r="J2277" s="616" t="s">
        <v>3184</v>
      </c>
    </row>
    <row r="2278" spans="1:10" ht="36">
      <c r="A2278" s="617"/>
      <c r="B2278" s="620" t="s">
        <v>3194</v>
      </c>
      <c r="C2278" s="613" t="s">
        <v>3996</v>
      </c>
      <c r="D2278" s="618" t="s">
        <v>3254</v>
      </c>
      <c r="E2278" s="614">
        <v>207000</v>
      </c>
      <c r="F2278" s="615">
        <f t="shared" si="109"/>
        <v>442088072.31887972</v>
      </c>
      <c r="G2278" s="614">
        <f t="shared" si="108"/>
        <v>207000</v>
      </c>
      <c r="H2278" s="615">
        <f t="shared" si="110"/>
        <v>442088072.31887972</v>
      </c>
      <c r="I2278" s="616" t="s">
        <v>108</v>
      </c>
      <c r="J2278" s="616" t="s">
        <v>3184</v>
      </c>
    </row>
    <row r="2279" spans="1:10" ht="36">
      <c r="A2279" s="617"/>
      <c r="B2279" s="620" t="s">
        <v>3194</v>
      </c>
      <c r="C2279" s="613" t="s">
        <v>3996</v>
      </c>
      <c r="D2279" s="618" t="s">
        <v>3239</v>
      </c>
      <c r="E2279" s="614">
        <v>177000</v>
      </c>
      <c r="F2279" s="615">
        <f t="shared" si="109"/>
        <v>442265072.31887972</v>
      </c>
      <c r="G2279" s="614">
        <f t="shared" si="108"/>
        <v>177000</v>
      </c>
      <c r="H2279" s="615">
        <f t="shared" si="110"/>
        <v>442265072.31887972</v>
      </c>
      <c r="I2279" s="616" t="s">
        <v>108</v>
      </c>
      <c r="J2279" s="616" t="s">
        <v>3184</v>
      </c>
    </row>
    <row r="2280" spans="1:10" ht="36">
      <c r="A2280" s="617"/>
      <c r="B2280" s="620" t="s">
        <v>3194</v>
      </c>
      <c r="C2280" s="613" t="s">
        <v>3996</v>
      </c>
      <c r="D2280" s="618" t="s">
        <v>3627</v>
      </c>
      <c r="E2280" s="614">
        <v>6000</v>
      </c>
      <c r="F2280" s="615">
        <f t="shared" si="109"/>
        <v>442271072.31887972</v>
      </c>
      <c r="G2280" s="614">
        <f t="shared" si="108"/>
        <v>6000</v>
      </c>
      <c r="H2280" s="615">
        <f t="shared" si="110"/>
        <v>442271072.31887972</v>
      </c>
      <c r="I2280" s="616" t="s">
        <v>108</v>
      </c>
      <c r="J2280" s="616" t="s">
        <v>3184</v>
      </c>
    </row>
    <row r="2281" spans="1:10" ht="36">
      <c r="A2281" s="617"/>
      <c r="B2281" s="620" t="s">
        <v>3194</v>
      </c>
      <c r="C2281" s="613" t="s">
        <v>3996</v>
      </c>
      <c r="D2281" s="618" t="s">
        <v>3241</v>
      </c>
      <c r="E2281" s="614">
        <v>27000</v>
      </c>
      <c r="F2281" s="615">
        <f t="shared" si="109"/>
        <v>442298072.31887972</v>
      </c>
      <c r="G2281" s="614">
        <f t="shared" si="108"/>
        <v>27000</v>
      </c>
      <c r="H2281" s="615">
        <f t="shared" si="110"/>
        <v>442298072.31887972</v>
      </c>
      <c r="I2281" s="616" t="s">
        <v>108</v>
      </c>
      <c r="J2281" s="616" t="s">
        <v>3184</v>
      </c>
    </row>
    <row r="2282" spans="1:10" ht="36">
      <c r="A2282" s="617"/>
      <c r="B2282" s="620" t="s">
        <v>3194</v>
      </c>
      <c r="C2282" s="613" t="s">
        <v>3996</v>
      </c>
      <c r="D2282" s="618" t="s">
        <v>3465</v>
      </c>
      <c r="E2282" s="614">
        <v>70000</v>
      </c>
      <c r="F2282" s="615">
        <f t="shared" si="109"/>
        <v>442368072.31887972</v>
      </c>
      <c r="G2282" s="614">
        <f t="shared" si="108"/>
        <v>70000</v>
      </c>
      <c r="H2282" s="615">
        <f t="shared" si="110"/>
        <v>442368072.31887972</v>
      </c>
      <c r="I2282" s="616" t="s">
        <v>108</v>
      </c>
      <c r="J2282" s="616" t="s">
        <v>3184</v>
      </c>
    </row>
    <row r="2283" spans="1:10" ht="36">
      <c r="A2283" s="617"/>
      <c r="B2283" s="620" t="s">
        <v>3194</v>
      </c>
      <c r="C2283" s="613" t="s">
        <v>3996</v>
      </c>
      <c r="D2283" s="618" t="s">
        <v>3261</v>
      </c>
      <c r="E2283" s="614">
        <v>148000</v>
      </c>
      <c r="F2283" s="615">
        <f t="shared" si="109"/>
        <v>442516072.31887972</v>
      </c>
      <c r="G2283" s="614">
        <f t="shared" si="108"/>
        <v>148000</v>
      </c>
      <c r="H2283" s="615">
        <f t="shared" si="110"/>
        <v>442516072.31887972</v>
      </c>
      <c r="I2283" s="616" t="s">
        <v>108</v>
      </c>
      <c r="J2283" s="616" t="s">
        <v>3184</v>
      </c>
    </row>
    <row r="2284" spans="1:10" ht="36">
      <c r="A2284" s="617"/>
      <c r="B2284" s="620" t="s">
        <v>3194</v>
      </c>
      <c r="C2284" s="613" t="s">
        <v>3996</v>
      </c>
      <c r="D2284" s="618" t="s">
        <v>3242</v>
      </c>
      <c r="E2284" s="614">
        <v>63000</v>
      </c>
      <c r="F2284" s="615">
        <f t="shared" si="109"/>
        <v>442579072.31887972</v>
      </c>
      <c r="G2284" s="614">
        <f t="shared" si="108"/>
        <v>63000</v>
      </c>
      <c r="H2284" s="615">
        <f t="shared" si="110"/>
        <v>442579072.31887972</v>
      </c>
      <c r="I2284" s="616" t="s">
        <v>108</v>
      </c>
      <c r="J2284" s="616" t="s">
        <v>3184</v>
      </c>
    </row>
    <row r="2285" spans="1:10" ht="36">
      <c r="A2285" s="617"/>
      <c r="B2285" s="620" t="s">
        <v>3194</v>
      </c>
      <c r="C2285" s="613" t="s">
        <v>3996</v>
      </c>
      <c r="D2285" s="618" t="s">
        <v>3243</v>
      </c>
      <c r="E2285" s="614">
        <v>15000</v>
      </c>
      <c r="F2285" s="615">
        <f t="shared" si="109"/>
        <v>442594072.31887972</v>
      </c>
      <c r="G2285" s="614">
        <f t="shared" si="108"/>
        <v>15000</v>
      </c>
      <c r="H2285" s="615">
        <f t="shared" si="110"/>
        <v>442594072.31887972</v>
      </c>
      <c r="I2285" s="616" t="s">
        <v>108</v>
      </c>
      <c r="J2285" s="616" t="s">
        <v>3184</v>
      </c>
    </row>
    <row r="2286" spans="1:10" ht="36">
      <c r="A2286" s="617"/>
      <c r="B2286" s="620" t="s">
        <v>3194</v>
      </c>
      <c r="C2286" s="613" t="s">
        <v>3996</v>
      </c>
      <c r="D2286" s="618" t="s">
        <v>3269</v>
      </c>
      <c r="E2286" s="614">
        <v>266000</v>
      </c>
      <c r="F2286" s="615">
        <f t="shared" si="109"/>
        <v>442860072.31887972</v>
      </c>
      <c r="G2286" s="614">
        <f t="shared" si="108"/>
        <v>266000</v>
      </c>
      <c r="H2286" s="615">
        <f t="shared" si="110"/>
        <v>442860072.31887972</v>
      </c>
      <c r="I2286" s="616" t="s">
        <v>108</v>
      </c>
      <c r="J2286" s="616" t="s">
        <v>3184</v>
      </c>
    </row>
    <row r="2287" spans="1:10" ht="36">
      <c r="A2287" s="617"/>
      <c r="B2287" s="620" t="s">
        <v>3194</v>
      </c>
      <c r="C2287" s="613" t="s">
        <v>3996</v>
      </c>
      <c r="D2287" s="618" t="s">
        <v>3992</v>
      </c>
      <c r="E2287" s="614">
        <v>8000</v>
      </c>
      <c r="F2287" s="615">
        <f t="shared" si="109"/>
        <v>442868072.31887972</v>
      </c>
      <c r="G2287" s="614">
        <f t="shared" si="108"/>
        <v>8000</v>
      </c>
      <c r="H2287" s="615">
        <f t="shared" si="110"/>
        <v>442868072.31887972</v>
      </c>
      <c r="I2287" s="616" t="s">
        <v>108</v>
      </c>
      <c r="J2287" s="616" t="s">
        <v>3184</v>
      </c>
    </row>
    <row r="2288" spans="1:10" ht="36">
      <c r="A2288" s="617"/>
      <c r="B2288" s="620" t="s">
        <v>3194</v>
      </c>
      <c r="C2288" s="613" t="s">
        <v>3996</v>
      </c>
      <c r="D2288" s="618" t="s">
        <v>3290</v>
      </c>
      <c r="E2288" s="614">
        <v>177000</v>
      </c>
      <c r="F2288" s="615">
        <f t="shared" si="109"/>
        <v>443045072.31887972</v>
      </c>
      <c r="G2288" s="614">
        <f t="shared" si="108"/>
        <v>177000</v>
      </c>
      <c r="H2288" s="615">
        <f t="shared" si="110"/>
        <v>443045072.31887972</v>
      </c>
      <c r="I2288" s="616" t="s">
        <v>108</v>
      </c>
      <c r="J2288" s="616" t="s">
        <v>3184</v>
      </c>
    </row>
    <row r="2289" spans="1:10" ht="36">
      <c r="A2289" s="617"/>
      <c r="B2289" s="620" t="s">
        <v>3194</v>
      </c>
      <c r="C2289" s="613" t="s">
        <v>3996</v>
      </c>
      <c r="D2289" s="618" t="s">
        <v>3993</v>
      </c>
      <c r="E2289" s="614">
        <v>48000</v>
      </c>
      <c r="F2289" s="615">
        <f t="shared" si="109"/>
        <v>443093072.31887972</v>
      </c>
      <c r="G2289" s="614">
        <f t="shared" si="108"/>
        <v>48000</v>
      </c>
      <c r="H2289" s="615">
        <f t="shared" si="110"/>
        <v>443093072.31887972</v>
      </c>
      <c r="I2289" s="616" t="s">
        <v>108</v>
      </c>
      <c r="J2289" s="616" t="s">
        <v>3184</v>
      </c>
    </row>
    <row r="2290" spans="1:10" ht="36">
      <c r="A2290" s="617"/>
      <c r="B2290" s="620" t="s">
        <v>3194</v>
      </c>
      <c r="C2290" s="613" t="s">
        <v>3996</v>
      </c>
      <c r="D2290" s="618" t="s">
        <v>3628</v>
      </c>
      <c r="E2290" s="614">
        <v>2000</v>
      </c>
      <c r="F2290" s="615">
        <f t="shared" si="109"/>
        <v>443095072.31887972</v>
      </c>
      <c r="G2290" s="614">
        <f t="shared" si="108"/>
        <v>2000</v>
      </c>
      <c r="H2290" s="615">
        <f t="shared" si="110"/>
        <v>443095072.31887972</v>
      </c>
      <c r="I2290" s="616" t="s">
        <v>108</v>
      </c>
      <c r="J2290" s="616" t="s">
        <v>3184</v>
      </c>
    </row>
    <row r="2291" spans="1:10" ht="36">
      <c r="A2291" s="617"/>
      <c r="B2291" s="620" t="s">
        <v>3194</v>
      </c>
      <c r="C2291" s="613" t="s">
        <v>3996</v>
      </c>
      <c r="D2291" s="618" t="s">
        <v>3244</v>
      </c>
      <c r="E2291" s="614">
        <v>94000</v>
      </c>
      <c r="F2291" s="615">
        <f t="shared" si="109"/>
        <v>443189072.31887972</v>
      </c>
      <c r="G2291" s="614">
        <f t="shared" si="108"/>
        <v>94000</v>
      </c>
      <c r="H2291" s="615">
        <f t="shared" si="110"/>
        <v>443189072.31887972</v>
      </c>
      <c r="I2291" s="616" t="s">
        <v>108</v>
      </c>
      <c r="J2291" s="616" t="s">
        <v>3184</v>
      </c>
    </row>
    <row r="2292" spans="1:10" ht="36">
      <c r="A2292" s="617"/>
      <c r="B2292" s="620" t="s">
        <v>3194</v>
      </c>
      <c r="C2292" s="613" t="s">
        <v>3996</v>
      </c>
      <c r="D2292" s="618" t="s">
        <v>3629</v>
      </c>
      <c r="E2292" s="614">
        <v>79000</v>
      </c>
      <c r="F2292" s="615">
        <f t="shared" si="109"/>
        <v>443268072.31887972</v>
      </c>
      <c r="G2292" s="614">
        <f t="shared" si="108"/>
        <v>79000</v>
      </c>
      <c r="H2292" s="615">
        <f t="shared" si="110"/>
        <v>443268072.31887972</v>
      </c>
      <c r="I2292" s="616" t="s">
        <v>108</v>
      </c>
      <c r="J2292" s="616" t="s">
        <v>3184</v>
      </c>
    </row>
    <row r="2293" spans="1:10" ht="36">
      <c r="A2293" s="617"/>
      <c r="B2293" s="620" t="s">
        <v>3194</v>
      </c>
      <c r="C2293" s="613" t="s">
        <v>3996</v>
      </c>
      <c r="D2293" s="618" t="s">
        <v>3294</v>
      </c>
      <c r="E2293" s="614">
        <v>39000</v>
      </c>
      <c r="F2293" s="615">
        <f t="shared" si="109"/>
        <v>443307072.31887972</v>
      </c>
      <c r="G2293" s="614">
        <f t="shared" si="108"/>
        <v>39000</v>
      </c>
      <c r="H2293" s="615">
        <f t="shared" si="110"/>
        <v>443307072.31887972</v>
      </c>
      <c r="I2293" s="616" t="s">
        <v>108</v>
      </c>
      <c r="J2293" s="616" t="s">
        <v>3184</v>
      </c>
    </row>
    <row r="2294" spans="1:10" ht="36">
      <c r="A2294" s="617"/>
      <c r="B2294" s="620" t="s">
        <v>3194</v>
      </c>
      <c r="C2294" s="613" t="s">
        <v>3996</v>
      </c>
      <c r="D2294" s="618" t="s">
        <v>3272</v>
      </c>
      <c r="E2294" s="614">
        <v>4000</v>
      </c>
      <c r="F2294" s="615">
        <f t="shared" si="109"/>
        <v>443311072.31887972</v>
      </c>
      <c r="G2294" s="614">
        <f t="shared" si="108"/>
        <v>4000</v>
      </c>
      <c r="H2294" s="615">
        <f t="shared" si="110"/>
        <v>443311072.31887972</v>
      </c>
      <c r="I2294" s="616" t="s">
        <v>108</v>
      </c>
      <c r="J2294" s="616" t="s">
        <v>3184</v>
      </c>
    </row>
    <row r="2295" spans="1:10" ht="36">
      <c r="A2295" s="617"/>
      <c r="B2295" s="620" t="s">
        <v>3194</v>
      </c>
      <c r="C2295" s="613" t="s">
        <v>3996</v>
      </c>
      <c r="D2295" s="618" t="s">
        <v>3246</v>
      </c>
      <c r="E2295" s="614">
        <v>66000</v>
      </c>
      <c r="F2295" s="615">
        <f t="shared" si="109"/>
        <v>443377072.31887972</v>
      </c>
      <c r="G2295" s="614">
        <f t="shared" si="108"/>
        <v>66000</v>
      </c>
      <c r="H2295" s="615">
        <f t="shared" si="110"/>
        <v>443377072.31887972</v>
      </c>
      <c r="I2295" s="616" t="s">
        <v>108</v>
      </c>
      <c r="J2295" s="616" t="s">
        <v>3184</v>
      </c>
    </row>
    <row r="2296" spans="1:10" ht="36">
      <c r="A2296" s="617"/>
      <c r="B2296" s="620" t="s">
        <v>3194</v>
      </c>
      <c r="C2296" s="613" t="s">
        <v>3996</v>
      </c>
      <c r="D2296" s="618" t="s">
        <v>3474</v>
      </c>
      <c r="E2296" s="614">
        <v>87558</v>
      </c>
      <c r="F2296" s="615">
        <f t="shared" si="109"/>
        <v>443464630.31887972</v>
      </c>
      <c r="G2296" s="614">
        <f t="shared" si="108"/>
        <v>87558</v>
      </c>
      <c r="H2296" s="615">
        <f t="shared" si="110"/>
        <v>443464630.31887972</v>
      </c>
      <c r="I2296" s="616" t="s">
        <v>108</v>
      </c>
      <c r="J2296" s="616" t="s">
        <v>3184</v>
      </c>
    </row>
    <row r="2297" spans="1:10" ht="36">
      <c r="A2297" s="617"/>
      <c r="B2297" s="620" t="s">
        <v>3194</v>
      </c>
      <c r="C2297" s="613" t="s">
        <v>3996</v>
      </c>
      <c r="D2297" s="618" t="s">
        <v>3994</v>
      </c>
      <c r="E2297" s="614">
        <v>8000</v>
      </c>
      <c r="F2297" s="615">
        <f t="shared" si="109"/>
        <v>443472630.31887972</v>
      </c>
      <c r="G2297" s="614">
        <f t="shared" si="108"/>
        <v>8000</v>
      </c>
      <c r="H2297" s="615">
        <f t="shared" si="110"/>
        <v>443472630.31887972</v>
      </c>
      <c r="I2297" s="616" t="s">
        <v>108</v>
      </c>
      <c r="J2297" s="616" t="s">
        <v>3184</v>
      </c>
    </row>
    <row r="2298" spans="1:10" ht="36">
      <c r="A2298" s="617"/>
      <c r="B2298" s="620" t="s">
        <v>3194</v>
      </c>
      <c r="C2298" s="613" t="s">
        <v>3996</v>
      </c>
      <c r="D2298" s="618" t="s">
        <v>3206</v>
      </c>
      <c r="E2298" s="614">
        <v>66000</v>
      </c>
      <c r="F2298" s="615">
        <f t="shared" si="109"/>
        <v>443538630.31887972</v>
      </c>
      <c r="G2298" s="614">
        <f t="shared" si="108"/>
        <v>66000</v>
      </c>
      <c r="H2298" s="615">
        <f t="shared" si="110"/>
        <v>443538630.31887972</v>
      </c>
      <c r="I2298" s="616" t="s">
        <v>108</v>
      </c>
      <c r="J2298" s="616" t="s">
        <v>3184</v>
      </c>
    </row>
    <row r="2299" spans="1:10" ht="36">
      <c r="A2299" s="617"/>
      <c r="B2299" s="620" t="s">
        <v>3194</v>
      </c>
      <c r="C2299" s="613" t="s">
        <v>3996</v>
      </c>
      <c r="D2299" s="618" t="s">
        <v>3221</v>
      </c>
      <c r="E2299" s="614">
        <v>128000</v>
      </c>
      <c r="F2299" s="615">
        <f t="shared" si="109"/>
        <v>443666630.31887972</v>
      </c>
      <c r="G2299" s="614">
        <f t="shared" si="108"/>
        <v>128000</v>
      </c>
      <c r="H2299" s="615">
        <f t="shared" si="110"/>
        <v>443666630.31887972</v>
      </c>
      <c r="I2299" s="616" t="s">
        <v>108</v>
      </c>
      <c r="J2299" s="616" t="s">
        <v>3184</v>
      </c>
    </row>
    <row r="2300" spans="1:10" ht="36">
      <c r="A2300" s="617"/>
      <c r="B2300" s="620" t="s">
        <v>3194</v>
      </c>
      <c r="C2300" s="613" t="s">
        <v>3996</v>
      </c>
      <c r="D2300" s="618" t="s">
        <v>3248</v>
      </c>
      <c r="E2300" s="614">
        <v>225000</v>
      </c>
      <c r="F2300" s="615">
        <f t="shared" si="109"/>
        <v>443891630.31887972</v>
      </c>
      <c r="G2300" s="614">
        <f t="shared" si="108"/>
        <v>225000</v>
      </c>
      <c r="H2300" s="615">
        <f t="shared" si="110"/>
        <v>443891630.31887972</v>
      </c>
      <c r="I2300" s="616" t="s">
        <v>108</v>
      </c>
      <c r="J2300" s="616" t="s">
        <v>3184</v>
      </c>
    </row>
    <row r="2301" spans="1:10" ht="36">
      <c r="A2301" s="617"/>
      <c r="B2301" s="620" t="s">
        <v>3194</v>
      </c>
      <c r="C2301" s="613" t="s">
        <v>3996</v>
      </c>
      <c r="D2301" s="618" t="s">
        <v>3641</v>
      </c>
      <c r="E2301" s="614">
        <v>7000</v>
      </c>
      <c r="F2301" s="615">
        <f t="shared" si="109"/>
        <v>443898630.31887972</v>
      </c>
      <c r="G2301" s="614">
        <f t="shared" si="108"/>
        <v>7000</v>
      </c>
      <c r="H2301" s="615">
        <f t="shared" si="110"/>
        <v>443898630.31887972</v>
      </c>
      <c r="I2301" s="616" t="s">
        <v>108</v>
      </c>
      <c r="J2301" s="616" t="s">
        <v>3184</v>
      </c>
    </row>
    <row r="2302" spans="1:10" ht="36">
      <c r="A2302" s="617"/>
      <c r="B2302" s="620" t="s">
        <v>3194</v>
      </c>
      <c r="C2302" s="613" t="s">
        <v>3996</v>
      </c>
      <c r="D2302" s="618" t="s">
        <v>3630</v>
      </c>
      <c r="E2302" s="614">
        <v>75000</v>
      </c>
      <c r="F2302" s="615">
        <f t="shared" si="109"/>
        <v>443973630.31887972</v>
      </c>
      <c r="G2302" s="614">
        <f t="shared" si="108"/>
        <v>75000</v>
      </c>
      <c r="H2302" s="615">
        <f t="shared" si="110"/>
        <v>443973630.31887972</v>
      </c>
      <c r="I2302" s="616" t="s">
        <v>108</v>
      </c>
      <c r="J2302" s="616" t="s">
        <v>3184</v>
      </c>
    </row>
    <row r="2303" spans="1:10" ht="36">
      <c r="A2303" s="617"/>
      <c r="B2303" s="620" t="s">
        <v>3194</v>
      </c>
      <c r="C2303" s="613" t="s">
        <v>3996</v>
      </c>
      <c r="D2303" s="618" t="s">
        <v>3277</v>
      </c>
      <c r="E2303" s="614">
        <v>88000</v>
      </c>
      <c r="F2303" s="615">
        <f t="shared" si="109"/>
        <v>444061630.31887972</v>
      </c>
      <c r="G2303" s="614">
        <f t="shared" si="108"/>
        <v>88000</v>
      </c>
      <c r="H2303" s="615">
        <f t="shared" si="110"/>
        <v>444061630.31887972</v>
      </c>
      <c r="I2303" s="616" t="s">
        <v>108</v>
      </c>
      <c r="J2303" s="616" t="s">
        <v>3184</v>
      </c>
    </row>
    <row r="2304" spans="1:10" ht="36">
      <c r="A2304" s="617"/>
      <c r="B2304" s="620" t="s">
        <v>3194</v>
      </c>
      <c r="C2304" s="613" t="s">
        <v>3996</v>
      </c>
      <c r="D2304" s="618" t="s">
        <v>3296</v>
      </c>
      <c r="E2304" s="614">
        <v>313000</v>
      </c>
      <c r="F2304" s="615">
        <f t="shared" si="109"/>
        <v>444374630.31887972</v>
      </c>
      <c r="G2304" s="614">
        <f t="shared" si="108"/>
        <v>313000</v>
      </c>
      <c r="H2304" s="615">
        <f t="shared" si="110"/>
        <v>444374630.31887972</v>
      </c>
      <c r="I2304" s="616" t="s">
        <v>108</v>
      </c>
      <c r="J2304" s="616" t="s">
        <v>3184</v>
      </c>
    </row>
    <row r="2305" spans="1:10" ht="36">
      <c r="A2305" s="617"/>
      <c r="B2305" s="620" t="s">
        <v>3194</v>
      </c>
      <c r="C2305" s="613" t="s">
        <v>3996</v>
      </c>
      <c r="D2305" s="618" t="s">
        <v>3278</v>
      </c>
      <c r="E2305" s="614">
        <v>9437.64</v>
      </c>
      <c r="F2305" s="615">
        <f t="shared" si="109"/>
        <v>444384067.95887971</v>
      </c>
      <c r="G2305" s="614">
        <f t="shared" si="108"/>
        <v>9437.64</v>
      </c>
      <c r="H2305" s="615">
        <f t="shared" si="110"/>
        <v>444384067.95887971</v>
      </c>
      <c r="I2305" s="616" t="s">
        <v>108</v>
      </c>
      <c r="J2305" s="616" t="s">
        <v>3184</v>
      </c>
    </row>
    <row r="2306" spans="1:10" ht="36">
      <c r="A2306" s="617"/>
      <c r="B2306" s="620" t="s">
        <v>3194</v>
      </c>
      <c r="C2306" s="613" t="s">
        <v>3996</v>
      </c>
      <c r="D2306" s="618" t="s">
        <v>3375</v>
      </c>
      <c r="E2306" s="614">
        <v>13000</v>
      </c>
      <c r="F2306" s="615">
        <f t="shared" si="109"/>
        <v>444397067.95887971</v>
      </c>
      <c r="G2306" s="614">
        <f t="shared" si="108"/>
        <v>13000</v>
      </c>
      <c r="H2306" s="615">
        <f t="shared" si="110"/>
        <v>444397067.95887971</v>
      </c>
      <c r="I2306" s="616" t="s">
        <v>108</v>
      </c>
      <c r="J2306" s="616" t="s">
        <v>3184</v>
      </c>
    </row>
    <row r="2307" spans="1:10" ht="36">
      <c r="A2307" s="617"/>
      <c r="B2307" s="620" t="s">
        <v>3194</v>
      </c>
      <c r="C2307" s="613" t="s">
        <v>3996</v>
      </c>
      <c r="D2307" s="618" t="s">
        <v>3282</v>
      </c>
      <c r="E2307" s="614">
        <v>194000</v>
      </c>
      <c r="F2307" s="615">
        <f t="shared" si="109"/>
        <v>444591067.95887971</v>
      </c>
      <c r="G2307" s="614">
        <f t="shared" si="108"/>
        <v>194000</v>
      </c>
      <c r="H2307" s="615">
        <f t="shared" si="110"/>
        <v>444591067.95887971</v>
      </c>
      <c r="I2307" s="616" t="s">
        <v>108</v>
      </c>
      <c r="J2307" s="616" t="s">
        <v>3184</v>
      </c>
    </row>
    <row r="2308" spans="1:10" ht="36">
      <c r="A2308" s="617"/>
      <c r="B2308" s="620" t="s">
        <v>3194</v>
      </c>
      <c r="C2308" s="613" t="s">
        <v>3996</v>
      </c>
      <c r="D2308" s="618" t="s">
        <v>3624</v>
      </c>
      <c r="E2308" s="614">
        <v>59000</v>
      </c>
      <c r="F2308" s="615">
        <f t="shared" si="109"/>
        <v>444650067.95887971</v>
      </c>
      <c r="G2308" s="614">
        <f t="shared" si="108"/>
        <v>59000</v>
      </c>
      <c r="H2308" s="615">
        <f t="shared" si="110"/>
        <v>444650067.95887971</v>
      </c>
      <c r="I2308" s="616" t="s">
        <v>108</v>
      </c>
      <c r="J2308" s="616" t="s">
        <v>3184</v>
      </c>
    </row>
    <row r="2309" spans="1:10" ht="36">
      <c r="A2309" s="617"/>
      <c r="B2309" s="620" t="s">
        <v>3194</v>
      </c>
      <c r="C2309" s="613" t="s">
        <v>3997</v>
      </c>
      <c r="D2309" s="618" t="s">
        <v>3254</v>
      </c>
      <c r="E2309" s="614">
        <v>207000</v>
      </c>
      <c r="F2309" s="615">
        <f t="shared" si="109"/>
        <v>444857067.95887971</v>
      </c>
      <c r="G2309" s="614">
        <f t="shared" si="108"/>
        <v>207000</v>
      </c>
      <c r="H2309" s="615">
        <f t="shared" si="110"/>
        <v>444857067.95887971</v>
      </c>
      <c r="I2309" s="616" t="s">
        <v>108</v>
      </c>
      <c r="J2309" s="616" t="s">
        <v>3184</v>
      </c>
    </row>
    <row r="2310" spans="1:10" ht="36">
      <c r="A2310" s="617"/>
      <c r="B2310" s="620" t="s">
        <v>3194</v>
      </c>
      <c r="C2310" s="613" t="s">
        <v>3997</v>
      </c>
      <c r="D2310" s="618" t="s">
        <v>3239</v>
      </c>
      <c r="E2310" s="614">
        <v>177000</v>
      </c>
      <c r="F2310" s="615">
        <f t="shared" si="109"/>
        <v>445034067.95887971</v>
      </c>
      <c r="G2310" s="614">
        <f t="shared" si="108"/>
        <v>177000</v>
      </c>
      <c r="H2310" s="615">
        <f t="shared" si="110"/>
        <v>445034067.95887971</v>
      </c>
      <c r="I2310" s="616" t="s">
        <v>108</v>
      </c>
      <c r="J2310" s="616" t="s">
        <v>3184</v>
      </c>
    </row>
    <row r="2311" spans="1:10" ht="36">
      <c r="A2311" s="617"/>
      <c r="B2311" s="620" t="s">
        <v>3194</v>
      </c>
      <c r="C2311" s="613" t="s">
        <v>3997</v>
      </c>
      <c r="D2311" s="618" t="s">
        <v>3627</v>
      </c>
      <c r="E2311" s="614">
        <v>6000</v>
      </c>
      <c r="F2311" s="615">
        <f t="shared" si="109"/>
        <v>445040067.95887971</v>
      </c>
      <c r="G2311" s="614">
        <f t="shared" si="108"/>
        <v>6000</v>
      </c>
      <c r="H2311" s="615">
        <f t="shared" si="110"/>
        <v>445040067.95887971</v>
      </c>
      <c r="I2311" s="616" t="s">
        <v>108</v>
      </c>
      <c r="J2311" s="616" t="s">
        <v>3184</v>
      </c>
    </row>
    <row r="2312" spans="1:10" ht="36">
      <c r="A2312" s="617"/>
      <c r="B2312" s="620" t="s">
        <v>3194</v>
      </c>
      <c r="C2312" s="613" t="s">
        <v>3997</v>
      </c>
      <c r="D2312" s="618" t="s">
        <v>3241</v>
      </c>
      <c r="E2312" s="614">
        <v>27000</v>
      </c>
      <c r="F2312" s="615">
        <f t="shared" si="109"/>
        <v>445067067.95887971</v>
      </c>
      <c r="G2312" s="614">
        <f t="shared" si="108"/>
        <v>27000</v>
      </c>
      <c r="H2312" s="615">
        <f t="shared" si="110"/>
        <v>445067067.95887971</v>
      </c>
      <c r="I2312" s="616" t="s">
        <v>108</v>
      </c>
      <c r="J2312" s="616" t="s">
        <v>3184</v>
      </c>
    </row>
    <row r="2313" spans="1:10" ht="36">
      <c r="A2313" s="617"/>
      <c r="B2313" s="620" t="s">
        <v>3194</v>
      </c>
      <c r="C2313" s="613" t="s">
        <v>3997</v>
      </c>
      <c r="D2313" s="618" t="s">
        <v>3465</v>
      </c>
      <c r="E2313" s="614">
        <v>70000</v>
      </c>
      <c r="F2313" s="615">
        <f t="shared" si="109"/>
        <v>445137067.95887971</v>
      </c>
      <c r="G2313" s="614">
        <f t="shared" si="108"/>
        <v>70000</v>
      </c>
      <c r="H2313" s="615">
        <f t="shared" si="110"/>
        <v>445137067.95887971</v>
      </c>
      <c r="I2313" s="616" t="s">
        <v>108</v>
      </c>
      <c r="J2313" s="616" t="s">
        <v>3184</v>
      </c>
    </row>
    <row r="2314" spans="1:10" ht="36">
      <c r="A2314" s="617"/>
      <c r="B2314" s="620" t="s">
        <v>3194</v>
      </c>
      <c r="C2314" s="613" t="s">
        <v>3997</v>
      </c>
      <c r="D2314" s="618" t="s">
        <v>3261</v>
      </c>
      <c r="E2314" s="614">
        <v>148000</v>
      </c>
      <c r="F2314" s="615">
        <f t="shared" si="109"/>
        <v>445285067.95887971</v>
      </c>
      <c r="G2314" s="614">
        <f t="shared" ref="G2314:G2377" si="111">E2314</f>
        <v>148000</v>
      </c>
      <c r="H2314" s="615">
        <f t="shared" si="110"/>
        <v>445285067.95887971</v>
      </c>
      <c r="I2314" s="616" t="s">
        <v>108</v>
      </c>
      <c r="J2314" s="616" t="s">
        <v>3184</v>
      </c>
    </row>
    <row r="2315" spans="1:10" ht="36">
      <c r="A2315" s="617"/>
      <c r="B2315" s="620" t="s">
        <v>3194</v>
      </c>
      <c r="C2315" s="613" t="s">
        <v>3997</v>
      </c>
      <c r="D2315" s="618" t="s">
        <v>3242</v>
      </c>
      <c r="E2315" s="614">
        <v>63000</v>
      </c>
      <c r="F2315" s="615">
        <f t="shared" ref="F2315:F2378" si="112">E2315+F2314</f>
        <v>445348067.95887971</v>
      </c>
      <c r="G2315" s="614">
        <f t="shared" si="111"/>
        <v>63000</v>
      </c>
      <c r="H2315" s="615">
        <f t="shared" ref="H2315:H2378" si="113">H2314+G2315</f>
        <v>445348067.95887971</v>
      </c>
      <c r="I2315" s="616" t="s">
        <v>108</v>
      </c>
      <c r="J2315" s="616" t="s">
        <v>3184</v>
      </c>
    </row>
    <row r="2316" spans="1:10" ht="36">
      <c r="A2316" s="617"/>
      <c r="B2316" s="620" t="s">
        <v>3194</v>
      </c>
      <c r="C2316" s="613" t="s">
        <v>3997</v>
      </c>
      <c r="D2316" s="618" t="s">
        <v>3243</v>
      </c>
      <c r="E2316" s="614">
        <v>15000</v>
      </c>
      <c r="F2316" s="615">
        <f t="shared" si="112"/>
        <v>445363067.95887971</v>
      </c>
      <c r="G2316" s="614">
        <f t="shared" si="111"/>
        <v>15000</v>
      </c>
      <c r="H2316" s="615">
        <f t="shared" si="113"/>
        <v>445363067.95887971</v>
      </c>
      <c r="I2316" s="616" t="s">
        <v>108</v>
      </c>
      <c r="J2316" s="616" t="s">
        <v>3184</v>
      </c>
    </row>
    <row r="2317" spans="1:10" ht="36">
      <c r="A2317" s="617"/>
      <c r="B2317" s="620" t="s">
        <v>3194</v>
      </c>
      <c r="C2317" s="613" t="s">
        <v>3997</v>
      </c>
      <c r="D2317" s="618" t="s">
        <v>3269</v>
      </c>
      <c r="E2317" s="614">
        <v>133000</v>
      </c>
      <c r="F2317" s="615">
        <f t="shared" si="112"/>
        <v>445496067.95887971</v>
      </c>
      <c r="G2317" s="614">
        <f t="shared" si="111"/>
        <v>133000</v>
      </c>
      <c r="H2317" s="615">
        <f t="shared" si="113"/>
        <v>445496067.95887971</v>
      </c>
      <c r="I2317" s="616" t="s">
        <v>108</v>
      </c>
      <c r="J2317" s="616" t="s">
        <v>3184</v>
      </c>
    </row>
    <row r="2318" spans="1:10" ht="36">
      <c r="A2318" s="617"/>
      <c r="B2318" s="620" t="s">
        <v>3194</v>
      </c>
      <c r="C2318" s="613" t="s">
        <v>3997</v>
      </c>
      <c r="D2318" s="618" t="s">
        <v>3992</v>
      </c>
      <c r="E2318" s="614">
        <v>8000</v>
      </c>
      <c r="F2318" s="615">
        <f t="shared" si="112"/>
        <v>445504067.95887971</v>
      </c>
      <c r="G2318" s="614">
        <f t="shared" si="111"/>
        <v>8000</v>
      </c>
      <c r="H2318" s="615">
        <f t="shared" si="113"/>
        <v>445504067.95887971</v>
      </c>
      <c r="I2318" s="616" t="s">
        <v>108</v>
      </c>
      <c r="J2318" s="616" t="s">
        <v>3184</v>
      </c>
    </row>
    <row r="2319" spans="1:10" ht="36">
      <c r="A2319" s="617"/>
      <c r="B2319" s="620" t="s">
        <v>3194</v>
      </c>
      <c r="C2319" s="613" t="s">
        <v>3997</v>
      </c>
      <c r="D2319" s="618" t="s">
        <v>3290</v>
      </c>
      <c r="E2319" s="614">
        <v>177000</v>
      </c>
      <c r="F2319" s="615">
        <f t="shared" si="112"/>
        <v>445681067.95887971</v>
      </c>
      <c r="G2319" s="614">
        <f t="shared" si="111"/>
        <v>177000</v>
      </c>
      <c r="H2319" s="615">
        <f t="shared" si="113"/>
        <v>445681067.95887971</v>
      </c>
      <c r="I2319" s="616" t="s">
        <v>108</v>
      </c>
      <c r="J2319" s="616" t="s">
        <v>3184</v>
      </c>
    </row>
    <row r="2320" spans="1:10" ht="36">
      <c r="A2320" s="617"/>
      <c r="B2320" s="620" t="s">
        <v>3194</v>
      </c>
      <c r="C2320" s="613" t="s">
        <v>3997</v>
      </c>
      <c r="D2320" s="618" t="s">
        <v>3993</v>
      </c>
      <c r="E2320" s="614">
        <v>48000</v>
      </c>
      <c r="F2320" s="615">
        <f t="shared" si="112"/>
        <v>445729067.95887971</v>
      </c>
      <c r="G2320" s="614">
        <f t="shared" si="111"/>
        <v>48000</v>
      </c>
      <c r="H2320" s="615">
        <f t="shared" si="113"/>
        <v>445729067.95887971</v>
      </c>
      <c r="I2320" s="616" t="s">
        <v>108</v>
      </c>
      <c r="J2320" s="616" t="s">
        <v>3184</v>
      </c>
    </row>
    <row r="2321" spans="1:10" ht="36">
      <c r="A2321" s="617"/>
      <c r="B2321" s="620" t="s">
        <v>3194</v>
      </c>
      <c r="C2321" s="613" t="s">
        <v>3997</v>
      </c>
      <c r="D2321" s="618" t="s">
        <v>3628</v>
      </c>
      <c r="E2321" s="614">
        <v>2000</v>
      </c>
      <c r="F2321" s="615">
        <f t="shared" si="112"/>
        <v>445731067.95887971</v>
      </c>
      <c r="G2321" s="614">
        <f t="shared" si="111"/>
        <v>2000</v>
      </c>
      <c r="H2321" s="615">
        <f t="shared" si="113"/>
        <v>445731067.95887971</v>
      </c>
      <c r="I2321" s="616" t="s">
        <v>108</v>
      </c>
      <c r="J2321" s="616" t="s">
        <v>3184</v>
      </c>
    </row>
    <row r="2322" spans="1:10" ht="36">
      <c r="A2322" s="617"/>
      <c r="B2322" s="620" t="s">
        <v>3194</v>
      </c>
      <c r="C2322" s="613" t="s">
        <v>3997</v>
      </c>
      <c r="D2322" s="618" t="s">
        <v>3244</v>
      </c>
      <c r="E2322" s="614">
        <v>94000</v>
      </c>
      <c r="F2322" s="615">
        <f t="shared" si="112"/>
        <v>445825067.95887971</v>
      </c>
      <c r="G2322" s="614">
        <f t="shared" si="111"/>
        <v>94000</v>
      </c>
      <c r="H2322" s="615">
        <f t="shared" si="113"/>
        <v>445825067.95887971</v>
      </c>
      <c r="I2322" s="616" t="s">
        <v>108</v>
      </c>
      <c r="J2322" s="616" t="s">
        <v>3184</v>
      </c>
    </row>
    <row r="2323" spans="1:10" ht="36">
      <c r="A2323" s="617"/>
      <c r="B2323" s="620" t="s">
        <v>3194</v>
      </c>
      <c r="C2323" s="613" t="s">
        <v>3997</v>
      </c>
      <c r="D2323" s="618" t="s">
        <v>3629</v>
      </c>
      <c r="E2323" s="614">
        <v>79000</v>
      </c>
      <c r="F2323" s="615">
        <f t="shared" si="112"/>
        <v>445904067.95887971</v>
      </c>
      <c r="G2323" s="614">
        <f t="shared" si="111"/>
        <v>79000</v>
      </c>
      <c r="H2323" s="615">
        <f t="shared" si="113"/>
        <v>445904067.95887971</v>
      </c>
      <c r="I2323" s="616" t="s">
        <v>108</v>
      </c>
      <c r="J2323" s="616" t="s">
        <v>3184</v>
      </c>
    </row>
    <row r="2324" spans="1:10" ht="36">
      <c r="A2324" s="617"/>
      <c r="B2324" s="620" t="s">
        <v>3194</v>
      </c>
      <c r="C2324" s="613" t="s">
        <v>3997</v>
      </c>
      <c r="D2324" s="618" t="s">
        <v>3294</v>
      </c>
      <c r="E2324" s="614">
        <v>39000</v>
      </c>
      <c r="F2324" s="615">
        <f t="shared" si="112"/>
        <v>445943067.95887971</v>
      </c>
      <c r="G2324" s="614">
        <f t="shared" si="111"/>
        <v>39000</v>
      </c>
      <c r="H2324" s="615">
        <f t="shared" si="113"/>
        <v>445943067.95887971</v>
      </c>
      <c r="I2324" s="616" t="s">
        <v>108</v>
      </c>
      <c r="J2324" s="616" t="s">
        <v>3184</v>
      </c>
    </row>
    <row r="2325" spans="1:10" ht="36">
      <c r="A2325" s="617"/>
      <c r="B2325" s="620" t="s">
        <v>3194</v>
      </c>
      <c r="C2325" s="613" t="s">
        <v>3997</v>
      </c>
      <c r="D2325" s="618" t="s">
        <v>3272</v>
      </c>
      <c r="E2325" s="614">
        <v>4000</v>
      </c>
      <c r="F2325" s="615">
        <f t="shared" si="112"/>
        <v>445947067.95887971</v>
      </c>
      <c r="G2325" s="614">
        <f t="shared" si="111"/>
        <v>4000</v>
      </c>
      <c r="H2325" s="615">
        <f t="shared" si="113"/>
        <v>445947067.95887971</v>
      </c>
      <c r="I2325" s="616" t="s">
        <v>108</v>
      </c>
      <c r="J2325" s="616" t="s">
        <v>3184</v>
      </c>
    </row>
    <row r="2326" spans="1:10" ht="36">
      <c r="A2326" s="617"/>
      <c r="B2326" s="620" t="s">
        <v>3194</v>
      </c>
      <c r="C2326" s="613" t="s">
        <v>3997</v>
      </c>
      <c r="D2326" s="618" t="s">
        <v>3246</v>
      </c>
      <c r="E2326" s="614">
        <v>66000</v>
      </c>
      <c r="F2326" s="615">
        <f t="shared" si="112"/>
        <v>446013067.95887971</v>
      </c>
      <c r="G2326" s="614">
        <f t="shared" si="111"/>
        <v>66000</v>
      </c>
      <c r="H2326" s="615">
        <f t="shared" si="113"/>
        <v>446013067.95887971</v>
      </c>
      <c r="I2326" s="616" t="s">
        <v>108</v>
      </c>
      <c r="J2326" s="616" t="s">
        <v>3184</v>
      </c>
    </row>
    <row r="2327" spans="1:10" ht="36">
      <c r="A2327" s="617"/>
      <c r="B2327" s="620" t="s">
        <v>3194</v>
      </c>
      <c r="C2327" s="613" t="s">
        <v>3997</v>
      </c>
      <c r="D2327" s="618" t="s">
        <v>3474</v>
      </c>
      <c r="E2327" s="614">
        <v>87558</v>
      </c>
      <c r="F2327" s="615">
        <f t="shared" si="112"/>
        <v>446100625.95887971</v>
      </c>
      <c r="G2327" s="614">
        <f t="shared" si="111"/>
        <v>87558</v>
      </c>
      <c r="H2327" s="615">
        <f t="shared" si="113"/>
        <v>446100625.95887971</v>
      </c>
      <c r="I2327" s="616" t="s">
        <v>108</v>
      </c>
      <c r="J2327" s="616" t="s">
        <v>3184</v>
      </c>
    </row>
    <row r="2328" spans="1:10" ht="36">
      <c r="A2328" s="617"/>
      <c r="B2328" s="620" t="s">
        <v>3194</v>
      </c>
      <c r="C2328" s="613" t="s">
        <v>3997</v>
      </c>
      <c r="D2328" s="618" t="s">
        <v>3994</v>
      </c>
      <c r="E2328" s="614">
        <v>8000</v>
      </c>
      <c r="F2328" s="615">
        <f t="shared" si="112"/>
        <v>446108625.95887971</v>
      </c>
      <c r="G2328" s="614">
        <f t="shared" si="111"/>
        <v>8000</v>
      </c>
      <c r="H2328" s="615">
        <f t="shared" si="113"/>
        <v>446108625.95887971</v>
      </c>
      <c r="I2328" s="616" t="s">
        <v>108</v>
      </c>
      <c r="J2328" s="616" t="s">
        <v>3184</v>
      </c>
    </row>
    <row r="2329" spans="1:10" ht="36">
      <c r="A2329" s="617"/>
      <c r="B2329" s="620" t="s">
        <v>3194</v>
      </c>
      <c r="C2329" s="613" t="s">
        <v>3997</v>
      </c>
      <c r="D2329" s="618" t="s">
        <v>3206</v>
      </c>
      <c r="E2329" s="614">
        <v>52360</v>
      </c>
      <c r="F2329" s="615">
        <f t="shared" si="112"/>
        <v>446160985.95887971</v>
      </c>
      <c r="G2329" s="614">
        <f t="shared" si="111"/>
        <v>52360</v>
      </c>
      <c r="H2329" s="615">
        <f t="shared" si="113"/>
        <v>446160985.95887971</v>
      </c>
      <c r="I2329" s="616" t="s">
        <v>108</v>
      </c>
      <c r="J2329" s="616" t="s">
        <v>3184</v>
      </c>
    </row>
    <row r="2330" spans="1:10" ht="36">
      <c r="A2330" s="617"/>
      <c r="B2330" s="620" t="s">
        <v>3194</v>
      </c>
      <c r="C2330" s="613" t="s">
        <v>3997</v>
      </c>
      <c r="D2330" s="618" t="s">
        <v>3221</v>
      </c>
      <c r="E2330" s="614">
        <v>101137</v>
      </c>
      <c r="F2330" s="615">
        <f t="shared" si="112"/>
        <v>446262122.95887971</v>
      </c>
      <c r="G2330" s="614">
        <f t="shared" si="111"/>
        <v>101137</v>
      </c>
      <c r="H2330" s="615">
        <f t="shared" si="113"/>
        <v>446262122.95887971</v>
      </c>
      <c r="I2330" s="616" t="s">
        <v>108</v>
      </c>
      <c r="J2330" s="616" t="s">
        <v>3184</v>
      </c>
    </row>
    <row r="2331" spans="1:10" ht="36">
      <c r="A2331" s="617"/>
      <c r="B2331" s="620" t="s">
        <v>3194</v>
      </c>
      <c r="C2331" s="613" t="s">
        <v>3997</v>
      </c>
      <c r="D2331" s="618" t="s">
        <v>3248</v>
      </c>
      <c r="E2331" s="614">
        <v>225000</v>
      </c>
      <c r="F2331" s="615">
        <f t="shared" si="112"/>
        <v>446487122.95887971</v>
      </c>
      <c r="G2331" s="614">
        <f t="shared" si="111"/>
        <v>225000</v>
      </c>
      <c r="H2331" s="615">
        <f t="shared" si="113"/>
        <v>446487122.95887971</v>
      </c>
      <c r="I2331" s="616" t="s">
        <v>108</v>
      </c>
      <c r="J2331" s="616" t="s">
        <v>3184</v>
      </c>
    </row>
    <row r="2332" spans="1:10" ht="36">
      <c r="A2332" s="617"/>
      <c r="B2332" s="620" t="s">
        <v>3194</v>
      </c>
      <c r="C2332" s="613" t="s">
        <v>3997</v>
      </c>
      <c r="D2332" s="618" t="s">
        <v>3641</v>
      </c>
      <c r="E2332" s="614">
        <v>7000</v>
      </c>
      <c r="F2332" s="615">
        <f t="shared" si="112"/>
        <v>446494122.95887971</v>
      </c>
      <c r="G2332" s="614">
        <f t="shared" si="111"/>
        <v>7000</v>
      </c>
      <c r="H2332" s="615">
        <f t="shared" si="113"/>
        <v>446494122.95887971</v>
      </c>
      <c r="I2332" s="616" t="s">
        <v>108</v>
      </c>
      <c r="J2332" s="616" t="s">
        <v>3184</v>
      </c>
    </row>
    <row r="2333" spans="1:10" ht="36">
      <c r="A2333" s="617"/>
      <c r="B2333" s="620" t="s">
        <v>3194</v>
      </c>
      <c r="C2333" s="613" t="s">
        <v>3997</v>
      </c>
      <c r="D2333" s="618" t="s">
        <v>3630</v>
      </c>
      <c r="E2333" s="614">
        <v>75000</v>
      </c>
      <c r="F2333" s="615">
        <f t="shared" si="112"/>
        <v>446569122.95887971</v>
      </c>
      <c r="G2333" s="614">
        <f t="shared" si="111"/>
        <v>75000</v>
      </c>
      <c r="H2333" s="615">
        <f t="shared" si="113"/>
        <v>446569122.95887971</v>
      </c>
      <c r="I2333" s="616" t="s">
        <v>108</v>
      </c>
      <c r="J2333" s="616" t="s">
        <v>3184</v>
      </c>
    </row>
    <row r="2334" spans="1:10" ht="36">
      <c r="A2334" s="617"/>
      <c r="B2334" s="620" t="s">
        <v>3194</v>
      </c>
      <c r="C2334" s="613" t="s">
        <v>3997</v>
      </c>
      <c r="D2334" s="618" t="s">
        <v>3277</v>
      </c>
      <c r="E2334" s="614">
        <v>88000</v>
      </c>
      <c r="F2334" s="615">
        <f t="shared" si="112"/>
        <v>446657122.95887971</v>
      </c>
      <c r="G2334" s="614">
        <f t="shared" si="111"/>
        <v>88000</v>
      </c>
      <c r="H2334" s="615">
        <f t="shared" si="113"/>
        <v>446657122.95887971</v>
      </c>
      <c r="I2334" s="616" t="s">
        <v>108</v>
      </c>
      <c r="J2334" s="616" t="s">
        <v>3184</v>
      </c>
    </row>
    <row r="2335" spans="1:10" ht="36">
      <c r="A2335" s="617"/>
      <c r="B2335" s="620" t="s">
        <v>3194</v>
      </c>
      <c r="C2335" s="613" t="s">
        <v>3997</v>
      </c>
      <c r="D2335" s="618" t="s">
        <v>3296</v>
      </c>
      <c r="E2335" s="614">
        <v>313000</v>
      </c>
      <c r="F2335" s="615">
        <f t="shared" si="112"/>
        <v>446970122.95887971</v>
      </c>
      <c r="G2335" s="614">
        <f t="shared" si="111"/>
        <v>313000</v>
      </c>
      <c r="H2335" s="615">
        <f t="shared" si="113"/>
        <v>446970122.95887971</v>
      </c>
      <c r="I2335" s="616" t="s">
        <v>108</v>
      </c>
      <c r="J2335" s="616" t="s">
        <v>3184</v>
      </c>
    </row>
    <row r="2336" spans="1:10" ht="36">
      <c r="A2336" s="617"/>
      <c r="B2336" s="620" t="s">
        <v>3194</v>
      </c>
      <c r="C2336" s="613" t="s">
        <v>3997</v>
      </c>
      <c r="D2336" s="618" t="s">
        <v>3278</v>
      </c>
      <c r="E2336" s="614">
        <v>9437.64</v>
      </c>
      <c r="F2336" s="615">
        <f t="shared" si="112"/>
        <v>446979560.59887969</v>
      </c>
      <c r="G2336" s="614">
        <f t="shared" si="111"/>
        <v>9437.64</v>
      </c>
      <c r="H2336" s="615">
        <f t="shared" si="113"/>
        <v>446979560.59887969</v>
      </c>
      <c r="I2336" s="616" t="s">
        <v>108</v>
      </c>
      <c r="J2336" s="616" t="s">
        <v>3184</v>
      </c>
    </row>
    <row r="2337" spans="1:10" ht="36">
      <c r="A2337" s="617"/>
      <c r="B2337" s="620" t="s">
        <v>3194</v>
      </c>
      <c r="C2337" s="613" t="s">
        <v>3997</v>
      </c>
      <c r="D2337" s="618" t="s">
        <v>3375</v>
      </c>
      <c r="E2337" s="614">
        <v>13000</v>
      </c>
      <c r="F2337" s="615">
        <f t="shared" si="112"/>
        <v>446992560.59887969</v>
      </c>
      <c r="G2337" s="614">
        <f t="shared" si="111"/>
        <v>13000</v>
      </c>
      <c r="H2337" s="615">
        <f t="shared" si="113"/>
        <v>446992560.59887969</v>
      </c>
      <c r="I2337" s="616" t="s">
        <v>108</v>
      </c>
      <c r="J2337" s="616" t="s">
        <v>3184</v>
      </c>
    </row>
    <row r="2338" spans="1:10" ht="36">
      <c r="A2338" s="617"/>
      <c r="B2338" s="620" t="s">
        <v>3194</v>
      </c>
      <c r="C2338" s="613" t="s">
        <v>3997</v>
      </c>
      <c r="D2338" s="618" t="s">
        <v>3282</v>
      </c>
      <c r="E2338" s="614">
        <v>194000</v>
      </c>
      <c r="F2338" s="615">
        <f t="shared" si="112"/>
        <v>447186560.59887969</v>
      </c>
      <c r="G2338" s="614">
        <f t="shared" si="111"/>
        <v>194000</v>
      </c>
      <c r="H2338" s="615">
        <f t="shared" si="113"/>
        <v>447186560.59887969</v>
      </c>
      <c r="I2338" s="616" t="s">
        <v>108</v>
      </c>
      <c r="J2338" s="616" t="s">
        <v>3184</v>
      </c>
    </row>
    <row r="2339" spans="1:10" ht="36">
      <c r="A2339" s="617"/>
      <c r="B2339" s="620" t="s">
        <v>3194</v>
      </c>
      <c r="C2339" s="613" t="s">
        <v>3997</v>
      </c>
      <c r="D2339" s="618" t="s">
        <v>3624</v>
      </c>
      <c r="E2339" s="614">
        <v>59000</v>
      </c>
      <c r="F2339" s="615">
        <f t="shared" si="112"/>
        <v>447245560.59887969</v>
      </c>
      <c r="G2339" s="614">
        <f t="shared" si="111"/>
        <v>59000</v>
      </c>
      <c r="H2339" s="615">
        <f t="shared" si="113"/>
        <v>447245560.59887969</v>
      </c>
      <c r="I2339" s="616" t="s">
        <v>108</v>
      </c>
      <c r="J2339" s="616" t="s">
        <v>3184</v>
      </c>
    </row>
    <row r="2340" spans="1:10" ht="36">
      <c r="A2340" s="617"/>
      <c r="B2340" s="620" t="s">
        <v>3194</v>
      </c>
      <c r="C2340" s="613" t="s">
        <v>3998</v>
      </c>
      <c r="D2340" s="618" t="s">
        <v>3254</v>
      </c>
      <c r="E2340" s="614">
        <v>103000</v>
      </c>
      <c r="F2340" s="615">
        <f t="shared" si="112"/>
        <v>447348560.59887969</v>
      </c>
      <c r="G2340" s="614">
        <f t="shared" si="111"/>
        <v>103000</v>
      </c>
      <c r="H2340" s="615">
        <f t="shared" si="113"/>
        <v>447348560.59887969</v>
      </c>
      <c r="I2340" s="616" t="s">
        <v>108</v>
      </c>
      <c r="J2340" s="616" t="s">
        <v>3184</v>
      </c>
    </row>
    <row r="2341" spans="1:10" ht="36">
      <c r="A2341" s="617"/>
      <c r="B2341" s="620" t="s">
        <v>3194</v>
      </c>
      <c r="C2341" s="613" t="s">
        <v>3998</v>
      </c>
      <c r="D2341" s="618" t="s">
        <v>3239</v>
      </c>
      <c r="E2341" s="614">
        <v>89000</v>
      </c>
      <c r="F2341" s="615">
        <f t="shared" si="112"/>
        <v>447437560.59887969</v>
      </c>
      <c r="G2341" s="614">
        <f t="shared" si="111"/>
        <v>89000</v>
      </c>
      <c r="H2341" s="615">
        <f t="shared" si="113"/>
        <v>447437560.59887969</v>
      </c>
      <c r="I2341" s="616" t="s">
        <v>108</v>
      </c>
      <c r="J2341" s="616" t="s">
        <v>3184</v>
      </c>
    </row>
    <row r="2342" spans="1:10" ht="36">
      <c r="A2342" s="617"/>
      <c r="B2342" s="620" t="s">
        <v>3194</v>
      </c>
      <c r="C2342" s="613" t="s">
        <v>3998</v>
      </c>
      <c r="D2342" s="618" t="s">
        <v>3627</v>
      </c>
      <c r="E2342" s="614">
        <v>3000</v>
      </c>
      <c r="F2342" s="615">
        <f t="shared" si="112"/>
        <v>447440560.59887969</v>
      </c>
      <c r="G2342" s="614">
        <f t="shared" si="111"/>
        <v>3000</v>
      </c>
      <c r="H2342" s="615">
        <f t="shared" si="113"/>
        <v>447440560.59887969</v>
      </c>
      <c r="I2342" s="616" t="s">
        <v>108</v>
      </c>
      <c r="J2342" s="616" t="s">
        <v>3184</v>
      </c>
    </row>
    <row r="2343" spans="1:10" ht="36">
      <c r="A2343" s="617"/>
      <c r="B2343" s="620" t="s">
        <v>3194</v>
      </c>
      <c r="C2343" s="613" t="s">
        <v>3998</v>
      </c>
      <c r="D2343" s="618" t="s">
        <v>3241</v>
      </c>
      <c r="E2343" s="614">
        <v>13000</v>
      </c>
      <c r="F2343" s="615">
        <f t="shared" si="112"/>
        <v>447453560.59887969</v>
      </c>
      <c r="G2343" s="614">
        <f t="shared" si="111"/>
        <v>13000</v>
      </c>
      <c r="H2343" s="615">
        <f t="shared" si="113"/>
        <v>447453560.59887969</v>
      </c>
      <c r="I2343" s="616" t="s">
        <v>108</v>
      </c>
      <c r="J2343" s="616" t="s">
        <v>3184</v>
      </c>
    </row>
    <row r="2344" spans="1:10" ht="36">
      <c r="A2344" s="617"/>
      <c r="B2344" s="620" t="s">
        <v>3194</v>
      </c>
      <c r="C2344" s="613" t="s">
        <v>3998</v>
      </c>
      <c r="D2344" s="618" t="s">
        <v>3465</v>
      </c>
      <c r="E2344" s="614">
        <v>36000</v>
      </c>
      <c r="F2344" s="615">
        <f t="shared" si="112"/>
        <v>447489560.59887969</v>
      </c>
      <c r="G2344" s="614">
        <f t="shared" si="111"/>
        <v>36000</v>
      </c>
      <c r="H2344" s="615">
        <f t="shared" si="113"/>
        <v>447489560.59887969</v>
      </c>
      <c r="I2344" s="616" t="s">
        <v>108</v>
      </c>
      <c r="J2344" s="616" t="s">
        <v>3184</v>
      </c>
    </row>
    <row r="2345" spans="1:10" ht="36">
      <c r="A2345" s="617"/>
      <c r="B2345" s="620" t="s">
        <v>3194</v>
      </c>
      <c r="C2345" s="613" t="s">
        <v>3998</v>
      </c>
      <c r="D2345" s="618" t="s">
        <v>3261</v>
      </c>
      <c r="E2345" s="614">
        <v>74000</v>
      </c>
      <c r="F2345" s="615">
        <f t="shared" si="112"/>
        <v>447563560.59887969</v>
      </c>
      <c r="G2345" s="614">
        <f t="shared" si="111"/>
        <v>74000</v>
      </c>
      <c r="H2345" s="615">
        <f t="shared" si="113"/>
        <v>447563560.59887969</v>
      </c>
      <c r="I2345" s="616" t="s">
        <v>108</v>
      </c>
      <c r="J2345" s="616" t="s">
        <v>3184</v>
      </c>
    </row>
    <row r="2346" spans="1:10" ht="36">
      <c r="A2346" s="617"/>
      <c r="B2346" s="620" t="s">
        <v>3194</v>
      </c>
      <c r="C2346" s="613" t="s">
        <v>3998</v>
      </c>
      <c r="D2346" s="618" t="s">
        <v>3242</v>
      </c>
      <c r="E2346" s="614">
        <v>31000</v>
      </c>
      <c r="F2346" s="615">
        <f t="shared" si="112"/>
        <v>447594560.59887969</v>
      </c>
      <c r="G2346" s="614">
        <f t="shared" si="111"/>
        <v>31000</v>
      </c>
      <c r="H2346" s="615">
        <f t="shared" si="113"/>
        <v>447594560.59887969</v>
      </c>
      <c r="I2346" s="616" t="s">
        <v>108</v>
      </c>
      <c r="J2346" s="616" t="s">
        <v>3184</v>
      </c>
    </row>
    <row r="2347" spans="1:10" ht="36">
      <c r="A2347" s="617"/>
      <c r="B2347" s="620" t="s">
        <v>3194</v>
      </c>
      <c r="C2347" s="613" t="s">
        <v>3998</v>
      </c>
      <c r="D2347" s="618" t="s">
        <v>3243</v>
      </c>
      <c r="E2347" s="614">
        <v>8000</v>
      </c>
      <c r="F2347" s="615">
        <f t="shared" si="112"/>
        <v>447602560.59887969</v>
      </c>
      <c r="G2347" s="614">
        <f t="shared" si="111"/>
        <v>8000</v>
      </c>
      <c r="H2347" s="615">
        <f t="shared" si="113"/>
        <v>447602560.59887969</v>
      </c>
      <c r="I2347" s="616" t="s">
        <v>108</v>
      </c>
      <c r="J2347" s="616" t="s">
        <v>3184</v>
      </c>
    </row>
    <row r="2348" spans="1:10" ht="36">
      <c r="A2348" s="617"/>
      <c r="B2348" s="620" t="s">
        <v>3194</v>
      </c>
      <c r="C2348" s="613" t="s">
        <v>3998</v>
      </c>
      <c r="D2348" s="618" t="s">
        <v>3269</v>
      </c>
      <c r="E2348" s="614">
        <v>133000</v>
      </c>
      <c r="F2348" s="615">
        <f t="shared" si="112"/>
        <v>447735560.59887969</v>
      </c>
      <c r="G2348" s="614">
        <f t="shared" si="111"/>
        <v>133000</v>
      </c>
      <c r="H2348" s="615">
        <f t="shared" si="113"/>
        <v>447735560.59887969</v>
      </c>
      <c r="I2348" s="616" t="s">
        <v>108</v>
      </c>
      <c r="J2348" s="616" t="s">
        <v>3184</v>
      </c>
    </row>
    <row r="2349" spans="1:10" ht="36">
      <c r="A2349" s="617"/>
      <c r="B2349" s="620" t="s">
        <v>3194</v>
      </c>
      <c r="C2349" s="613" t="s">
        <v>3998</v>
      </c>
      <c r="D2349" s="618" t="s">
        <v>3992</v>
      </c>
      <c r="E2349" s="614">
        <v>8000</v>
      </c>
      <c r="F2349" s="615">
        <f t="shared" si="112"/>
        <v>447743560.59887969</v>
      </c>
      <c r="G2349" s="614">
        <f t="shared" si="111"/>
        <v>8000</v>
      </c>
      <c r="H2349" s="615">
        <f t="shared" si="113"/>
        <v>447743560.59887969</v>
      </c>
      <c r="I2349" s="616" t="s">
        <v>108</v>
      </c>
      <c r="J2349" s="616" t="s">
        <v>3184</v>
      </c>
    </row>
    <row r="2350" spans="1:10" ht="36">
      <c r="A2350" s="617"/>
      <c r="B2350" s="620" t="s">
        <v>3194</v>
      </c>
      <c r="C2350" s="613" t="s">
        <v>3998</v>
      </c>
      <c r="D2350" s="618" t="s">
        <v>3290</v>
      </c>
      <c r="E2350" s="614">
        <v>89000</v>
      </c>
      <c r="F2350" s="615">
        <f t="shared" si="112"/>
        <v>447832560.59887969</v>
      </c>
      <c r="G2350" s="614">
        <f t="shared" si="111"/>
        <v>89000</v>
      </c>
      <c r="H2350" s="615">
        <f t="shared" si="113"/>
        <v>447832560.59887969</v>
      </c>
      <c r="I2350" s="616" t="s">
        <v>108</v>
      </c>
      <c r="J2350" s="616" t="s">
        <v>3184</v>
      </c>
    </row>
    <row r="2351" spans="1:10" ht="36">
      <c r="A2351" s="617"/>
      <c r="B2351" s="620" t="s">
        <v>3194</v>
      </c>
      <c r="C2351" s="613" t="s">
        <v>3998</v>
      </c>
      <c r="D2351" s="618" t="s">
        <v>3993</v>
      </c>
      <c r="E2351" s="614">
        <v>24000</v>
      </c>
      <c r="F2351" s="615">
        <f t="shared" si="112"/>
        <v>447856560.59887969</v>
      </c>
      <c r="G2351" s="614">
        <f t="shared" si="111"/>
        <v>24000</v>
      </c>
      <c r="H2351" s="615">
        <f t="shared" si="113"/>
        <v>447856560.59887969</v>
      </c>
      <c r="I2351" s="616" t="s">
        <v>108</v>
      </c>
      <c r="J2351" s="616" t="s">
        <v>3184</v>
      </c>
    </row>
    <row r="2352" spans="1:10" ht="36">
      <c r="A2352" s="617"/>
      <c r="B2352" s="620" t="s">
        <v>3194</v>
      </c>
      <c r="C2352" s="613" t="s">
        <v>3998</v>
      </c>
      <c r="D2352" s="618" t="s">
        <v>3628</v>
      </c>
      <c r="E2352" s="614">
        <v>1000</v>
      </c>
      <c r="F2352" s="615">
        <f t="shared" si="112"/>
        <v>447857560.59887969</v>
      </c>
      <c r="G2352" s="614">
        <f t="shared" si="111"/>
        <v>1000</v>
      </c>
      <c r="H2352" s="615">
        <f t="shared" si="113"/>
        <v>447857560.59887969</v>
      </c>
      <c r="I2352" s="616" t="s">
        <v>108</v>
      </c>
      <c r="J2352" s="616" t="s">
        <v>3184</v>
      </c>
    </row>
    <row r="2353" spans="1:10" ht="36">
      <c r="A2353" s="617"/>
      <c r="B2353" s="620" t="s">
        <v>3194</v>
      </c>
      <c r="C2353" s="613" t="s">
        <v>3998</v>
      </c>
      <c r="D2353" s="618" t="s">
        <v>3244</v>
      </c>
      <c r="E2353" s="614">
        <v>47000</v>
      </c>
      <c r="F2353" s="615">
        <f t="shared" si="112"/>
        <v>447904560.59887969</v>
      </c>
      <c r="G2353" s="614">
        <f t="shared" si="111"/>
        <v>47000</v>
      </c>
      <c r="H2353" s="615">
        <f t="shared" si="113"/>
        <v>447904560.59887969</v>
      </c>
      <c r="I2353" s="616" t="s">
        <v>108</v>
      </c>
      <c r="J2353" s="616" t="s">
        <v>3184</v>
      </c>
    </row>
    <row r="2354" spans="1:10" ht="36">
      <c r="A2354" s="617"/>
      <c r="B2354" s="620" t="s">
        <v>3194</v>
      </c>
      <c r="C2354" s="613" t="s">
        <v>3998</v>
      </c>
      <c r="D2354" s="618" t="s">
        <v>3629</v>
      </c>
      <c r="E2354" s="614">
        <v>51000</v>
      </c>
      <c r="F2354" s="615">
        <f t="shared" si="112"/>
        <v>447955560.59887969</v>
      </c>
      <c r="G2354" s="614">
        <f t="shared" si="111"/>
        <v>51000</v>
      </c>
      <c r="H2354" s="615">
        <f t="shared" si="113"/>
        <v>447955560.59887969</v>
      </c>
      <c r="I2354" s="616" t="s">
        <v>108</v>
      </c>
      <c r="J2354" s="616" t="s">
        <v>3184</v>
      </c>
    </row>
    <row r="2355" spans="1:10" ht="36">
      <c r="A2355" s="617"/>
      <c r="B2355" s="620" t="s">
        <v>3194</v>
      </c>
      <c r="C2355" s="613" t="s">
        <v>3998</v>
      </c>
      <c r="D2355" s="618" t="s">
        <v>3294</v>
      </c>
      <c r="E2355" s="614">
        <v>39000</v>
      </c>
      <c r="F2355" s="615">
        <f t="shared" si="112"/>
        <v>447994560.59887969</v>
      </c>
      <c r="G2355" s="614">
        <f t="shared" si="111"/>
        <v>39000</v>
      </c>
      <c r="H2355" s="615">
        <f t="shared" si="113"/>
        <v>447994560.59887969</v>
      </c>
      <c r="I2355" s="616" t="s">
        <v>108</v>
      </c>
      <c r="J2355" s="616" t="s">
        <v>3184</v>
      </c>
    </row>
    <row r="2356" spans="1:10" ht="36">
      <c r="A2356" s="617"/>
      <c r="B2356" s="620" t="s">
        <v>3194</v>
      </c>
      <c r="C2356" s="613" t="s">
        <v>3998</v>
      </c>
      <c r="D2356" s="618" t="s">
        <v>3272</v>
      </c>
      <c r="E2356" s="614">
        <v>2000</v>
      </c>
      <c r="F2356" s="615">
        <f t="shared" si="112"/>
        <v>447996560.59887969</v>
      </c>
      <c r="G2356" s="614">
        <f t="shared" si="111"/>
        <v>2000</v>
      </c>
      <c r="H2356" s="615">
        <f t="shared" si="113"/>
        <v>447996560.59887969</v>
      </c>
      <c r="I2356" s="616" t="s">
        <v>108</v>
      </c>
      <c r="J2356" s="616" t="s">
        <v>3184</v>
      </c>
    </row>
    <row r="2357" spans="1:10" ht="36">
      <c r="A2357" s="617"/>
      <c r="B2357" s="620" t="s">
        <v>3194</v>
      </c>
      <c r="C2357" s="613" t="s">
        <v>3998</v>
      </c>
      <c r="D2357" s="618" t="s">
        <v>3246</v>
      </c>
      <c r="E2357" s="614">
        <v>66000</v>
      </c>
      <c r="F2357" s="615">
        <f t="shared" si="112"/>
        <v>448062560.59887969</v>
      </c>
      <c r="G2357" s="614">
        <f t="shared" si="111"/>
        <v>66000</v>
      </c>
      <c r="H2357" s="615">
        <f t="shared" si="113"/>
        <v>448062560.59887969</v>
      </c>
      <c r="I2357" s="616" t="s">
        <v>108</v>
      </c>
      <c r="J2357" s="616" t="s">
        <v>3184</v>
      </c>
    </row>
    <row r="2358" spans="1:10" ht="36">
      <c r="A2358" s="617"/>
      <c r="B2358" s="620" t="s">
        <v>3194</v>
      </c>
      <c r="C2358" s="613" t="s">
        <v>3998</v>
      </c>
      <c r="D2358" s="618" t="s">
        <v>3474</v>
      </c>
      <c r="E2358" s="614">
        <v>36558</v>
      </c>
      <c r="F2358" s="615">
        <f t="shared" si="112"/>
        <v>448099118.59887969</v>
      </c>
      <c r="G2358" s="614">
        <f t="shared" si="111"/>
        <v>36558</v>
      </c>
      <c r="H2358" s="615">
        <f t="shared" si="113"/>
        <v>448099118.59887969</v>
      </c>
      <c r="I2358" s="616" t="s">
        <v>108</v>
      </c>
      <c r="J2358" s="616" t="s">
        <v>3184</v>
      </c>
    </row>
    <row r="2359" spans="1:10" ht="36">
      <c r="A2359" s="617"/>
      <c r="B2359" s="620" t="s">
        <v>3194</v>
      </c>
      <c r="C2359" s="613" t="s">
        <v>3998</v>
      </c>
      <c r="D2359" s="618" t="s">
        <v>3994</v>
      </c>
      <c r="E2359" s="614">
        <v>8000</v>
      </c>
      <c r="F2359" s="615">
        <f t="shared" si="112"/>
        <v>448107118.59887969</v>
      </c>
      <c r="G2359" s="614">
        <f t="shared" si="111"/>
        <v>8000</v>
      </c>
      <c r="H2359" s="615">
        <f t="shared" si="113"/>
        <v>448107118.59887969</v>
      </c>
      <c r="I2359" s="616" t="s">
        <v>108</v>
      </c>
      <c r="J2359" s="616" t="s">
        <v>3184</v>
      </c>
    </row>
    <row r="2360" spans="1:10" ht="36">
      <c r="A2360" s="617"/>
      <c r="B2360" s="620" t="s">
        <v>3194</v>
      </c>
      <c r="C2360" s="613" t="s">
        <v>3998</v>
      </c>
      <c r="D2360" s="618" t="s">
        <v>3206</v>
      </c>
      <c r="E2360" s="614">
        <v>26284</v>
      </c>
      <c r="F2360" s="615">
        <f t="shared" si="112"/>
        <v>448133402.59887969</v>
      </c>
      <c r="G2360" s="614">
        <f t="shared" si="111"/>
        <v>26284</v>
      </c>
      <c r="H2360" s="615">
        <f t="shared" si="113"/>
        <v>448133402.59887969</v>
      </c>
      <c r="I2360" s="616" t="s">
        <v>108</v>
      </c>
      <c r="J2360" s="616" t="s">
        <v>3184</v>
      </c>
    </row>
    <row r="2361" spans="1:10" ht="36">
      <c r="A2361" s="617"/>
      <c r="B2361" s="620" t="s">
        <v>3194</v>
      </c>
      <c r="C2361" s="613" t="s">
        <v>3998</v>
      </c>
      <c r="D2361" s="618" t="s">
        <v>3221</v>
      </c>
      <c r="E2361" s="614">
        <v>50360</v>
      </c>
      <c r="F2361" s="615">
        <f t="shared" si="112"/>
        <v>448183762.59887969</v>
      </c>
      <c r="G2361" s="614">
        <f t="shared" si="111"/>
        <v>50360</v>
      </c>
      <c r="H2361" s="615">
        <f t="shared" si="113"/>
        <v>448183762.59887969</v>
      </c>
      <c r="I2361" s="616" t="s">
        <v>108</v>
      </c>
      <c r="J2361" s="616" t="s">
        <v>3184</v>
      </c>
    </row>
    <row r="2362" spans="1:10" ht="36">
      <c r="A2362" s="617"/>
      <c r="B2362" s="620" t="s">
        <v>3194</v>
      </c>
      <c r="C2362" s="613" t="s">
        <v>3998</v>
      </c>
      <c r="D2362" s="618" t="s">
        <v>3248</v>
      </c>
      <c r="E2362" s="614">
        <v>115000</v>
      </c>
      <c r="F2362" s="615">
        <f t="shared" si="112"/>
        <v>448298762.59887969</v>
      </c>
      <c r="G2362" s="614">
        <f t="shared" si="111"/>
        <v>115000</v>
      </c>
      <c r="H2362" s="615">
        <f t="shared" si="113"/>
        <v>448298762.59887969</v>
      </c>
      <c r="I2362" s="616" t="s">
        <v>108</v>
      </c>
      <c r="J2362" s="616" t="s">
        <v>3184</v>
      </c>
    </row>
    <row r="2363" spans="1:10" ht="36">
      <c r="A2363" s="617"/>
      <c r="B2363" s="620" t="s">
        <v>3194</v>
      </c>
      <c r="C2363" s="613" t="s">
        <v>3998</v>
      </c>
      <c r="D2363" s="618" t="s">
        <v>3641</v>
      </c>
      <c r="E2363" s="614">
        <v>4000</v>
      </c>
      <c r="F2363" s="615">
        <f t="shared" si="112"/>
        <v>448302762.59887969</v>
      </c>
      <c r="G2363" s="614">
        <f t="shared" si="111"/>
        <v>4000</v>
      </c>
      <c r="H2363" s="615">
        <f t="shared" si="113"/>
        <v>448302762.59887969</v>
      </c>
      <c r="I2363" s="616" t="s">
        <v>108</v>
      </c>
      <c r="J2363" s="616" t="s">
        <v>3184</v>
      </c>
    </row>
    <row r="2364" spans="1:10" ht="36">
      <c r="A2364" s="617"/>
      <c r="B2364" s="620" t="s">
        <v>3194</v>
      </c>
      <c r="C2364" s="613" t="s">
        <v>3998</v>
      </c>
      <c r="D2364" s="618" t="s">
        <v>3630</v>
      </c>
      <c r="E2364" s="614">
        <v>38000</v>
      </c>
      <c r="F2364" s="615">
        <f t="shared" si="112"/>
        <v>448340762.59887969</v>
      </c>
      <c r="G2364" s="614">
        <f t="shared" si="111"/>
        <v>38000</v>
      </c>
      <c r="H2364" s="615">
        <f t="shared" si="113"/>
        <v>448340762.59887969</v>
      </c>
      <c r="I2364" s="616" t="s">
        <v>108</v>
      </c>
      <c r="J2364" s="616" t="s">
        <v>3184</v>
      </c>
    </row>
    <row r="2365" spans="1:10" ht="36">
      <c r="A2365" s="617"/>
      <c r="B2365" s="620" t="s">
        <v>3194</v>
      </c>
      <c r="C2365" s="613" t="s">
        <v>3998</v>
      </c>
      <c r="D2365" s="618" t="s">
        <v>3277</v>
      </c>
      <c r="E2365" s="614">
        <v>44000</v>
      </c>
      <c r="F2365" s="615">
        <f t="shared" si="112"/>
        <v>448384762.59887969</v>
      </c>
      <c r="G2365" s="614">
        <f t="shared" si="111"/>
        <v>44000</v>
      </c>
      <c r="H2365" s="615">
        <f t="shared" si="113"/>
        <v>448384762.59887969</v>
      </c>
      <c r="I2365" s="616" t="s">
        <v>108</v>
      </c>
      <c r="J2365" s="616" t="s">
        <v>3184</v>
      </c>
    </row>
    <row r="2366" spans="1:10" ht="36">
      <c r="A2366" s="617"/>
      <c r="B2366" s="620" t="s">
        <v>3194</v>
      </c>
      <c r="C2366" s="613" t="s">
        <v>3998</v>
      </c>
      <c r="D2366" s="618" t="s">
        <v>3296</v>
      </c>
      <c r="E2366" s="614">
        <v>156000</v>
      </c>
      <c r="F2366" s="615">
        <f t="shared" si="112"/>
        <v>448540762.59887969</v>
      </c>
      <c r="G2366" s="614">
        <f t="shared" si="111"/>
        <v>156000</v>
      </c>
      <c r="H2366" s="615">
        <f t="shared" si="113"/>
        <v>448540762.59887969</v>
      </c>
      <c r="I2366" s="616" t="s">
        <v>108</v>
      </c>
      <c r="J2366" s="616" t="s">
        <v>3184</v>
      </c>
    </row>
    <row r="2367" spans="1:10" ht="36">
      <c r="A2367" s="617"/>
      <c r="B2367" s="620" t="s">
        <v>3194</v>
      </c>
      <c r="C2367" s="613" t="s">
        <v>3998</v>
      </c>
      <c r="D2367" s="618" t="s">
        <v>3278</v>
      </c>
      <c r="E2367" s="614">
        <v>4745.4799999999996</v>
      </c>
      <c r="F2367" s="615">
        <f t="shared" si="112"/>
        <v>448545508.07887971</v>
      </c>
      <c r="G2367" s="614">
        <f t="shared" si="111"/>
        <v>4745.4799999999996</v>
      </c>
      <c r="H2367" s="615">
        <f t="shared" si="113"/>
        <v>448545508.07887971</v>
      </c>
      <c r="I2367" s="616" t="s">
        <v>108</v>
      </c>
      <c r="J2367" s="616" t="s">
        <v>3184</v>
      </c>
    </row>
    <row r="2368" spans="1:10" ht="36">
      <c r="A2368" s="617"/>
      <c r="B2368" s="620" t="s">
        <v>3194</v>
      </c>
      <c r="C2368" s="613" t="s">
        <v>3998</v>
      </c>
      <c r="D2368" s="618" t="s">
        <v>3375</v>
      </c>
      <c r="E2368" s="614">
        <v>6000</v>
      </c>
      <c r="F2368" s="615">
        <f t="shared" si="112"/>
        <v>448551508.07887971</v>
      </c>
      <c r="G2368" s="614">
        <f t="shared" si="111"/>
        <v>6000</v>
      </c>
      <c r="H2368" s="615">
        <f t="shared" si="113"/>
        <v>448551508.07887971</v>
      </c>
      <c r="I2368" s="616" t="s">
        <v>108</v>
      </c>
      <c r="J2368" s="616" t="s">
        <v>3184</v>
      </c>
    </row>
    <row r="2369" spans="1:10" ht="36">
      <c r="A2369" s="617"/>
      <c r="B2369" s="620" t="s">
        <v>3194</v>
      </c>
      <c r="C2369" s="613" t="s">
        <v>3998</v>
      </c>
      <c r="D2369" s="618" t="s">
        <v>3282</v>
      </c>
      <c r="E2369" s="614">
        <v>91000</v>
      </c>
      <c r="F2369" s="615">
        <f t="shared" si="112"/>
        <v>448642508.07887971</v>
      </c>
      <c r="G2369" s="614">
        <f t="shared" si="111"/>
        <v>91000</v>
      </c>
      <c r="H2369" s="615">
        <f t="shared" si="113"/>
        <v>448642508.07887971</v>
      </c>
      <c r="I2369" s="616" t="s">
        <v>108</v>
      </c>
      <c r="J2369" s="616" t="s">
        <v>3184</v>
      </c>
    </row>
    <row r="2370" spans="1:10" ht="36">
      <c r="A2370" s="617"/>
      <c r="B2370" s="620" t="s">
        <v>3194</v>
      </c>
      <c r="C2370" s="613" t="s">
        <v>3998</v>
      </c>
      <c r="D2370" s="618" t="s">
        <v>3624</v>
      </c>
      <c r="E2370" s="614">
        <v>30000</v>
      </c>
      <c r="F2370" s="615">
        <f t="shared" si="112"/>
        <v>448672508.07887971</v>
      </c>
      <c r="G2370" s="614">
        <f t="shared" si="111"/>
        <v>30000</v>
      </c>
      <c r="H2370" s="615">
        <f t="shared" si="113"/>
        <v>448672508.07887971</v>
      </c>
      <c r="I2370" s="616" t="s">
        <v>108</v>
      </c>
      <c r="J2370" s="616" t="s">
        <v>3184</v>
      </c>
    </row>
    <row r="2371" spans="1:10" ht="36">
      <c r="A2371" s="617"/>
      <c r="B2371" s="620" t="s">
        <v>3194</v>
      </c>
      <c r="C2371" s="613" t="s">
        <v>3999</v>
      </c>
      <c r="D2371" s="618" t="s">
        <v>3254</v>
      </c>
      <c r="E2371" s="614">
        <v>207000</v>
      </c>
      <c r="F2371" s="615">
        <f t="shared" si="112"/>
        <v>448879508.07887971</v>
      </c>
      <c r="G2371" s="614">
        <f t="shared" si="111"/>
        <v>207000</v>
      </c>
      <c r="H2371" s="615">
        <f t="shared" si="113"/>
        <v>448879508.07887971</v>
      </c>
      <c r="I2371" s="616" t="s">
        <v>108</v>
      </c>
      <c r="J2371" s="616" t="s">
        <v>3184</v>
      </c>
    </row>
    <row r="2372" spans="1:10" ht="36">
      <c r="A2372" s="617"/>
      <c r="B2372" s="620" t="s">
        <v>3194</v>
      </c>
      <c r="C2372" s="613" t="s">
        <v>3999</v>
      </c>
      <c r="D2372" s="618" t="s">
        <v>3239</v>
      </c>
      <c r="E2372" s="614">
        <v>177000</v>
      </c>
      <c r="F2372" s="615">
        <f t="shared" si="112"/>
        <v>449056508.07887971</v>
      </c>
      <c r="G2372" s="614">
        <f t="shared" si="111"/>
        <v>177000</v>
      </c>
      <c r="H2372" s="615">
        <f t="shared" si="113"/>
        <v>449056508.07887971</v>
      </c>
      <c r="I2372" s="616" t="s">
        <v>108</v>
      </c>
      <c r="J2372" s="616" t="s">
        <v>3184</v>
      </c>
    </row>
    <row r="2373" spans="1:10" ht="36">
      <c r="A2373" s="617"/>
      <c r="B2373" s="620" t="s">
        <v>3194</v>
      </c>
      <c r="C2373" s="613" t="s">
        <v>3999</v>
      </c>
      <c r="D2373" s="618" t="s">
        <v>3627</v>
      </c>
      <c r="E2373" s="614">
        <v>6000</v>
      </c>
      <c r="F2373" s="615">
        <f t="shared" si="112"/>
        <v>449062508.07887971</v>
      </c>
      <c r="G2373" s="614">
        <f t="shared" si="111"/>
        <v>6000</v>
      </c>
      <c r="H2373" s="615">
        <f t="shared" si="113"/>
        <v>449062508.07887971</v>
      </c>
      <c r="I2373" s="616" t="s">
        <v>108</v>
      </c>
      <c r="J2373" s="616" t="s">
        <v>3184</v>
      </c>
    </row>
    <row r="2374" spans="1:10" ht="36">
      <c r="A2374" s="617"/>
      <c r="B2374" s="620" t="s">
        <v>3194</v>
      </c>
      <c r="C2374" s="613" t="s">
        <v>3999</v>
      </c>
      <c r="D2374" s="618" t="s">
        <v>3241</v>
      </c>
      <c r="E2374" s="614">
        <v>27000</v>
      </c>
      <c r="F2374" s="615">
        <f t="shared" si="112"/>
        <v>449089508.07887971</v>
      </c>
      <c r="G2374" s="614">
        <f t="shared" si="111"/>
        <v>27000</v>
      </c>
      <c r="H2374" s="615">
        <f t="shared" si="113"/>
        <v>449089508.07887971</v>
      </c>
      <c r="I2374" s="616" t="s">
        <v>108</v>
      </c>
      <c r="J2374" s="616" t="s">
        <v>3184</v>
      </c>
    </row>
    <row r="2375" spans="1:10" ht="36">
      <c r="A2375" s="617"/>
      <c r="B2375" s="620" t="s">
        <v>3194</v>
      </c>
      <c r="C2375" s="613" t="s">
        <v>3999</v>
      </c>
      <c r="D2375" s="618" t="s">
        <v>3465</v>
      </c>
      <c r="E2375" s="614">
        <v>70000</v>
      </c>
      <c r="F2375" s="615">
        <f t="shared" si="112"/>
        <v>449159508.07887971</v>
      </c>
      <c r="G2375" s="614">
        <f t="shared" si="111"/>
        <v>70000</v>
      </c>
      <c r="H2375" s="615">
        <f t="shared" si="113"/>
        <v>449159508.07887971</v>
      </c>
      <c r="I2375" s="616" t="s">
        <v>108</v>
      </c>
      <c r="J2375" s="616" t="s">
        <v>3184</v>
      </c>
    </row>
    <row r="2376" spans="1:10" ht="36">
      <c r="A2376" s="617"/>
      <c r="B2376" s="620" t="s">
        <v>3194</v>
      </c>
      <c r="C2376" s="613" t="s">
        <v>3999</v>
      </c>
      <c r="D2376" s="618" t="s">
        <v>3261</v>
      </c>
      <c r="E2376" s="614">
        <v>148000</v>
      </c>
      <c r="F2376" s="615">
        <f t="shared" si="112"/>
        <v>449307508.07887971</v>
      </c>
      <c r="G2376" s="614">
        <f t="shared" si="111"/>
        <v>148000</v>
      </c>
      <c r="H2376" s="615">
        <f t="shared" si="113"/>
        <v>449307508.07887971</v>
      </c>
      <c r="I2376" s="616" t="s">
        <v>108</v>
      </c>
      <c r="J2376" s="616" t="s">
        <v>3184</v>
      </c>
    </row>
    <row r="2377" spans="1:10" ht="36">
      <c r="A2377" s="617"/>
      <c r="B2377" s="620" t="s">
        <v>3194</v>
      </c>
      <c r="C2377" s="613" t="s">
        <v>3999</v>
      </c>
      <c r="D2377" s="618" t="s">
        <v>3242</v>
      </c>
      <c r="E2377" s="614">
        <v>63000</v>
      </c>
      <c r="F2377" s="615">
        <f t="shared" si="112"/>
        <v>449370508.07887971</v>
      </c>
      <c r="G2377" s="614">
        <f t="shared" si="111"/>
        <v>63000</v>
      </c>
      <c r="H2377" s="615">
        <f t="shared" si="113"/>
        <v>449370508.07887971</v>
      </c>
      <c r="I2377" s="616" t="s">
        <v>108</v>
      </c>
      <c r="J2377" s="616" t="s">
        <v>3184</v>
      </c>
    </row>
    <row r="2378" spans="1:10" ht="36">
      <c r="A2378" s="617"/>
      <c r="B2378" s="620" t="s">
        <v>3194</v>
      </c>
      <c r="C2378" s="613" t="s">
        <v>3999</v>
      </c>
      <c r="D2378" s="618" t="s">
        <v>3243</v>
      </c>
      <c r="E2378" s="614">
        <v>15000</v>
      </c>
      <c r="F2378" s="615">
        <f t="shared" si="112"/>
        <v>449385508.07887971</v>
      </c>
      <c r="G2378" s="614">
        <f t="shared" ref="G2378:G2441" si="114">E2378</f>
        <v>15000</v>
      </c>
      <c r="H2378" s="615">
        <f t="shared" si="113"/>
        <v>449385508.07887971</v>
      </c>
      <c r="I2378" s="616" t="s">
        <v>108</v>
      </c>
      <c r="J2378" s="616" t="s">
        <v>3184</v>
      </c>
    </row>
    <row r="2379" spans="1:10" ht="36">
      <c r="A2379" s="617"/>
      <c r="B2379" s="620" t="s">
        <v>3194</v>
      </c>
      <c r="C2379" s="613" t="s">
        <v>3999</v>
      </c>
      <c r="D2379" s="618" t="s">
        <v>3269</v>
      </c>
      <c r="E2379" s="614">
        <v>133000</v>
      </c>
      <c r="F2379" s="615">
        <f t="shared" ref="F2379:F2442" si="115">E2379+F2378</f>
        <v>449518508.07887971</v>
      </c>
      <c r="G2379" s="614">
        <f t="shared" si="114"/>
        <v>133000</v>
      </c>
      <c r="H2379" s="615">
        <f t="shared" ref="H2379:H2442" si="116">H2378+G2379</f>
        <v>449518508.07887971</v>
      </c>
      <c r="I2379" s="616" t="s">
        <v>108</v>
      </c>
      <c r="J2379" s="616" t="s">
        <v>3184</v>
      </c>
    </row>
    <row r="2380" spans="1:10" ht="36">
      <c r="A2380" s="617"/>
      <c r="B2380" s="620" t="s">
        <v>3194</v>
      </c>
      <c r="C2380" s="613" t="s">
        <v>3999</v>
      </c>
      <c r="D2380" s="618" t="s">
        <v>3992</v>
      </c>
      <c r="E2380" s="614">
        <v>8000</v>
      </c>
      <c r="F2380" s="615">
        <f t="shared" si="115"/>
        <v>449526508.07887971</v>
      </c>
      <c r="G2380" s="614">
        <f t="shared" si="114"/>
        <v>8000</v>
      </c>
      <c r="H2380" s="615">
        <f t="shared" si="116"/>
        <v>449526508.07887971</v>
      </c>
      <c r="I2380" s="616" t="s">
        <v>108</v>
      </c>
      <c r="J2380" s="616" t="s">
        <v>3184</v>
      </c>
    </row>
    <row r="2381" spans="1:10" ht="36">
      <c r="A2381" s="617"/>
      <c r="B2381" s="620" t="s">
        <v>3194</v>
      </c>
      <c r="C2381" s="613" t="s">
        <v>3999</v>
      </c>
      <c r="D2381" s="618" t="s">
        <v>3290</v>
      </c>
      <c r="E2381" s="614">
        <v>177000</v>
      </c>
      <c r="F2381" s="615">
        <f t="shared" si="115"/>
        <v>449703508.07887971</v>
      </c>
      <c r="G2381" s="614">
        <f t="shared" si="114"/>
        <v>177000</v>
      </c>
      <c r="H2381" s="615">
        <f t="shared" si="116"/>
        <v>449703508.07887971</v>
      </c>
      <c r="I2381" s="616" t="s">
        <v>108</v>
      </c>
      <c r="J2381" s="616" t="s">
        <v>3184</v>
      </c>
    </row>
    <row r="2382" spans="1:10" ht="36">
      <c r="A2382" s="617"/>
      <c r="B2382" s="620" t="s">
        <v>3194</v>
      </c>
      <c r="C2382" s="613" t="s">
        <v>3999</v>
      </c>
      <c r="D2382" s="618" t="s">
        <v>3993</v>
      </c>
      <c r="E2382" s="614">
        <v>48000</v>
      </c>
      <c r="F2382" s="615">
        <f t="shared" si="115"/>
        <v>449751508.07887971</v>
      </c>
      <c r="G2382" s="614">
        <f t="shared" si="114"/>
        <v>48000</v>
      </c>
      <c r="H2382" s="615">
        <f t="shared" si="116"/>
        <v>449751508.07887971</v>
      </c>
      <c r="I2382" s="616" t="s">
        <v>108</v>
      </c>
      <c r="J2382" s="616" t="s">
        <v>3184</v>
      </c>
    </row>
    <row r="2383" spans="1:10" ht="36">
      <c r="A2383" s="617"/>
      <c r="B2383" s="620" t="s">
        <v>3194</v>
      </c>
      <c r="C2383" s="613" t="s">
        <v>3999</v>
      </c>
      <c r="D2383" s="618" t="s">
        <v>3628</v>
      </c>
      <c r="E2383" s="614">
        <v>2000</v>
      </c>
      <c r="F2383" s="615">
        <f t="shared" si="115"/>
        <v>449753508.07887971</v>
      </c>
      <c r="G2383" s="614">
        <f t="shared" si="114"/>
        <v>2000</v>
      </c>
      <c r="H2383" s="615">
        <f t="shared" si="116"/>
        <v>449753508.07887971</v>
      </c>
      <c r="I2383" s="616" t="s">
        <v>108</v>
      </c>
      <c r="J2383" s="616" t="s">
        <v>3184</v>
      </c>
    </row>
    <row r="2384" spans="1:10" ht="36">
      <c r="A2384" s="617"/>
      <c r="B2384" s="620" t="s">
        <v>3194</v>
      </c>
      <c r="C2384" s="613" t="s">
        <v>3999</v>
      </c>
      <c r="D2384" s="618" t="s">
        <v>3244</v>
      </c>
      <c r="E2384" s="614">
        <v>94000</v>
      </c>
      <c r="F2384" s="615">
        <f t="shared" si="115"/>
        <v>449847508.07887971</v>
      </c>
      <c r="G2384" s="614">
        <f t="shared" si="114"/>
        <v>94000</v>
      </c>
      <c r="H2384" s="615">
        <f t="shared" si="116"/>
        <v>449847508.07887971</v>
      </c>
      <c r="I2384" s="616" t="s">
        <v>108</v>
      </c>
      <c r="J2384" s="616" t="s">
        <v>3184</v>
      </c>
    </row>
    <row r="2385" spans="1:10" ht="36">
      <c r="A2385" s="617"/>
      <c r="B2385" s="620" t="s">
        <v>3194</v>
      </c>
      <c r="C2385" s="613" t="s">
        <v>3999</v>
      </c>
      <c r="D2385" s="618" t="s">
        <v>3629</v>
      </c>
      <c r="E2385" s="614">
        <v>79000</v>
      </c>
      <c r="F2385" s="615">
        <f t="shared" si="115"/>
        <v>449926508.07887971</v>
      </c>
      <c r="G2385" s="614">
        <f t="shared" si="114"/>
        <v>79000</v>
      </c>
      <c r="H2385" s="615">
        <f t="shared" si="116"/>
        <v>449926508.07887971</v>
      </c>
      <c r="I2385" s="616" t="s">
        <v>108</v>
      </c>
      <c r="J2385" s="616" t="s">
        <v>3184</v>
      </c>
    </row>
    <row r="2386" spans="1:10" ht="36">
      <c r="A2386" s="617"/>
      <c r="B2386" s="620" t="s">
        <v>3194</v>
      </c>
      <c r="C2386" s="613" t="s">
        <v>3999</v>
      </c>
      <c r="D2386" s="618" t="s">
        <v>3294</v>
      </c>
      <c r="E2386" s="614">
        <v>39000</v>
      </c>
      <c r="F2386" s="615">
        <f t="shared" si="115"/>
        <v>449965508.07887971</v>
      </c>
      <c r="G2386" s="614">
        <f t="shared" si="114"/>
        <v>39000</v>
      </c>
      <c r="H2386" s="615">
        <f t="shared" si="116"/>
        <v>449965508.07887971</v>
      </c>
      <c r="I2386" s="616" t="s">
        <v>108</v>
      </c>
      <c r="J2386" s="616" t="s">
        <v>3184</v>
      </c>
    </row>
    <row r="2387" spans="1:10" ht="36">
      <c r="A2387" s="617"/>
      <c r="B2387" s="620" t="s">
        <v>3194</v>
      </c>
      <c r="C2387" s="613" t="s">
        <v>3999</v>
      </c>
      <c r="D2387" s="618" t="s">
        <v>3272</v>
      </c>
      <c r="E2387" s="614">
        <v>4000</v>
      </c>
      <c r="F2387" s="615">
        <f t="shared" si="115"/>
        <v>449969508.07887971</v>
      </c>
      <c r="G2387" s="614">
        <f t="shared" si="114"/>
        <v>4000</v>
      </c>
      <c r="H2387" s="615">
        <f t="shared" si="116"/>
        <v>449969508.07887971</v>
      </c>
      <c r="I2387" s="616" t="s">
        <v>108</v>
      </c>
      <c r="J2387" s="616" t="s">
        <v>3184</v>
      </c>
    </row>
    <row r="2388" spans="1:10" ht="36">
      <c r="A2388" s="617"/>
      <c r="B2388" s="620" t="s">
        <v>3194</v>
      </c>
      <c r="C2388" s="613" t="s">
        <v>3999</v>
      </c>
      <c r="D2388" s="618" t="s">
        <v>3246</v>
      </c>
      <c r="E2388" s="614">
        <v>66000</v>
      </c>
      <c r="F2388" s="615">
        <f t="shared" si="115"/>
        <v>450035508.07887971</v>
      </c>
      <c r="G2388" s="614">
        <f t="shared" si="114"/>
        <v>66000</v>
      </c>
      <c r="H2388" s="615">
        <f t="shared" si="116"/>
        <v>450035508.07887971</v>
      </c>
      <c r="I2388" s="616" t="s">
        <v>108</v>
      </c>
      <c r="J2388" s="616" t="s">
        <v>3184</v>
      </c>
    </row>
    <row r="2389" spans="1:10" ht="36">
      <c r="A2389" s="617"/>
      <c r="B2389" s="620" t="s">
        <v>3194</v>
      </c>
      <c r="C2389" s="613" t="s">
        <v>3999</v>
      </c>
      <c r="D2389" s="618" t="s">
        <v>3474</v>
      </c>
      <c r="E2389" s="614">
        <v>87558</v>
      </c>
      <c r="F2389" s="615">
        <f t="shared" si="115"/>
        <v>450123066.07887971</v>
      </c>
      <c r="G2389" s="614">
        <f t="shared" si="114"/>
        <v>87558</v>
      </c>
      <c r="H2389" s="615">
        <f t="shared" si="116"/>
        <v>450123066.07887971</v>
      </c>
      <c r="I2389" s="616" t="s">
        <v>108</v>
      </c>
      <c r="J2389" s="616" t="s">
        <v>3184</v>
      </c>
    </row>
    <row r="2390" spans="1:10" ht="36">
      <c r="A2390" s="617"/>
      <c r="B2390" s="620" t="s">
        <v>3194</v>
      </c>
      <c r="C2390" s="613" t="s">
        <v>3999</v>
      </c>
      <c r="D2390" s="618" t="s">
        <v>3994</v>
      </c>
      <c r="E2390" s="614">
        <v>8000</v>
      </c>
      <c r="F2390" s="615">
        <f t="shared" si="115"/>
        <v>450131066.07887971</v>
      </c>
      <c r="G2390" s="614">
        <f t="shared" si="114"/>
        <v>8000</v>
      </c>
      <c r="H2390" s="615">
        <f t="shared" si="116"/>
        <v>450131066.07887971</v>
      </c>
      <c r="I2390" s="616" t="s">
        <v>108</v>
      </c>
      <c r="J2390" s="616" t="s">
        <v>3184</v>
      </c>
    </row>
    <row r="2391" spans="1:10" ht="36">
      <c r="A2391" s="617"/>
      <c r="B2391" s="620" t="s">
        <v>3194</v>
      </c>
      <c r="C2391" s="613" t="s">
        <v>3999</v>
      </c>
      <c r="D2391" s="618" t="s">
        <v>3206</v>
      </c>
      <c r="E2391" s="614">
        <v>66000</v>
      </c>
      <c r="F2391" s="615">
        <f t="shared" si="115"/>
        <v>450197066.07887971</v>
      </c>
      <c r="G2391" s="614">
        <f t="shared" si="114"/>
        <v>66000</v>
      </c>
      <c r="H2391" s="615">
        <f t="shared" si="116"/>
        <v>450197066.07887971</v>
      </c>
      <c r="I2391" s="616" t="s">
        <v>108</v>
      </c>
      <c r="J2391" s="616" t="s">
        <v>3184</v>
      </c>
    </row>
    <row r="2392" spans="1:10" ht="36">
      <c r="A2392" s="617"/>
      <c r="B2392" s="620" t="s">
        <v>3194</v>
      </c>
      <c r="C2392" s="613" t="s">
        <v>3999</v>
      </c>
      <c r="D2392" s="618" t="s">
        <v>3221</v>
      </c>
      <c r="E2392" s="614">
        <v>128000</v>
      </c>
      <c r="F2392" s="615">
        <f t="shared" si="115"/>
        <v>450325066.07887971</v>
      </c>
      <c r="G2392" s="614">
        <f t="shared" si="114"/>
        <v>128000</v>
      </c>
      <c r="H2392" s="615">
        <f t="shared" si="116"/>
        <v>450325066.07887971</v>
      </c>
      <c r="I2392" s="616" t="s">
        <v>108</v>
      </c>
      <c r="J2392" s="616" t="s">
        <v>3184</v>
      </c>
    </row>
    <row r="2393" spans="1:10" ht="36">
      <c r="A2393" s="617"/>
      <c r="B2393" s="620" t="s">
        <v>3194</v>
      </c>
      <c r="C2393" s="613" t="s">
        <v>3999</v>
      </c>
      <c r="D2393" s="618" t="s">
        <v>3248</v>
      </c>
      <c r="E2393" s="614">
        <v>205000</v>
      </c>
      <c r="F2393" s="615">
        <f t="shared" si="115"/>
        <v>450530066.07887971</v>
      </c>
      <c r="G2393" s="614">
        <f t="shared" si="114"/>
        <v>205000</v>
      </c>
      <c r="H2393" s="615">
        <f t="shared" si="116"/>
        <v>450530066.07887971</v>
      </c>
      <c r="I2393" s="616" t="s">
        <v>108</v>
      </c>
      <c r="J2393" s="616" t="s">
        <v>3184</v>
      </c>
    </row>
    <row r="2394" spans="1:10" ht="36">
      <c r="A2394" s="617"/>
      <c r="B2394" s="620" t="s">
        <v>3194</v>
      </c>
      <c r="C2394" s="613" t="s">
        <v>3999</v>
      </c>
      <c r="D2394" s="618" t="s">
        <v>3641</v>
      </c>
      <c r="E2394" s="614">
        <v>7000</v>
      </c>
      <c r="F2394" s="615">
        <f t="shared" si="115"/>
        <v>450537066.07887971</v>
      </c>
      <c r="G2394" s="614">
        <f t="shared" si="114"/>
        <v>7000</v>
      </c>
      <c r="H2394" s="615">
        <f t="shared" si="116"/>
        <v>450537066.07887971</v>
      </c>
      <c r="I2394" s="616" t="s">
        <v>108</v>
      </c>
      <c r="J2394" s="616" t="s">
        <v>3184</v>
      </c>
    </row>
    <row r="2395" spans="1:10" ht="36">
      <c r="A2395" s="617"/>
      <c r="B2395" s="620" t="s">
        <v>3194</v>
      </c>
      <c r="C2395" s="613" t="s">
        <v>3999</v>
      </c>
      <c r="D2395" s="618" t="s">
        <v>3630</v>
      </c>
      <c r="E2395" s="614">
        <v>75000</v>
      </c>
      <c r="F2395" s="615">
        <f t="shared" si="115"/>
        <v>450612066.07887971</v>
      </c>
      <c r="G2395" s="614">
        <f t="shared" si="114"/>
        <v>75000</v>
      </c>
      <c r="H2395" s="615">
        <f t="shared" si="116"/>
        <v>450612066.07887971</v>
      </c>
      <c r="I2395" s="616" t="s">
        <v>108</v>
      </c>
      <c r="J2395" s="616" t="s">
        <v>3184</v>
      </c>
    </row>
    <row r="2396" spans="1:10" ht="36">
      <c r="A2396" s="617"/>
      <c r="B2396" s="620" t="s">
        <v>3194</v>
      </c>
      <c r="C2396" s="613" t="s">
        <v>3999</v>
      </c>
      <c r="D2396" s="618" t="s">
        <v>3277</v>
      </c>
      <c r="E2396" s="614">
        <v>88000</v>
      </c>
      <c r="F2396" s="615">
        <f t="shared" si="115"/>
        <v>450700066.07887971</v>
      </c>
      <c r="G2396" s="614">
        <f t="shared" si="114"/>
        <v>88000</v>
      </c>
      <c r="H2396" s="615">
        <f t="shared" si="116"/>
        <v>450700066.07887971</v>
      </c>
      <c r="I2396" s="616" t="s">
        <v>108</v>
      </c>
      <c r="J2396" s="616" t="s">
        <v>3184</v>
      </c>
    </row>
    <row r="2397" spans="1:10" ht="36">
      <c r="A2397" s="617"/>
      <c r="B2397" s="620" t="s">
        <v>3194</v>
      </c>
      <c r="C2397" s="613" t="s">
        <v>3999</v>
      </c>
      <c r="D2397" s="618" t="s">
        <v>3296</v>
      </c>
      <c r="E2397" s="614">
        <v>313000</v>
      </c>
      <c r="F2397" s="615">
        <f t="shared" si="115"/>
        <v>451013066.07887971</v>
      </c>
      <c r="G2397" s="614">
        <f t="shared" si="114"/>
        <v>313000</v>
      </c>
      <c r="H2397" s="615">
        <f t="shared" si="116"/>
        <v>451013066.07887971</v>
      </c>
      <c r="I2397" s="616" t="s">
        <v>108</v>
      </c>
      <c r="J2397" s="616" t="s">
        <v>3184</v>
      </c>
    </row>
    <row r="2398" spans="1:10" ht="36">
      <c r="A2398" s="617"/>
      <c r="B2398" s="620" t="s">
        <v>3194</v>
      </c>
      <c r="C2398" s="613" t="s">
        <v>3999</v>
      </c>
      <c r="D2398" s="618" t="s">
        <v>3278</v>
      </c>
      <c r="E2398" s="614">
        <v>9437.64</v>
      </c>
      <c r="F2398" s="615">
        <f t="shared" si="115"/>
        <v>451022503.7188797</v>
      </c>
      <c r="G2398" s="614">
        <f t="shared" si="114"/>
        <v>9437.64</v>
      </c>
      <c r="H2398" s="615">
        <f t="shared" si="116"/>
        <v>451022503.7188797</v>
      </c>
      <c r="I2398" s="616" t="s">
        <v>108</v>
      </c>
      <c r="J2398" s="616" t="s">
        <v>3184</v>
      </c>
    </row>
    <row r="2399" spans="1:10" ht="36">
      <c r="A2399" s="617"/>
      <c r="B2399" s="620" t="s">
        <v>3194</v>
      </c>
      <c r="C2399" s="613" t="s">
        <v>3999</v>
      </c>
      <c r="D2399" s="618" t="s">
        <v>3375</v>
      </c>
      <c r="E2399" s="614">
        <v>13000</v>
      </c>
      <c r="F2399" s="615">
        <f t="shared" si="115"/>
        <v>451035503.7188797</v>
      </c>
      <c r="G2399" s="614">
        <f t="shared" si="114"/>
        <v>13000</v>
      </c>
      <c r="H2399" s="615">
        <f t="shared" si="116"/>
        <v>451035503.7188797</v>
      </c>
      <c r="I2399" s="616" t="s">
        <v>108</v>
      </c>
      <c r="J2399" s="616" t="s">
        <v>3184</v>
      </c>
    </row>
    <row r="2400" spans="1:10" ht="36">
      <c r="A2400" s="617"/>
      <c r="B2400" s="620" t="s">
        <v>3194</v>
      </c>
      <c r="C2400" s="613" t="s">
        <v>3999</v>
      </c>
      <c r="D2400" s="618" t="s">
        <v>3282</v>
      </c>
      <c r="E2400" s="614">
        <v>206000</v>
      </c>
      <c r="F2400" s="615">
        <f t="shared" si="115"/>
        <v>451241503.7188797</v>
      </c>
      <c r="G2400" s="614">
        <f t="shared" si="114"/>
        <v>206000</v>
      </c>
      <c r="H2400" s="615">
        <f t="shared" si="116"/>
        <v>451241503.7188797</v>
      </c>
      <c r="I2400" s="616" t="s">
        <v>108</v>
      </c>
      <c r="J2400" s="616" t="s">
        <v>3184</v>
      </c>
    </row>
    <row r="2401" spans="1:10" ht="36">
      <c r="A2401" s="617"/>
      <c r="B2401" s="620" t="s">
        <v>3194</v>
      </c>
      <c r="C2401" s="613" t="s">
        <v>3999</v>
      </c>
      <c r="D2401" s="618" t="s">
        <v>3624</v>
      </c>
      <c r="E2401" s="614">
        <v>59000</v>
      </c>
      <c r="F2401" s="615">
        <f t="shared" si="115"/>
        <v>451300503.7188797</v>
      </c>
      <c r="G2401" s="614">
        <f t="shared" si="114"/>
        <v>59000</v>
      </c>
      <c r="H2401" s="615">
        <f t="shared" si="116"/>
        <v>451300503.7188797</v>
      </c>
      <c r="I2401" s="616" t="s">
        <v>108</v>
      </c>
      <c r="J2401" s="616" t="s">
        <v>3184</v>
      </c>
    </row>
    <row r="2402" spans="1:10" ht="36">
      <c r="A2402" s="617"/>
      <c r="B2402" s="620" t="s">
        <v>3194</v>
      </c>
      <c r="C2402" s="613" t="s">
        <v>4000</v>
      </c>
      <c r="D2402" s="618" t="s">
        <v>3689</v>
      </c>
      <c r="E2402" s="614">
        <v>29000</v>
      </c>
      <c r="F2402" s="615">
        <f t="shared" si="115"/>
        <v>451329503.7188797</v>
      </c>
      <c r="G2402" s="614">
        <f t="shared" si="114"/>
        <v>29000</v>
      </c>
      <c r="H2402" s="615">
        <f t="shared" si="116"/>
        <v>451329503.7188797</v>
      </c>
      <c r="I2402" s="616" t="s">
        <v>108</v>
      </c>
      <c r="J2402" s="616" t="s">
        <v>3416</v>
      </c>
    </row>
    <row r="2403" spans="1:10" ht="36">
      <c r="A2403" s="617"/>
      <c r="B2403" s="620" t="s">
        <v>3194</v>
      </c>
      <c r="C2403" s="613" t="s">
        <v>4000</v>
      </c>
      <c r="D2403" s="618" t="s">
        <v>3204</v>
      </c>
      <c r="E2403" s="614">
        <v>10000</v>
      </c>
      <c r="F2403" s="615">
        <f t="shared" si="115"/>
        <v>451339503.7188797</v>
      </c>
      <c r="G2403" s="614">
        <f t="shared" si="114"/>
        <v>10000</v>
      </c>
      <c r="H2403" s="615">
        <f t="shared" si="116"/>
        <v>451339503.7188797</v>
      </c>
      <c r="I2403" s="616" t="s">
        <v>108</v>
      </c>
      <c r="J2403" s="616" t="s">
        <v>3416</v>
      </c>
    </row>
    <row r="2404" spans="1:10" ht="36">
      <c r="A2404" s="617"/>
      <c r="B2404" s="620" t="s">
        <v>3194</v>
      </c>
      <c r="C2404" s="613" t="s">
        <v>4000</v>
      </c>
      <c r="D2404" s="618" t="s">
        <v>3205</v>
      </c>
      <c r="E2404" s="614">
        <v>75500</v>
      </c>
      <c r="F2404" s="615">
        <f t="shared" si="115"/>
        <v>451415003.7188797</v>
      </c>
      <c r="G2404" s="614">
        <f t="shared" si="114"/>
        <v>75500</v>
      </c>
      <c r="H2404" s="615">
        <f t="shared" si="116"/>
        <v>451415003.7188797</v>
      </c>
      <c r="I2404" s="616" t="s">
        <v>108</v>
      </c>
      <c r="J2404" s="616" t="s">
        <v>3416</v>
      </c>
    </row>
    <row r="2405" spans="1:10" ht="36">
      <c r="A2405" s="617"/>
      <c r="B2405" s="620" t="s">
        <v>3194</v>
      </c>
      <c r="C2405" s="613" t="s">
        <v>4000</v>
      </c>
      <c r="D2405" s="618" t="s">
        <v>3206</v>
      </c>
      <c r="E2405" s="614">
        <v>17000</v>
      </c>
      <c r="F2405" s="615">
        <f t="shared" si="115"/>
        <v>451432003.7188797</v>
      </c>
      <c r="G2405" s="614">
        <f t="shared" si="114"/>
        <v>17000</v>
      </c>
      <c r="H2405" s="615">
        <f t="shared" si="116"/>
        <v>451432003.7188797</v>
      </c>
      <c r="I2405" s="616" t="s">
        <v>108</v>
      </c>
      <c r="J2405" s="616" t="s">
        <v>3416</v>
      </c>
    </row>
    <row r="2406" spans="1:10" ht="36">
      <c r="A2406" s="617"/>
      <c r="B2406" s="620" t="s">
        <v>3194</v>
      </c>
      <c r="C2406" s="613" t="s">
        <v>4000</v>
      </c>
      <c r="D2406" s="618" t="s">
        <v>3207</v>
      </c>
      <c r="E2406" s="614">
        <v>766.36</v>
      </c>
      <c r="F2406" s="615">
        <f t="shared" si="115"/>
        <v>451432770.07887971</v>
      </c>
      <c r="G2406" s="614">
        <f t="shared" si="114"/>
        <v>766.36</v>
      </c>
      <c r="H2406" s="615">
        <f t="shared" si="116"/>
        <v>451432770.07887971</v>
      </c>
      <c r="I2406" s="616" t="s">
        <v>108</v>
      </c>
      <c r="J2406" s="616" t="s">
        <v>3416</v>
      </c>
    </row>
    <row r="2407" spans="1:10" ht="36">
      <c r="A2407" s="617"/>
      <c r="B2407" s="620" t="s">
        <v>3194</v>
      </c>
      <c r="C2407" s="613" t="s">
        <v>4000</v>
      </c>
      <c r="D2407" s="618" t="s">
        <v>4001</v>
      </c>
      <c r="E2407" s="614">
        <v>460</v>
      </c>
      <c r="F2407" s="615">
        <f t="shared" si="115"/>
        <v>451433230.07887971</v>
      </c>
      <c r="G2407" s="614">
        <f t="shared" si="114"/>
        <v>460</v>
      </c>
      <c r="H2407" s="615">
        <f t="shared" si="116"/>
        <v>451433230.07887971</v>
      </c>
      <c r="I2407" s="616" t="s">
        <v>108</v>
      </c>
      <c r="J2407" s="616" t="s">
        <v>3416</v>
      </c>
    </row>
    <row r="2408" spans="1:10" ht="36">
      <c r="A2408" s="617"/>
      <c r="B2408" s="620" t="s">
        <v>3194</v>
      </c>
      <c r="C2408" s="613" t="s">
        <v>4000</v>
      </c>
      <c r="D2408" s="618" t="s">
        <v>3420</v>
      </c>
      <c r="E2408" s="614">
        <v>40000</v>
      </c>
      <c r="F2408" s="615">
        <f t="shared" si="115"/>
        <v>451473230.07887971</v>
      </c>
      <c r="G2408" s="614">
        <f t="shared" si="114"/>
        <v>40000</v>
      </c>
      <c r="H2408" s="615">
        <f t="shared" si="116"/>
        <v>451473230.07887971</v>
      </c>
      <c r="I2408" s="616" t="s">
        <v>108</v>
      </c>
      <c r="J2408" s="616" t="s">
        <v>3416</v>
      </c>
    </row>
    <row r="2409" spans="1:10" ht="36">
      <c r="A2409" s="617"/>
      <c r="B2409" s="620" t="s">
        <v>3194</v>
      </c>
      <c r="C2409" s="613" t="s">
        <v>4000</v>
      </c>
      <c r="D2409" s="618" t="s">
        <v>3210</v>
      </c>
      <c r="E2409" s="614">
        <v>6771.64</v>
      </c>
      <c r="F2409" s="615">
        <f t="shared" si="115"/>
        <v>451480001.7188797</v>
      </c>
      <c r="G2409" s="614">
        <f t="shared" si="114"/>
        <v>6771.64</v>
      </c>
      <c r="H2409" s="615">
        <f t="shared" si="116"/>
        <v>451480001.7188797</v>
      </c>
      <c r="I2409" s="616" t="s">
        <v>108</v>
      </c>
      <c r="J2409" s="616" t="s">
        <v>3416</v>
      </c>
    </row>
    <row r="2410" spans="1:10" ht="36">
      <c r="A2410" s="617"/>
      <c r="B2410" s="620" t="s">
        <v>3194</v>
      </c>
      <c r="C2410" s="613" t="s">
        <v>4000</v>
      </c>
      <c r="D2410" s="618" t="s">
        <v>3211</v>
      </c>
      <c r="E2410" s="614">
        <v>5811.88</v>
      </c>
      <c r="F2410" s="615">
        <f t="shared" si="115"/>
        <v>451485813.59887969</v>
      </c>
      <c r="G2410" s="614">
        <f t="shared" si="114"/>
        <v>5811.88</v>
      </c>
      <c r="H2410" s="615">
        <f t="shared" si="116"/>
        <v>451485813.59887969</v>
      </c>
      <c r="I2410" s="616" t="s">
        <v>108</v>
      </c>
      <c r="J2410" s="616" t="s">
        <v>3416</v>
      </c>
    </row>
    <row r="2411" spans="1:10" ht="36">
      <c r="A2411" s="617"/>
      <c r="B2411" s="620" t="s">
        <v>3194</v>
      </c>
      <c r="C2411" s="613" t="s">
        <v>4000</v>
      </c>
      <c r="D2411" s="618" t="s">
        <v>3421</v>
      </c>
      <c r="E2411" s="614">
        <v>7571.4400000000005</v>
      </c>
      <c r="F2411" s="615">
        <f t="shared" si="115"/>
        <v>451493385.03887969</v>
      </c>
      <c r="G2411" s="614">
        <f t="shared" si="114"/>
        <v>7571.4400000000005</v>
      </c>
      <c r="H2411" s="615">
        <f t="shared" si="116"/>
        <v>451493385.03887969</v>
      </c>
      <c r="I2411" s="616" t="s">
        <v>108</v>
      </c>
      <c r="J2411" s="616" t="s">
        <v>3416</v>
      </c>
    </row>
    <row r="2412" spans="1:10" ht="36">
      <c r="A2412" s="617"/>
      <c r="B2412" s="620" t="s">
        <v>3194</v>
      </c>
      <c r="C2412" s="613" t="s">
        <v>4000</v>
      </c>
      <c r="D2412" s="618" t="s">
        <v>3423</v>
      </c>
      <c r="E2412" s="614">
        <v>1066.4000000000001</v>
      </c>
      <c r="F2412" s="615">
        <f t="shared" si="115"/>
        <v>451494451.43887967</v>
      </c>
      <c r="G2412" s="614">
        <f t="shared" si="114"/>
        <v>1066.4000000000001</v>
      </c>
      <c r="H2412" s="615">
        <f t="shared" si="116"/>
        <v>451494451.43887967</v>
      </c>
      <c r="I2412" s="616" t="s">
        <v>108</v>
      </c>
      <c r="J2412" s="616" t="s">
        <v>3416</v>
      </c>
    </row>
    <row r="2413" spans="1:10" ht="36">
      <c r="A2413" s="617"/>
      <c r="B2413" s="620" t="s">
        <v>3194</v>
      </c>
      <c r="C2413" s="613" t="s">
        <v>4000</v>
      </c>
      <c r="D2413" s="618" t="s">
        <v>3574</v>
      </c>
      <c r="E2413" s="614">
        <v>853.12</v>
      </c>
      <c r="F2413" s="615">
        <f t="shared" si="115"/>
        <v>451495304.55887967</v>
      </c>
      <c r="G2413" s="614">
        <f t="shared" si="114"/>
        <v>853.12</v>
      </c>
      <c r="H2413" s="615">
        <f t="shared" si="116"/>
        <v>451495304.55887967</v>
      </c>
      <c r="I2413" s="616" t="s">
        <v>108</v>
      </c>
      <c r="J2413" s="616" t="s">
        <v>3416</v>
      </c>
    </row>
    <row r="2414" spans="1:10" ht="36">
      <c r="A2414" s="617"/>
      <c r="B2414" s="620" t="s">
        <v>3194</v>
      </c>
      <c r="C2414" s="613" t="s">
        <v>4000</v>
      </c>
      <c r="D2414" s="618" t="s">
        <v>3214</v>
      </c>
      <c r="E2414" s="614">
        <v>3305.84</v>
      </c>
      <c r="F2414" s="615">
        <f t="shared" si="115"/>
        <v>451498610.39887965</v>
      </c>
      <c r="G2414" s="614">
        <f t="shared" si="114"/>
        <v>3305.84</v>
      </c>
      <c r="H2414" s="615">
        <f t="shared" si="116"/>
        <v>451498610.39887965</v>
      </c>
      <c r="I2414" s="616" t="s">
        <v>108</v>
      </c>
      <c r="J2414" s="616" t="s">
        <v>3416</v>
      </c>
    </row>
    <row r="2415" spans="1:10" ht="36">
      <c r="A2415" s="617"/>
      <c r="B2415" s="620" t="s">
        <v>3194</v>
      </c>
      <c r="C2415" s="613" t="s">
        <v>4000</v>
      </c>
      <c r="D2415" s="618" t="s">
        <v>3578</v>
      </c>
      <c r="E2415" s="614">
        <v>1066.4000000000001</v>
      </c>
      <c r="F2415" s="615">
        <f t="shared" si="115"/>
        <v>451499676.79887962</v>
      </c>
      <c r="G2415" s="614">
        <f t="shared" si="114"/>
        <v>1066.4000000000001</v>
      </c>
      <c r="H2415" s="615">
        <f t="shared" si="116"/>
        <v>451499676.79887962</v>
      </c>
      <c r="I2415" s="616" t="s">
        <v>108</v>
      </c>
      <c r="J2415" s="616" t="s">
        <v>3416</v>
      </c>
    </row>
    <row r="2416" spans="1:10" ht="36">
      <c r="A2416" s="617"/>
      <c r="B2416" s="620" t="s">
        <v>3194</v>
      </c>
      <c r="C2416" s="613" t="s">
        <v>4000</v>
      </c>
      <c r="D2416" s="618" t="s">
        <v>3217</v>
      </c>
      <c r="E2416" s="614">
        <v>30000</v>
      </c>
      <c r="F2416" s="615">
        <f t="shared" si="115"/>
        <v>451529676.79887962</v>
      </c>
      <c r="G2416" s="614">
        <f t="shared" si="114"/>
        <v>30000</v>
      </c>
      <c r="H2416" s="615">
        <f t="shared" si="116"/>
        <v>451529676.79887962</v>
      </c>
      <c r="I2416" s="616" t="s">
        <v>108</v>
      </c>
      <c r="J2416" s="616" t="s">
        <v>3416</v>
      </c>
    </row>
    <row r="2417" spans="1:10" ht="36">
      <c r="A2417" s="617"/>
      <c r="B2417" s="620" t="s">
        <v>3194</v>
      </c>
      <c r="C2417" s="613" t="s">
        <v>4000</v>
      </c>
      <c r="D2417" s="618" t="s">
        <v>3218</v>
      </c>
      <c r="E2417" s="614">
        <v>266.60000000000002</v>
      </c>
      <c r="F2417" s="615">
        <f t="shared" si="115"/>
        <v>451529943.39887965</v>
      </c>
      <c r="G2417" s="614">
        <f t="shared" si="114"/>
        <v>266.60000000000002</v>
      </c>
      <c r="H2417" s="615">
        <f t="shared" si="116"/>
        <v>451529943.39887965</v>
      </c>
      <c r="I2417" s="616" t="s">
        <v>108</v>
      </c>
      <c r="J2417" s="616" t="s">
        <v>3416</v>
      </c>
    </row>
    <row r="2418" spans="1:10" ht="36">
      <c r="A2418" s="617"/>
      <c r="B2418" s="620" t="s">
        <v>3194</v>
      </c>
      <c r="C2418" s="613" t="s">
        <v>4000</v>
      </c>
      <c r="D2418" s="618" t="s">
        <v>3432</v>
      </c>
      <c r="E2418" s="614">
        <v>106.64</v>
      </c>
      <c r="F2418" s="615">
        <f t="shared" si="115"/>
        <v>451530050.03887963</v>
      </c>
      <c r="G2418" s="614">
        <f t="shared" si="114"/>
        <v>106.64</v>
      </c>
      <c r="H2418" s="615">
        <f t="shared" si="116"/>
        <v>451530050.03887963</v>
      </c>
      <c r="I2418" s="616" t="s">
        <v>108</v>
      </c>
      <c r="J2418" s="616" t="s">
        <v>3416</v>
      </c>
    </row>
    <row r="2419" spans="1:10" ht="36">
      <c r="A2419" s="617"/>
      <c r="B2419" s="620" t="s">
        <v>3194</v>
      </c>
      <c r="C2419" s="613" t="s">
        <v>4000</v>
      </c>
      <c r="D2419" s="618" t="s">
        <v>3433</v>
      </c>
      <c r="E2419" s="614">
        <v>10450.720000000001</v>
      </c>
      <c r="F2419" s="615">
        <f t="shared" si="115"/>
        <v>451540500.75887966</v>
      </c>
      <c r="G2419" s="614">
        <f t="shared" si="114"/>
        <v>10450.720000000001</v>
      </c>
      <c r="H2419" s="615">
        <f t="shared" si="116"/>
        <v>451540500.75887966</v>
      </c>
      <c r="I2419" s="616" t="s">
        <v>108</v>
      </c>
      <c r="J2419" s="616" t="s">
        <v>3416</v>
      </c>
    </row>
    <row r="2420" spans="1:10" ht="36">
      <c r="A2420" s="617"/>
      <c r="B2420" s="620" t="s">
        <v>3194</v>
      </c>
      <c r="C2420" s="613" t="s">
        <v>4000</v>
      </c>
      <c r="D2420" s="618" t="s">
        <v>4002</v>
      </c>
      <c r="E2420" s="614">
        <v>150000</v>
      </c>
      <c r="F2420" s="615">
        <f t="shared" si="115"/>
        <v>451690500.75887966</v>
      </c>
      <c r="G2420" s="614">
        <f t="shared" si="114"/>
        <v>150000</v>
      </c>
      <c r="H2420" s="615">
        <f t="shared" si="116"/>
        <v>451690500.75887966</v>
      </c>
      <c r="I2420" s="616" t="s">
        <v>108</v>
      </c>
      <c r="J2420" s="616" t="s">
        <v>3416</v>
      </c>
    </row>
    <row r="2421" spans="1:10" ht="36">
      <c r="A2421" s="617"/>
      <c r="B2421" s="620" t="s">
        <v>3194</v>
      </c>
      <c r="C2421" s="613" t="s">
        <v>4000</v>
      </c>
      <c r="D2421" s="618" t="s">
        <v>3436</v>
      </c>
      <c r="E2421" s="614">
        <v>1599.6</v>
      </c>
      <c r="F2421" s="615">
        <f t="shared" si="115"/>
        <v>451692100.35887969</v>
      </c>
      <c r="G2421" s="614">
        <f t="shared" si="114"/>
        <v>1599.6</v>
      </c>
      <c r="H2421" s="615">
        <f t="shared" si="116"/>
        <v>451692100.35887969</v>
      </c>
      <c r="I2421" s="616" t="s">
        <v>108</v>
      </c>
      <c r="J2421" s="616" t="s">
        <v>3416</v>
      </c>
    </row>
    <row r="2422" spans="1:10" ht="36">
      <c r="A2422" s="617"/>
      <c r="B2422" s="620" t="s">
        <v>3194</v>
      </c>
      <c r="C2422" s="613" t="s">
        <v>4000</v>
      </c>
      <c r="D2422" s="618" t="s">
        <v>3223</v>
      </c>
      <c r="E2422" s="614">
        <v>426.56</v>
      </c>
      <c r="F2422" s="615">
        <f t="shared" si="115"/>
        <v>451692526.91887969</v>
      </c>
      <c r="G2422" s="614">
        <f t="shared" si="114"/>
        <v>426.56</v>
      </c>
      <c r="H2422" s="615">
        <f t="shared" si="116"/>
        <v>451692526.91887969</v>
      </c>
      <c r="I2422" s="616" t="s">
        <v>108</v>
      </c>
      <c r="J2422" s="616" t="s">
        <v>3416</v>
      </c>
    </row>
    <row r="2423" spans="1:10" ht="36">
      <c r="A2423" s="617"/>
      <c r="B2423" s="620" t="s">
        <v>3194</v>
      </c>
      <c r="C2423" s="613" t="s">
        <v>4000</v>
      </c>
      <c r="D2423" s="618" t="s">
        <v>3438</v>
      </c>
      <c r="E2423" s="614">
        <v>1000</v>
      </c>
      <c r="F2423" s="615">
        <f t="shared" si="115"/>
        <v>451693526.91887969</v>
      </c>
      <c r="G2423" s="614">
        <f t="shared" si="114"/>
        <v>1000</v>
      </c>
      <c r="H2423" s="615">
        <f t="shared" si="116"/>
        <v>451693526.91887969</v>
      </c>
      <c r="I2423" s="616" t="s">
        <v>108</v>
      </c>
      <c r="J2423" s="616" t="s">
        <v>3416</v>
      </c>
    </row>
    <row r="2424" spans="1:10" ht="36">
      <c r="A2424" s="617"/>
      <c r="B2424" s="620" t="s">
        <v>3194</v>
      </c>
      <c r="C2424" s="613" t="s">
        <v>4000</v>
      </c>
      <c r="D2424" s="618" t="s">
        <v>3225</v>
      </c>
      <c r="E2424" s="614">
        <v>1652.92</v>
      </c>
      <c r="F2424" s="615">
        <f t="shared" si="115"/>
        <v>451695179.8388797</v>
      </c>
      <c r="G2424" s="614">
        <f t="shared" si="114"/>
        <v>1652.92</v>
      </c>
      <c r="H2424" s="615">
        <f t="shared" si="116"/>
        <v>451695179.8388797</v>
      </c>
      <c r="I2424" s="616" t="s">
        <v>108</v>
      </c>
      <c r="J2424" s="616" t="s">
        <v>3416</v>
      </c>
    </row>
    <row r="2425" spans="1:10" ht="36">
      <c r="A2425" s="617"/>
      <c r="B2425" s="620" t="s">
        <v>3194</v>
      </c>
      <c r="C2425" s="613" t="s">
        <v>4000</v>
      </c>
      <c r="D2425" s="618" t="s">
        <v>3445</v>
      </c>
      <c r="E2425" s="614">
        <v>5651.92</v>
      </c>
      <c r="F2425" s="615">
        <f t="shared" si="115"/>
        <v>451700831.75887972</v>
      </c>
      <c r="G2425" s="614">
        <f t="shared" si="114"/>
        <v>5651.92</v>
      </c>
      <c r="H2425" s="615">
        <f t="shared" si="116"/>
        <v>451700831.75887972</v>
      </c>
      <c r="I2425" s="616" t="s">
        <v>108</v>
      </c>
      <c r="J2425" s="616" t="s">
        <v>3416</v>
      </c>
    </row>
    <row r="2426" spans="1:10" ht="36">
      <c r="A2426" s="617"/>
      <c r="B2426" s="620" t="s">
        <v>3194</v>
      </c>
      <c r="C2426" s="613" t="s">
        <v>4000</v>
      </c>
      <c r="D2426" s="618" t="s">
        <v>4003</v>
      </c>
      <c r="E2426" s="614">
        <v>30000</v>
      </c>
      <c r="F2426" s="615">
        <f t="shared" si="115"/>
        <v>451730831.75887972</v>
      </c>
      <c r="G2426" s="614">
        <f t="shared" si="114"/>
        <v>30000</v>
      </c>
      <c r="H2426" s="615">
        <f t="shared" si="116"/>
        <v>451730831.75887972</v>
      </c>
      <c r="I2426" s="616" t="s">
        <v>108</v>
      </c>
      <c r="J2426" s="616" t="s">
        <v>3416</v>
      </c>
    </row>
    <row r="2427" spans="1:10" ht="36">
      <c r="A2427" s="617"/>
      <c r="B2427" s="620" t="s">
        <v>3194</v>
      </c>
      <c r="C2427" s="613" t="s">
        <v>4000</v>
      </c>
      <c r="D2427" s="618" t="s">
        <v>3452</v>
      </c>
      <c r="E2427" s="614">
        <v>1279.68</v>
      </c>
      <c r="F2427" s="615">
        <f t="shared" si="115"/>
        <v>451732111.43887973</v>
      </c>
      <c r="G2427" s="614">
        <f t="shared" si="114"/>
        <v>1279.68</v>
      </c>
      <c r="H2427" s="615">
        <f t="shared" si="116"/>
        <v>451732111.43887973</v>
      </c>
      <c r="I2427" s="616" t="s">
        <v>108</v>
      </c>
      <c r="J2427" s="616" t="s">
        <v>3416</v>
      </c>
    </row>
    <row r="2428" spans="1:10" ht="36">
      <c r="A2428" s="617"/>
      <c r="B2428" s="620" t="s">
        <v>3194</v>
      </c>
      <c r="C2428" s="613" t="s">
        <v>4000</v>
      </c>
      <c r="D2428" s="618" t="s">
        <v>3453</v>
      </c>
      <c r="E2428" s="614">
        <v>4958.76</v>
      </c>
      <c r="F2428" s="615">
        <f t="shared" si="115"/>
        <v>451737070.19887972</v>
      </c>
      <c r="G2428" s="614">
        <f t="shared" si="114"/>
        <v>4958.76</v>
      </c>
      <c r="H2428" s="615">
        <f t="shared" si="116"/>
        <v>451737070.19887972</v>
      </c>
      <c r="I2428" s="616" t="s">
        <v>108</v>
      </c>
      <c r="J2428" s="616" t="s">
        <v>3416</v>
      </c>
    </row>
    <row r="2429" spans="1:10" ht="36">
      <c r="A2429" s="617"/>
      <c r="B2429" s="620" t="s">
        <v>3194</v>
      </c>
      <c r="C2429" s="613" t="s">
        <v>4000</v>
      </c>
      <c r="D2429" s="618" t="s">
        <v>3454</v>
      </c>
      <c r="E2429" s="614">
        <v>4372.24</v>
      </c>
      <c r="F2429" s="615">
        <f t="shared" si="115"/>
        <v>451741442.43887973</v>
      </c>
      <c r="G2429" s="614">
        <f t="shared" si="114"/>
        <v>4372.24</v>
      </c>
      <c r="H2429" s="615">
        <f t="shared" si="116"/>
        <v>451741442.43887973</v>
      </c>
      <c r="I2429" s="616" t="s">
        <v>108</v>
      </c>
      <c r="J2429" s="616" t="s">
        <v>3416</v>
      </c>
    </row>
    <row r="2430" spans="1:10" ht="36">
      <c r="A2430" s="617"/>
      <c r="B2430" s="620" t="s">
        <v>3194</v>
      </c>
      <c r="C2430" s="613" t="s">
        <v>4000</v>
      </c>
      <c r="D2430" s="618" t="s">
        <v>3235</v>
      </c>
      <c r="E2430" s="614">
        <v>10000</v>
      </c>
      <c r="F2430" s="615">
        <f t="shared" si="115"/>
        <v>451751442.43887973</v>
      </c>
      <c r="G2430" s="614">
        <f t="shared" si="114"/>
        <v>10000</v>
      </c>
      <c r="H2430" s="615">
        <f t="shared" si="116"/>
        <v>451751442.43887973</v>
      </c>
      <c r="I2430" s="616" t="s">
        <v>108</v>
      </c>
      <c r="J2430" s="616" t="s">
        <v>3416</v>
      </c>
    </row>
    <row r="2431" spans="1:10" ht="36">
      <c r="A2431" s="617"/>
      <c r="B2431" s="620" t="s">
        <v>3194</v>
      </c>
      <c r="C2431" s="613" t="s">
        <v>4004</v>
      </c>
      <c r="D2431" s="618" t="s">
        <v>4005</v>
      </c>
      <c r="E2431" s="614">
        <v>120000</v>
      </c>
      <c r="F2431" s="615">
        <f t="shared" si="115"/>
        <v>451871442.43887973</v>
      </c>
      <c r="G2431" s="614">
        <f t="shared" si="114"/>
        <v>120000</v>
      </c>
      <c r="H2431" s="615">
        <f t="shared" si="116"/>
        <v>451871442.43887973</v>
      </c>
      <c r="I2431" s="616" t="s">
        <v>108</v>
      </c>
      <c r="J2431" s="616" t="s">
        <v>3416</v>
      </c>
    </row>
    <row r="2432" spans="1:10" ht="36">
      <c r="A2432" s="617"/>
      <c r="B2432" s="620" t="s">
        <v>3194</v>
      </c>
      <c r="C2432" s="613" t="s">
        <v>4004</v>
      </c>
      <c r="D2432" s="618" t="s">
        <v>3206</v>
      </c>
      <c r="E2432" s="614">
        <v>299741</v>
      </c>
      <c r="F2432" s="615">
        <f t="shared" si="115"/>
        <v>452171183.43887973</v>
      </c>
      <c r="G2432" s="614">
        <f t="shared" si="114"/>
        <v>299741</v>
      </c>
      <c r="H2432" s="615">
        <f t="shared" si="116"/>
        <v>452171183.43887973</v>
      </c>
      <c r="I2432" s="616" t="s">
        <v>108</v>
      </c>
      <c r="J2432" s="616" t="s">
        <v>3416</v>
      </c>
    </row>
    <row r="2433" spans="1:10" ht="36">
      <c r="A2433" s="617"/>
      <c r="B2433" s="620" t="s">
        <v>3194</v>
      </c>
      <c r="C2433" s="613" t="s">
        <v>4004</v>
      </c>
      <c r="D2433" s="618" t="s">
        <v>3207</v>
      </c>
      <c r="E2433" s="614">
        <v>14876.28</v>
      </c>
      <c r="F2433" s="615">
        <f t="shared" si="115"/>
        <v>452186059.7188797</v>
      </c>
      <c r="G2433" s="614">
        <f t="shared" si="114"/>
        <v>14876.28</v>
      </c>
      <c r="H2433" s="615">
        <f t="shared" si="116"/>
        <v>452186059.7188797</v>
      </c>
      <c r="I2433" s="616" t="s">
        <v>108</v>
      </c>
      <c r="J2433" s="616" t="s">
        <v>3416</v>
      </c>
    </row>
    <row r="2434" spans="1:10" ht="36">
      <c r="A2434" s="617"/>
      <c r="B2434" s="620" t="s">
        <v>3194</v>
      </c>
      <c r="C2434" s="613" t="s">
        <v>4004</v>
      </c>
      <c r="D2434" s="618" t="s">
        <v>3570</v>
      </c>
      <c r="E2434" s="614">
        <v>16000</v>
      </c>
      <c r="F2434" s="615">
        <f t="shared" si="115"/>
        <v>452202059.7188797</v>
      </c>
      <c r="G2434" s="614">
        <f t="shared" si="114"/>
        <v>16000</v>
      </c>
      <c r="H2434" s="615">
        <f t="shared" si="116"/>
        <v>452202059.7188797</v>
      </c>
      <c r="I2434" s="616" t="s">
        <v>108</v>
      </c>
      <c r="J2434" s="616" t="s">
        <v>3416</v>
      </c>
    </row>
    <row r="2435" spans="1:10" ht="36">
      <c r="A2435" s="617"/>
      <c r="B2435" s="620" t="s">
        <v>3194</v>
      </c>
      <c r="C2435" s="613" t="s">
        <v>4004</v>
      </c>
      <c r="D2435" s="618" t="s">
        <v>3209</v>
      </c>
      <c r="E2435" s="614">
        <v>20000</v>
      </c>
      <c r="F2435" s="615">
        <f t="shared" si="115"/>
        <v>452222059.7188797</v>
      </c>
      <c r="G2435" s="614">
        <f t="shared" si="114"/>
        <v>20000</v>
      </c>
      <c r="H2435" s="615">
        <f t="shared" si="116"/>
        <v>452222059.7188797</v>
      </c>
      <c r="I2435" s="616" t="s">
        <v>108</v>
      </c>
      <c r="J2435" s="616" t="s">
        <v>3416</v>
      </c>
    </row>
    <row r="2436" spans="1:10" ht="36">
      <c r="A2436" s="617"/>
      <c r="B2436" s="620" t="s">
        <v>3194</v>
      </c>
      <c r="C2436" s="613" t="s">
        <v>4004</v>
      </c>
      <c r="D2436" s="618" t="s">
        <v>3211</v>
      </c>
      <c r="E2436" s="614">
        <v>45000</v>
      </c>
      <c r="F2436" s="615">
        <f t="shared" si="115"/>
        <v>452267059.7188797</v>
      </c>
      <c r="G2436" s="614">
        <f t="shared" si="114"/>
        <v>45000</v>
      </c>
      <c r="H2436" s="615">
        <f t="shared" si="116"/>
        <v>452267059.7188797</v>
      </c>
      <c r="I2436" s="616" t="s">
        <v>108</v>
      </c>
      <c r="J2436" s="616" t="s">
        <v>3416</v>
      </c>
    </row>
    <row r="2437" spans="1:10" ht="36">
      <c r="A2437" s="617"/>
      <c r="B2437" s="620" t="s">
        <v>3194</v>
      </c>
      <c r="C2437" s="613" t="s">
        <v>4004</v>
      </c>
      <c r="D2437" s="618" t="s">
        <v>3213</v>
      </c>
      <c r="E2437" s="614">
        <v>24000</v>
      </c>
      <c r="F2437" s="615">
        <f t="shared" si="115"/>
        <v>452291059.7188797</v>
      </c>
      <c r="G2437" s="614">
        <f t="shared" si="114"/>
        <v>24000</v>
      </c>
      <c r="H2437" s="615">
        <f t="shared" si="116"/>
        <v>452291059.7188797</v>
      </c>
      <c r="I2437" s="616" t="s">
        <v>108</v>
      </c>
      <c r="J2437" s="616" t="s">
        <v>3416</v>
      </c>
    </row>
    <row r="2438" spans="1:10" ht="36">
      <c r="A2438" s="617"/>
      <c r="B2438" s="620" t="s">
        <v>3194</v>
      </c>
      <c r="C2438" s="613" t="s">
        <v>4004</v>
      </c>
      <c r="D2438" s="618" t="s">
        <v>3214</v>
      </c>
      <c r="E2438" s="614">
        <v>604999.66666666663</v>
      </c>
      <c r="F2438" s="615">
        <f t="shared" si="115"/>
        <v>452896059.38554639</v>
      </c>
      <c r="G2438" s="614">
        <f t="shared" si="114"/>
        <v>604999.66666666663</v>
      </c>
      <c r="H2438" s="615">
        <f t="shared" si="116"/>
        <v>452896059.38554639</v>
      </c>
      <c r="I2438" s="616" t="s">
        <v>108</v>
      </c>
      <c r="J2438" s="616" t="s">
        <v>3416</v>
      </c>
    </row>
    <row r="2439" spans="1:10" ht="36">
      <c r="A2439" s="617"/>
      <c r="B2439" s="620" t="s">
        <v>3194</v>
      </c>
      <c r="C2439" s="613" t="s">
        <v>4004</v>
      </c>
      <c r="D2439" s="618" t="s">
        <v>3273</v>
      </c>
      <c r="E2439" s="614">
        <v>400000</v>
      </c>
      <c r="F2439" s="615">
        <f t="shared" si="115"/>
        <v>453296059.38554639</v>
      </c>
      <c r="G2439" s="614">
        <f t="shared" si="114"/>
        <v>400000</v>
      </c>
      <c r="H2439" s="615">
        <f t="shared" si="116"/>
        <v>453296059.38554639</v>
      </c>
      <c r="I2439" s="616" t="s">
        <v>108</v>
      </c>
      <c r="J2439" s="616" t="s">
        <v>3416</v>
      </c>
    </row>
    <row r="2440" spans="1:10" ht="36">
      <c r="A2440" s="617"/>
      <c r="B2440" s="620" t="s">
        <v>3194</v>
      </c>
      <c r="C2440" s="613" t="s">
        <v>4004</v>
      </c>
      <c r="D2440" s="618" t="s">
        <v>3593</v>
      </c>
      <c r="E2440" s="614">
        <v>140000</v>
      </c>
      <c r="F2440" s="615">
        <f t="shared" si="115"/>
        <v>453436059.38554639</v>
      </c>
      <c r="G2440" s="614">
        <f t="shared" si="114"/>
        <v>140000</v>
      </c>
      <c r="H2440" s="615">
        <f t="shared" si="116"/>
        <v>453436059.38554639</v>
      </c>
      <c r="I2440" s="616" t="s">
        <v>108</v>
      </c>
      <c r="J2440" s="616" t="s">
        <v>3416</v>
      </c>
    </row>
    <row r="2441" spans="1:10" ht="36">
      <c r="A2441" s="617"/>
      <c r="B2441" s="620" t="s">
        <v>3194</v>
      </c>
      <c r="C2441" s="613" t="s">
        <v>4004</v>
      </c>
      <c r="D2441" s="618" t="s">
        <v>3217</v>
      </c>
      <c r="E2441" s="614">
        <v>88000</v>
      </c>
      <c r="F2441" s="615">
        <f t="shared" si="115"/>
        <v>453524059.38554639</v>
      </c>
      <c r="G2441" s="614">
        <f t="shared" si="114"/>
        <v>88000</v>
      </c>
      <c r="H2441" s="615">
        <f t="shared" si="116"/>
        <v>453524059.38554639</v>
      </c>
      <c r="I2441" s="616" t="s">
        <v>108</v>
      </c>
      <c r="J2441" s="616" t="s">
        <v>3416</v>
      </c>
    </row>
    <row r="2442" spans="1:10" ht="36">
      <c r="A2442" s="617"/>
      <c r="B2442" s="620" t="s">
        <v>3194</v>
      </c>
      <c r="C2442" s="613" t="s">
        <v>4004</v>
      </c>
      <c r="D2442" s="618" t="s">
        <v>3218</v>
      </c>
      <c r="E2442" s="614">
        <v>3465.8</v>
      </c>
      <c r="F2442" s="615">
        <f t="shared" si="115"/>
        <v>453527525.1855464</v>
      </c>
      <c r="G2442" s="614">
        <f t="shared" ref="G2442:G2505" si="117">E2442</f>
        <v>3465.8</v>
      </c>
      <c r="H2442" s="615">
        <f t="shared" si="116"/>
        <v>453527525.1855464</v>
      </c>
      <c r="I2442" s="616" t="s">
        <v>108</v>
      </c>
      <c r="J2442" s="616" t="s">
        <v>3416</v>
      </c>
    </row>
    <row r="2443" spans="1:10" ht="36">
      <c r="A2443" s="617"/>
      <c r="B2443" s="620" t="s">
        <v>3194</v>
      </c>
      <c r="C2443" s="613" t="s">
        <v>4004</v>
      </c>
      <c r="D2443" s="618" t="s">
        <v>3432</v>
      </c>
      <c r="E2443" s="614">
        <v>4000</v>
      </c>
      <c r="F2443" s="615">
        <f t="shared" ref="F2443:F2506" si="118">E2443+F2442</f>
        <v>453531525.1855464</v>
      </c>
      <c r="G2443" s="614">
        <f t="shared" si="117"/>
        <v>4000</v>
      </c>
      <c r="H2443" s="615">
        <f t="shared" ref="H2443:H2506" si="119">H2442+G2443</f>
        <v>453531525.1855464</v>
      </c>
      <c r="I2443" s="616" t="s">
        <v>108</v>
      </c>
      <c r="J2443" s="616" t="s">
        <v>3416</v>
      </c>
    </row>
    <row r="2444" spans="1:10" ht="36">
      <c r="A2444" s="617"/>
      <c r="B2444" s="620" t="s">
        <v>3194</v>
      </c>
      <c r="C2444" s="613" t="s">
        <v>4004</v>
      </c>
      <c r="D2444" s="618" t="s">
        <v>3433</v>
      </c>
      <c r="E2444" s="614">
        <v>5225.3600000000006</v>
      </c>
      <c r="F2444" s="615">
        <f t="shared" si="118"/>
        <v>453536750.54554641</v>
      </c>
      <c r="G2444" s="614">
        <f t="shared" si="117"/>
        <v>5225.3600000000006</v>
      </c>
      <c r="H2444" s="615">
        <f t="shared" si="119"/>
        <v>453536750.54554641</v>
      </c>
      <c r="I2444" s="616" t="s">
        <v>108</v>
      </c>
      <c r="J2444" s="616" t="s">
        <v>3416</v>
      </c>
    </row>
    <row r="2445" spans="1:10" ht="36">
      <c r="A2445" s="617"/>
      <c r="B2445" s="620" t="s">
        <v>3194</v>
      </c>
      <c r="C2445" s="613" t="s">
        <v>4004</v>
      </c>
      <c r="D2445" s="618" t="s">
        <v>3221</v>
      </c>
      <c r="E2445" s="614">
        <v>327058</v>
      </c>
      <c r="F2445" s="615">
        <f t="shared" si="118"/>
        <v>453863808.54554641</v>
      </c>
      <c r="G2445" s="614">
        <f t="shared" si="117"/>
        <v>327058</v>
      </c>
      <c r="H2445" s="615">
        <f t="shared" si="119"/>
        <v>453863808.54554641</v>
      </c>
      <c r="I2445" s="616" t="s">
        <v>108</v>
      </c>
      <c r="J2445" s="616" t="s">
        <v>3416</v>
      </c>
    </row>
    <row r="2446" spans="1:10" ht="36">
      <c r="A2446" s="617"/>
      <c r="B2446" s="620" t="s">
        <v>3194</v>
      </c>
      <c r="C2446" s="613" t="s">
        <v>4004</v>
      </c>
      <c r="D2446" s="618" t="s">
        <v>4006</v>
      </c>
      <c r="E2446" s="614">
        <v>2666</v>
      </c>
      <c r="F2446" s="615">
        <f t="shared" si="118"/>
        <v>453866474.54554641</v>
      </c>
      <c r="G2446" s="614">
        <f t="shared" si="117"/>
        <v>2666</v>
      </c>
      <c r="H2446" s="615">
        <f t="shared" si="119"/>
        <v>453866474.54554641</v>
      </c>
      <c r="I2446" s="616" t="s">
        <v>108</v>
      </c>
      <c r="J2446" s="616" t="s">
        <v>3416</v>
      </c>
    </row>
    <row r="2447" spans="1:10" ht="36">
      <c r="A2447" s="617"/>
      <c r="B2447" s="620" t="s">
        <v>3194</v>
      </c>
      <c r="C2447" s="613" t="s">
        <v>4004</v>
      </c>
      <c r="D2447" s="618" t="s">
        <v>3223</v>
      </c>
      <c r="E2447" s="614">
        <v>49666.666666666664</v>
      </c>
      <c r="F2447" s="615">
        <f t="shared" si="118"/>
        <v>453916141.2122131</v>
      </c>
      <c r="G2447" s="614">
        <f t="shared" si="117"/>
        <v>49666.666666666664</v>
      </c>
      <c r="H2447" s="615">
        <f t="shared" si="119"/>
        <v>453916141.2122131</v>
      </c>
      <c r="I2447" s="616" t="s">
        <v>108</v>
      </c>
      <c r="J2447" s="616" t="s">
        <v>3416</v>
      </c>
    </row>
    <row r="2448" spans="1:10" ht="36">
      <c r="A2448" s="617"/>
      <c r="B2448" s="620" t="s">
        <v>3194</v>
      </c>
      <c r="C2448" s="613" t="s">
        <v>4004</v>
      </c>
      <c r="D2448" s="618" t="s">
        <v>4007</v>
      </c>
      <c r="E2448" s="614">
        <v>639.84</v>
      </c>
      <c r="F2448" s="615">
        <f t="shared" si="118"/>
        <v>453916781.05221307</v>
      </c>
      <c r="G2448" s="614">
        <f t="shared" si="117"/>
        <v>639.84</v>
      </c>
      <c r="H2448" s="615">
        <f t="shared" si="119"/>
        <v>453916781.05221307</v>
      </c>
      <c r="I2448" s="616" t="s">
        <v>108</v>
      </c>
      <c r="J2448" s="616" t="s">
        <v>3416</v>
      </c>
    </row>
    <row r="2449" spans="1:10" ht="36">
      <c r="A2449" s="617"/>
      <c r="B2449" s="620" t="s">
        <v>3194</v>
      </c>
      <c r="C2449" s="613" t="s">
        <v>4004</v>
      </c>
      <c r="D2449" s="618" t="s">
        <v>3224</v>
      </c>
      <c r="E2449" s="614">
        <v>95000</v>
      </c>
      <c r="F2449" s="615">
        <f t="shared" si="118"/>
        <v>454011781.05221307</v>
      </c>
      <c r="G2449" s="614">
        <f t="shared" si="117"/>
        <v>95000</v>
      </c>
      <c r="H2449" s="615">
        <f t="shared" si="119"/>
        <v>454011781.05221307</v>
      </c>
      <c r="I2449" s="616" t="s">
        <v>108</v>
      </c>
      <c r="J2449" s="616" t="s">
        <v>3416</v>
      </c>
    </row>
    <row r="2450" spans="1:10" ht="36">
      <c r="A2450" s="617"/>
      <c r="B2450" s="620" t="s">
        <v>3194</v>
      </c>
      <c r="C2450" s="613" t="s">
        <v>4004</v>
      </c>
      <c r="D2450" s="618" t="s">
        <v>3225</v>
      </c>
      <c r="E2450" s="614">
        <v>115615</v>
      </c>
      <c r="F2450" s="615">
        <f t="shared" si="118"/>
        <v>454127396.05221307</v>
      </c>
      <c r="G2450" s="614">
        <f t="shared" si="117"/>
        <v>115615</v>
      </c>
      <c r="H2450" s="615">
        <f t="shared" si="119"/>
        <v>454127396.05221307</v>
      </c>
      <c r="I2450" s="616" t="s">
        <v>108</v>
      </c>
      <c r="J2450" s="616" t="s">
        <v>3416</v>
      </c>
    </row>
    <row r="2451" spans="1:10" ht="36">
      <c r="A2451" s="617"/>
      <c r="B2451" s="620" t="s">
        <v>3194</v>
      </c>
      <c r="C2451" s="613" t="s">
        <v>4004</v>
      </c>
      <c r="D2451" s="618" t="s">
        <v>3226</v>
      </c>
      <c r="E2451" s="614">
        <v>11000</v>
      </c>
      <c r="F2451" s="615">
        <f t="shared" si="118"/>
        <v>454138396.05221307</v>
      </c>
      <c r="G2451" s="614">
        <f t="shared" si="117"/>
        <v>11000</v>
      </c>
      <c r="H2451" s="615">
        <f t="shared" si="119"/>
        <v>454138396.05221307</v>
      </c>
      <c r="I2451" s="616" t="s">
        <v>108</v>
      </c>
      <c r="J2451" s="616" t="s">
        <v>3416</v>
      </c>
    </row>
    <row r="2452" spans="1:10" ht="36">
      <c r="A2452" s="617"/>
      <c r="B2452" s="620" t="s">
        <v>3194</v>
      </c>
      <c r="C2452" s="613" t="s">
        <v>4004</v>
      </c>
      <c r="D2452" s="618" t="s">
        <v>3439</v>
      </c>
      <c r="E2452" s="614">
        <v>465217</v>
      </c>
      <c r="F2452" s="615">
        <f t="shared" si="118"/>
        <v>454603613.05221307</v>
      </c>
      <c r="G2452" s="614">
        <f t="shared" si="117"/>
        <v>465217</v>
      </c>
      <c r="H2452" s="615">
        <f t="shared" si="119"/>
        <v>454603613.05221307</v>
      </c>
      <c r="I2452" s="616" t="s">
        <v>108</v>
      </c>
      <c r="J2452" s="616" t="s">
        <v>3416</v>
      </c>
    </row>
    <row r="2453" spans="1:10" ht="36">
      <c r="A2453" s="617"/>
      <c r="B2453" s="620" t="s">
        <v>3194</v>
      </c>
      <c r="C2453" s="613" t="s">
        <v>4004</v>
      </c>
      <c r="D2453" s="618" t="s">
        <v>3443</v>
      </c>
      <c r="E2453" s="614">
        <v>636000</v>
      </c>
      <c r="F2453" s="615">
        <f t="shared" si="118"/>
        <v>455239613.05221307</v>
      </c>
      <c r="G2453" s="614">
        <f t="shared" si="117"/>
        <v>636000</v>
      </c>
      <c r="H2453" s="615">
        <f t="shared" si="119"/>
        <v>455239613.05221307</v>
      </c>
      <c r="I2453" s="616" t="s">
        <v>108</v>
      </c>
      <c r="J2453" s="616" t="s">
        <v>3416</v>
      </c>
    </row>
    <row r="2454" spans="1:10" ht="36">
      <c r="A2454" s="617"/>
      <c r="B2454" s="620" t="s">
        <v>3194</v>
      </c>
      <c r="C2454" s="613" t="s">
        <v>4004</v>
      </c>
      <c r="D2454" s="618" t="s">
        <v>4008</v>
      </c>
      <c r="E2454" s="614">
        <v>2813000</v>
      </c>
      <c r="F2454" s="615">
        <f t="shared" si="118"/>
        <v>458052613.05221307</v>
      </c>
      <c r="G2454" s="614">
        <f t="shared" si="117"/>
        <v>2813000</v>
      </c>
      <c r="H2454" s="615">
        <f t="shared" si="119"/>
        <v>458052613.05221307</v>
      </c>
      <c r="I2454" s="616" t="s">
        <v>108</v>
      </c>
      <c r="J2454" s="616" t="s">
        <v>3416</v>
      </c>
    </row>
    <row r="2455" spans="1:10" ht="36">
      <c r="A2455" s="617"/>
      <c r="B2455" s="620" t="s">
        <v>3194</v>
      </c>
      <c r="C2455" s="613" t="s">
        <v>4004</v>
      </c>
      <c r="D2455" s="618" t="s">
        <v>3229</v>
      </c>
      <c r="E2455" s="614">
        <v>111000</v>
      </c>
      <c r="F2455" s="615">
        <f t="shared" si="118"/>
        <v>458163613.05221307</v>
      </c>
      <c r="G2455" s="614">
        <f t="shared" si="117"/>
        <v>111000</v>
      </c>
      <c r="H2455" s="615">
        <f t="shared" si="119"/>
        <v>458163613.05221307</v>
      </c>
      <c r="I2455" s="616" t="s">
        <v>108</v>
      </c>
      <c r="J2455" s="616" t="s">
        <v>3416</v>
      </c>
    </row>
    <row r="2456" spans="1:10" ht="36">
      <c r="A2456" s="617"/>
      <c r="B2456" s="620" t="s">
        <v>3194</v>
      </c>
      <c r="C2456" s="613" t="s">
        <v>4004</v>
      </c>
      <c r="D2456" s="618" t="s">
        <v>3445</v>
      </c>
      <c r="E2456" s="614">
        <v>69422.640000000014</v>
      </c>
      <c r="F2456" s="615">
        <f t="shared" si="118"/>
        <v>458233035.69221306</v>
      </c>
      <c r="G2456" s="614">
        <f t="shared" si="117"/>
        <v>69422.640000000014</v>
      </c>
      <c r="H2456" s="615">
        <f t="shared" si="119"/>
        <v>458233035.69221306</v>
      </c>
      <c r="I2456" s="616" t="s">
        <v>108</v>
      </c>
      <c r="J2456" s="616" t="s">
        <v>3416</v>
      </c>
    </row>
    <row r="2457" spans="1:10" ht="36">
      <c r="A2457" s="617"/>
      <c r="B2457" s="620" t="s">
        <v>3194</v>
      </c>
      <c r="C2457" s="613" t="s">
        <v>4004</v>
      </c>
      <c r="D2457" s="618" t="s">
        <v>4009</v>
      </c>
      <c r="E2457" s="614">
        <v>257000</v>
      </c>
      <c r="F2457" s="615">
        <f t="shared" si="118"/>
        <v>458490035.69221306</v>
      </c>
      <c r="G2457" s="614">
        <f t="shared" si="117"/>
        <v>257000</v>
      </c>
      <c r="H2457" s="615">
        <f t="shared" si="119"/>
        <v>458490035.69221306</v>
      </c>
      <c r="I2457" s="616" t="s">
        <v>108</v>
      </c>
      <c r="J2457" s="616" t="s">
        <v>3416</v>
      </c>
    </row>
    <row r="2458" spans="1:10" ht="36">
      <c r="A2458" s="617"/>
      <c r="B2458" s="620" t="s">
        <v>3194</v>
      </c>
      <c r="C2458" s="613" t="s">
        <v>4004</v>
      </c>
      <c r="D2458" s="618" t="s">
        <v>3451</v>
      </c>
      <c r="E2458" s="614">
        <v>30000</v>
      </c>
      <c r="F2458" s="615">
        <f t="shared" si="118"/>
        <v>458520035.69221306</v>
      </c>
      <c r="G2458" s="614">
        <f t="shared" si="117"/>
        <v>30000</v>
      </c>
      <c r="H2458" s="615">
        <f t="shared" si="119"/>
        <v>458520035.69221306</v>
      </c>
      <c r="I2458" s="616" t="s">
        <v>108</v>
      </c>
      <c r="J2458" s="616" t="s">
        <v>3416</v>
      </c>
    </row>
    <row r="2459" spans="1:10" ht="36">
      <c r="A2459" s="617"/>
      <c r="B2459" s="620" t="s">
        <v>3194</v>
      </c>
      <c r="C2459" s="613" t="s">
        <v>4004</v>
      </c>
      <c r="D2459" s="618" t="s">
        <v>3454</v>
      </c>
      <c r="E2459" s="614">
        <v>53639.920000000006</v>
      </c>
      <c r="F2459" s="615">
        <f t="shared" si="118"/>
        <v>458573675.61221308</v>
      </c>
      <c r="G2459" s="614">
        <f t="shared" si="117"/>
        <v>53639.920000000006</v>
      </c>
      <c r="H2459" s="615">
        <f t="shared" si="119"/>
        <v>458573675.61221308</v>
      </c>
      <c r="I2459" s="616" t="s">
        <v>108</v>
      </c>
      <c r="J2459" s="616" t="s">
        <v>3416</v>
      </c>
    </row>
    <row r="2460" spans="1:10" ht="36">
      <c r="A2460" s="617"/>
      <c r="B2460" s="620" t="s">
        <v>3194</v>
      </c>
      <c r="C2460" s="613" t="s">
        <v>4010</v>
      </c>
      <c r="D2460" s="618" t="s">
        <v>3206</v>
      </c>
      <c r="E2460" s="614">
        <v>1972.8400000000001</v>
      </c>
      <c r="F2460" s="615">
        <f t="shared" si="118"/>
        <v>458575648.45221305</v>
      </c>
      <c r="G2460" s="614">
        <f t="shared" si="117"/>
        <v>1972.8400000000001</v>
      </c>
      <c r="H2460" s="615">
        <f t="shared" si="119"/>
        <v>458575648.45221305</v>
      </c>
      <c r="I2460" s="616" t="s">
        <v>108</v>
      </c>
      <c r="J2460" s="616" t="s">
        <v>3184</v>
      </c>
    </row>
    <row r="2461" spans="1:10" ht="36">
      <c r="A2461" s="617"/>
      <c r="B2461" s="620" t="s">
        <v>3194</v>
      </c>
      <c r="C2461" s="613" t="s">
        <v>4010</v>
      </c>
      <c r="D2461" s="618" t="s">
        <v>3300</v>
      </c>
      <c r="E2461" s="614">
        <v>10000</v>
      </c>
      <c r="F2461" s="615">
        <f t="shared" si="118"/>
        <v>458585648.45221305</v>
      </c>
      <c r="G2461" s="614">
        <f t="shared" si="117"/>
        <v>10000</v>
      </c>
      <c r="H2461" s="615">
        <f t="shared" si="119"/>
        <v>458585648.45221305</v>
      </c>
      <c r="I2461" s="616" t="s">
        <v>108</v>
      </c>
      <c r="J2461" s="616" t="s">
        <v>3184</v>
      </c>
    </row>
    <row r="2462" spans="1:10" ht="36">
      <c r="A2462" s="617"/>
      <c r="B2462" s="620" t="s">
        <v>3194</v>
      </c>
      <c r="C2462" s="613" t="s">
        <v>4010</v>
      </c>
      <c r="D2462" s="618" t="s">
        <v>4011</v>
      </c>
      <c r="E2462" s="614">
        <v>107000</v>
      </c>
      <c r="F2462" s="615">
        <f t="shared" si="118"/>
        <v>458692648.45221305</v>
      </c>
      <c r="G2462" s="614">
        <f t="shared" si="117"/>
        <v>107000</v>
      </c>
      <c r="H2462" s="615">
        <f t="shared" si="119"/>
        <v>458692648.45221305</v>
      </c>
      <c r="I2462" s="616" t="s">
        <v>108</v>
      </c>
      <c r="J2462" s="616" t="s">
        <v>3184</v>
      </c>
    </row>
    <row r="2463" spans="1:10" ht="36">
      <c r="A2463" s="617"/>
      <c r="B2463" s="620" t="s">
        <v>3194</v>
      </c>
      <c r="C2463" s="613" t="s">
        <v>4010</v>
      </c>
      <c r="D2463" s="618" t="s">
        <v>3308</v>
      </c>
      <c r="E2463" s="614">
        <v>99000</v>
      </c>
      <c r="F2463" s="615">
        <f t="shared" si="118"/>
        <v>458791648.45221305</v>
      </c>
      <c r="G2463" s="614">
        <f t="shared" si="117"/>
        <v>99000</v>
      </c>
      <c r="H2463" s="615">
        <f t="shared" si="119"/>
        <v>458791648.45221305</v>
      </c>
      <c r="I2463" s="616" t="s">
        <v>108</v>
      </c>
      <c r="J2463" s="616" t="s">
        <v>3184</v>
      </c>
    </row>
    <row r="2464" spans="1:10" ht="36">
      <c r="A2464" s="617"/>
      <c r="B2464" s="620" t="s">
        <v>3194</v>
      </c>
      <c r="C2464" s="613" t="s">
        <v>4010</v>
      </c>
      <c r="D2464" s="618" t="s">
        <v>3310</v>
      </c>
      <c r="E2464" s="614">
        <v>25000</v>
      </c>
      <c r="F2464" s="615">
        <f t="shared" si="118"/>
        <v>458816648.45221305</v>
      </c>
      <c r="G2464" s="614">
        <f t="shared" si="117"/>
        <v>25000</v>
      </c>
      <c r="H2464" s="615">
        <f t="shared" si="119"/>
        <v>458816648.45221305</v>
      </c>
      <c r="I2464" s="616" t="s">
        <v>108</v>
      </c>
      <c r="J2464" s="616" t="s">
        <v>3184</v>
      </c>
    </row>
    <row r="2465" spans="1:10" ht="36">
      <c r="A2465" s="617"/>
      <c r="B2465" s="620" t="s">
        <v>3194</v>
      </c>
      <c r="C2465" s="613" t="s">
        <v>4010</v>
      </c>
      <c r="D2465" s="618" t="s">
        <v>3312</v>
      </c>
      <c r="E2465" s="614">
        <v>2825.96</v>
      </c>
      <c r="F2465" s="615">
        <f t="shared" si="118"/>
        <v>458819474.41221303</v>
      </c>
      <c r="G2465" s="614">
        <f t="shared" si="117"/>
        <v>2825.96</v>
      </c>
      <c r="H2465" s="615">
        <f t="shared" si="119"/>
        <v>458819474.41221303</v>
      </c>
      <c r="I2465" s="616" t="s">
        <v>108</v>
      </c>
      <c r="J2465" s="616" t="s">
        <v>3184</v>
      </c>
    </row>
    <row r="2466" spans="1:10" ht="36">
      <c r="A2466" s="617"/>
      <c r="B2466" s="620" t="s">
        <v>3194</v>
      </c>
      <c r="C2466" s="613" t="s">
        <v>4010</v>
      </c>
      <c r="D2466" s="618" t="s">
        <v>3390</v>
      </c>
      <c r="E2466" s="614">
        <v>1066.4000000000001</v>
      </c>
      <c r="F2466" s="615">
        <f t="shared" si="118"/>
        <v>458820540.812213</v>
      </c>
      <c r="G2466" s="614">
        <f t="shared" si="117"/>
        <v>1066.4000000000001</v>
      </c>
      <c r="H2466" s="615">
        <f t="shared" si="119"/>
        <v>458820540.812213</v>
      </c>
      <c r="I2466" s="616" t="s">
        <v>108</v>
      </c>
      <c r="J2466" s="616" t="s">
        <v>3184</v>
      </c>
    </row>
    <row r="2467" spans="1:10" ht="36">
      <c r="A2467" s="617"/>
      <c r="B2467" s="620" t="s">
        <v>3194</v>
      </c>
      <c r="C2467" s="613" t="s">
        <v>4010</v>
      </c>
      <c r="D2467" s="618" t="s">
        <v>3329</v>
      </c>
      <c r="E2467" s="614">
        <v>16000</v>
      </c>
      <c r="F2467" s="615">
        <f t="shared" si="118"/>
        <v>458836540.812213</v>
      </c>
      <c r="G2467" s="614">
        <f t="shared" si="117"/>
        <v>16000</v>
      </c>
      <c r="H2467" s="615">
        <f t="shared" si="119"/>
        <v>458836540.812213</v>
      </c>
      <c r="I2467" s="616" t="s">
        <v>108</v>
      </c>
      <c r="J2467" s="616" t="s">
        <v>3184</v>
      </c>
    </row>
    <row r="2468" spans="1:10" ht="36">
      <c r="A2468" s="617"/>
      <c r="B2468" s="620" t="s">
        <v>3194</v>
      </c>
      <c r="C2468" s="613" t="s">
        <v>4010</v>
      </c>
      <c r="D2468" s="618" t="s">
        <v>3331</v>
      </c>
      <c r="E2468" s="614">
        <v>53000</v>
      </c>
      <c r="F2468" s="615">
        <f t="shared" si="118"/>
        <v>458889540.812213</v>
      </c>
      <c r="G2468" s="614">
        <f t="shared" si="117"/>
        <v>53000</v>
      </c>
      <c r="H2468" s="615">
        <f t="shared" si="119"/>
        <v>458889540.812213</v>
      </c>
      <c r="I2468" s="616" t="s">
        <v>108</v>
      </c>
      <c r="J2468" s="616" t="s">
        <v>3184</v>
      </c>
    </row>
    <row r="2469" spans="1:10" ht="36">
      <c r="A2469" s="617"/>
      <c r="B2469" s="620" t="s">
        <v>3194</v>
      </c>
      <c r="C2469" s="613" t="s">
        <v>4010</v>
      </c>
      <c r="D2469" s="618" t="s">
        <v>3333</v>
      </c>
      <c r="E2469" s="614">
        <v>3000</v>
      </c>
      <c r="F2469" s="615">
        <f t="shared" si="118"/>
        <v>458892540.812213</v>
      </c>
      <c r="G2469" s="614">
        <f t="shared" si="117"/>
        <v>3000</v>
      </c>
      <c r="H2469" s="615">
        <f t="shared" si="119"/>
        <v>458892540.812213</v>
      </c>
      <c r="I2469" s="616" t="s">
        <v>108</v>
      </c>
      <c r="J2469" s="616" t="s">
        <v>3184</v>
      </c>
    </row>
    <row r="2470" spans="1:10" ht="36">
      <c r="A2470" s="617"/>
      <c r="B2470" s="620" t="s">
        <v>3194</v>
      </c>
      <c r="C2470" s="613" t="s">
        <v>4010</v>
      </c>
      <c r="D2470" s="618" t="s">
        <v>3221</v>
      </c>
      <c r="E2470" s="614">
        <v>79000</v>
      </c>
      <c r="F2470" s="615">
        <f t="shared" si="118"/>
        <v>458971540.812213</v>
      </c>
      <c r="G2470" s="614">
        <f t="shared" si="117"/>
        <v>79000</v>
      </c>
      <c r="H2470" s="615">
        <f t="shared" si="119"/>
        <v>458971540.812213</v>
      </c>
      <c r="I2470" s="616" t="s">
        <v>108</v>
      </c>
      <c r="J2470" s="616" t="s">
        <v>3184</v>
      </c>
    </row>
    <row r="2471" spans="1:10" ht="36">
      <c r="A2471" s="617"/>
      <c r="B2471" s="620" t="s">
        <v>3194</v>
      </c>
      <c r="C2471" s="613" t="s">
        <v>4010</v>
      </c>
      <c r="D2471" s="618" t="s">
        <v>3248</v>
      </c>
      <c r="E2471" s="614">
        <v>30000</v>
      </c>
      <c r="F2471" s="615">
        <f t="shared" si="118"/>
        <v>459001540.812213</v>
      </c>
      <c r="G2471" s="614">
        <f t="shared" si="117"/>
        <v>30000</v>
      </c>
      <c r="H2471" s="615">
        <f t="shared" si="119"/>
        <v>459001540.812213</v>
      </c>
      <c r="I2471" s="616" t="s">
        <v>108</v>
      </c>
      <c r="J2471" s="616" t="s">
        <v>3184</v>
      </c>
    </row>
    <row r="2472" spans="1:10" ht="36">
      <c r="A2472" s="617"/>
      <c r="B2472" s="620" t="s">
        <v>3194</v>
      </c>
      <c r="C2472" s="613" t="s">
        <v>4010</v>
      </c>
      <c r="D2472" s="618" t="s">
        <v>3357</v>
      </c>
      <c r="E2472" s="614">
        <v>63000</v>
      </c>
      <c r="F2472" s="615">
        <f t="shared" si="118"/>
        <v>459064540.812213</v>
      </c>
      <c r="G2472" s="614">
        <f t="shared" si="117"/>
        <v>63000</v>
      </c>
      <c r="H2472" s="615">
        <f t="shared" si="119"/>
        <v>459064540.812213</v>
      </c>
      <c r="I2472" s="616" t="s">
        <v>108</v>
      </c>
      <c r="J2472" s="616" t="s">
        <v>3184</v>
      </c>
    </row>
    <row r="2473" spans="1:10" ht="36">
      <c r="A2473" s="617"/>
      <c r="B2473" s="620" t="s">
        <v>3194</v>
      </c>
      <c r="C2473" s="613" t="s">
        <v>4010</v>
      </c>
      <c r="D2473" s="618" t="s">
        <v>3358</v>
      </c>
      <c r="E2473" s="614">
        <v>25806.880000000001</v>
      </c>
      <c r="F2473" s="615">
        <f t="shared" si="118"/>
        <v>459090347.692213</v>
      </c>
      <c r="G2473" s="614">
        <f t="shared" si="117"/>
        <v>25806.880000000001</v>
      </c>
      <c r="H2473" s="615">
        <f t="shared" si="119"/>
        <v>459090347.692213</v>
      </c>
      <c r="I2473" s="616" t="s">
        <v>108</v>
      </c>
      <c r="J2473" s="616" t="s">
        <v>3184</v>
      </c>
    </row>
    <row r="2474" spans="1:10" ht="36">
      <c r="A2474" s="617"/>
      <c r="B2474" s="620" t="s">
        <v>3194</v>
      </c>
      <c r="C2474" s="613" t="s">
        <v>4010</v>
      </c>
      <c r="D2474" s="618" t="s">
        <v>3381</v>
      </c>
      <c r="E2474" s="614">
        <v>319.92</v>
      </c>
      <c r="F2474" s="615">
        <f t="shared" si="118"/>
        <v>459090667.61221302</v>
      </c>
      <c r="G2474" s="614">
        <f t="shared" si="117"/>
        <v>319.92</v>
      </c>
      <c r="H2474" s="615">
        <f t="shared" si="119"/>
        <v>459090667.61221302</v>
      </c>
      <c r="I2474" s="616" t="s">
        <v>108</v>
      </c>
      <c r="J2474" s="616" t="s">
        <v>3184</v>
      </c>
    </row>
    <row r="2475" spans="1:10" ht="36">
      <c r="A2475" s="617"/>
      <c r="B2475" s="620" t="s">
        <v>3194</v>
      </c>
      <c r="C2475" s="613" t="s">
        <v>4010</v>
      </c>
      <c r="D2475" s="618" t="s">
        <v>4012</v>
      </c>
      <c r="E2475" s="614">
        <v>120000</v>
      </c>
      <c r="F2475" s="615">
        <f t="shared" si="118"/>
        <v>459210667.61221302</v>
      </c>
      <c r="G2475" s="614">
        <f t="shared" si="117"/>
        <v>120000</v>
      </c>
      <c r="H2475" s="615">
        <f t="shared" si="119"/>
        <v>459210667.61221302</v>
      </c>
      <c r="I2475" s="616" t="s">
        <v>108</v>
      </c>
      <c r="J2475" s="616" t="s">
        <v>3184</v>
      </c>
    </row>
    <row r="2476" spans="1:10" ht="36">
      <c r="A2476" s="617"/>
      <c r="B2476" s="620" t="s">
        <v>3194</v>
      </c>
      <c r="C2476" s="613" t="s">
        <v>4010</v>
      </c>
      <c r="D2476" s="618" t="s">
        <v>3749</v>
      </c>
      <c r="E2476" s="614">
        <v>266.60000000000002</v>
      </c>
      <c r="F2476" s="615">
        <f t="shared" si="118"/>
        <v>459210934.21221304</v>
      </c>
      <c r="G2476" s="614">
        <f t="shared" si="117"/>
        <v>266.60000000000002</v>
      </c>
      <c r="H2476" s="615">
        <f t="shared" si="119"/>
        <v>459210934.21221304</v>
      </c>
      <c r="I2476" s="616" t="s">
        <v>108</v>
      </c>
      <c r="J2476" s="616" t="s">
        <v>3184</v>
      </c>
    </row>
    <row r="2477" spans="1:10" ht="36">
      <c r="A2477" s="617"/>
      <c r="B2477" s="620" t="s">
        <v>3194</v>
      </c>
      <c r="C2477" s="613" t="s">
        <v>4010</v>
      </c>
      <c r="D2477" s="618" t="s">
        <v>3382</v>
      </c>
      <c r="E2477" s="614">
        <v>5000</v>
      </c>
      <c r="F2477" s="615">
        <f t="shared" si="118"/>
        <v>459215934.21221304</v>
      </c>
      <c r="G2477" s="614">
        <f t="shared" si="117"/>
        <v>5000</v>
      </c>
      <c r="H2477" s="615">
        <f t="shared" si="119"/>
        <v>459215934.21221304</v>
      </c>
      <c r="I2477" s="616" t="s">
        <v>108</v>
      </c>
      <c r="J2477" s="616" t="s">
        <v>3184</v>
      </c>
    </row>
    <row r="2478" spans="1:10" ht="36">
      <c r="A2478" s="617"/>
      <c r="B2478" s="620" t="s">
        <v>3194</v>
      </c>
      <c r="C2478" s="613" t="s">
        <v>4013</v>
      </c>
      <c r="D2478" s="618" t="s">
        <v>3284</v>
      </c>
      <c r="E2478" s="614">
        <v>20000</v>
      </c>
      <c r="F2478" s="615">
        <f t="shared" si="118"/>
        <v>459235934.21221304</v>
      </c>
      <c r="G2478" s="614">
        <f t="shared" si="117"/>
        <v>20000</v>
      </c>
      <c r="H2478" s="615">
        <f t="shared" si="119"/>
        <v>459235934.21221304</v>
      </c>
      <c r="I2478" s="616" t="s">
        <v>108</v>
      </c>
      <c r="J2478" s="616" t="s">
        <v>3184</v>
      </c>
    </row>
    <row r="2479" spans="1:10" ht="36">
      <c r="A2479" s="617"/>
      <c r="B2479" s="620" t="s">
        <v>3194</v>
      </c>
      <c r="C2479" s="613" t="s">
        <v>4013</v>
      </c>
      <c r="D2479" s="618" t="s">
        <v>3251</v>
      </c>
      <c r="E2479" s="614">
        <v>1311000</v>
      </c>
      <c r="F2479" s="615">
        <f t="shared" si="118"/>
        <v>460546934.21221304</v>
      </c>
      <c r="G2479" s="614">
        <f t="shared" si="117"/>
        <v>1311000</v>
      </c>
      <c r="H2479" s="615">
        <f t="shared" si="119"/>
        <v>460546934.21221304</v>
      </c>
      <c r="I2479" s="616" t="s">
        <v>108</v>
      </c>
      <c r="J2479" s="616" t="s">
        <v>3184</v>
      </c>
    </row>
    <row r="2480" spans="1:10" ht="36">
      <c r="A2480" s="617"/>
      <c r="B2480" s="620" t="s">
        <v>3194</v>
      </c>
      <c r="C2480" s="613" t="s">
        <v>4013</v>
      </c>
      <c r="D2480" s="618" t="s">
        <v>3252</v>
      </c>
      <c r="E2480" s="614">
        <v>78000</v>
      </c>
      <c r="F2480" s="615">
        <f t="shared" si="118"/>
        <v>460624934.21221304</v>
      </c>
      <c r="G2480" s="614">
        <f t="shared" si="117"/>
        <v>78000</v>
      </c>
      <c r="H2480" s="615">
        <f t="shared" si="119"/>
        <v>460624934.21221304</v>
      </c>
      <c r="I2480" s="616" t="s">
        <v>108</v>
      </c>
      <c r="J2480" s="616" t="s">
        <v>3184</v>
      </c>
    </row>
    <row r="2481" spans="1:10" ht="36">
      <c r="A2481" s="617"/>
      <c r="B2481" s="620" t="s">
        <v>3194</v>
      </c>
      <c r="C2481" s="613" t="s">
        <v>4013</v>
      </c>
      <c r="D2481" s="618" t="s">
        <v>3285</v>
      </c>
      <c r="E2481" s="614">
        <v>1333</v>
      </c>
      <c r="F2481" s="615">
        <f t="shared" si="118"/>
        <v>460626267.21221304</v>
      </c>
      <c r="G2481" s="614">
        <f t="shared" si="117"/>
        <v>1333</v>
      </c>
      <c r="H2481" s="615">
        <f t="shared" si="119"/>
        <v>460626267.21221304</v>
      </c>
      <c r="I2481" s="616" t="s">
        <v>108</v>
      </c>
      <c r="J2481" s="616" t="s">
        <v>3184</v>
      </c>
    </row>
    <row r="2482" spans="1:10" ht="36">
      <c r="A2482" s="617"/>
      <c r="B2482" s="620" t="s">
        <v>3194</v>
      </c>
      <c r="C2482" s="613" t="s">
        <v>4013</v>
      </c>
      <c r="D2482" s="618" t="s">
        <v>3538</v>
      </c>
      <c r="E2482" s="614">
        <v>666400.01777333335</v>
      </c>
      <c r="F2482" s="615">
        <f t="shared" si="118"/>
        <v>461292667.22998637</v>
      </c>
      <c r="G2482" s="614">
        <f t="shared" si="117"/>
        <v>666400.01777333335</v>
      </c>
      <c r="H2482" s="615">
        <f t="shared" si="119"/>
        <v>461292667.22998637</v>
      </c>
      <c r="I2482" s="616" t="s">
        <v>108</v>
      </c>
      <c r="J2482" s="616" t="s">
        <v>3184</v>
      </c>
    </row>
    <row r="2483" spans="1:10" ht="36">
      <c r="A2483" s="617"/>
      <c r="B2483" s="620" t="s">
        <v>3194</v>
      </c>
      <c r="C2483" s="613" t="s">
        <v>4013</v>
      </c>
      <c r="D2483" s="618" t="s">
        <v>3253</v>
      </c>
      <c r="E2483" s="614">
        <v>1934000</v>
      </c>
      <c r="F2483" s="615">
        <f t="shared" si="118"/>
        <v>463226667.22998637</v>
      </c>
      <c r="G2483" s="614">
        <f t="shared" si="117"/>
        <v>1934000</v>
      </c>
      <c r="H2483" s="615">
        <f t="shared" si="119"/>
        <v>463226667.22998637</v>
      </c>
      <c r="I2483" s="616" t="s">
        <v>108</v>
      </c>
      <c r="J2483" s="616" t="s">
        <v>3184</v>
      </c>
    </row>
    <row r="2484" spans="1:10" ht="36">
      <c r="A2484" s="617"/>
      <c r="B2484" s="620" t="s">
        <v>3194</v>
      </c>
      <c r="C2484" s="613" t="s">
        <v>4013</v>
      </c>
      <c r="D2484" s="618" t="s">
        <v>3254</v>
      </c>
      <c r="E2484" s="614">
        <v>1410000</v>
      </c>
      <c r="F2484" s="615">
        <f t="shared" si="118"/>
        <v>464636667.22998637</v>
      </c>
      <c r="G2484" s="614">
        <f t="shared" si="117"/>
        <v>1410000</v>
      </c>
      <c r="H2484" s="615">
        <f t="shared" si="119"/>
        <v>464636667.22998637</v>
      </c>
      <c r="I2484" s="616" t="s">
        <v>108</v>
      </c>
      <c r="J2484" s="616" t="s">
        <v>3184</v>
      </c>
    </row>
    <row r="2485" spans="1:10" ht="36">
      <c r="A2485" s="617"/>
      <c r="B2485" s="620" t="s">
        <v>3194</v>
      </c>
      <c r="C2485" s="613" t="s">
        <v>4013</v>
      </c>
      <c r="D2485" s="618" t="s">
        <v>3255</v>
      </c>
      <c r="E2485" s="614">
        <v>1209000</v>
      </c>
      <c r="F2485" s="615">
        <f t="shared" si="118"/>
        <v>465845667.22998637</v>
      </c>
      <c r="G2485" s="614">
        <f t="shared" si="117"/>
        <v>1209000</v>
      </c>
      <c r="H2485" s="615">
        <f t="shared" si="119"/>
        <v>465845667.22998637</v>
      </c>
      <c r="I2485" s="616" t="s">
        <v>108</v>
      </c>
      <c r="J2485" s="616" t="s">
        <v>3184</v>
      </c>
    </row>
    <row r="2486" spans="1:10" ht="36">
      <c r="A2486" s="617"/>
      <c r="B2486" s="620" t="s">
        <v>3194</v>
      </c>
      <c r="C2486" s="613" t="s">
        <v>4013</v>
      </c>
      <c r="D2486" s="618" t="s">
        <v>3239</v>
      </c>
      <c r="E2486" s="614">
        <v>64463.880000000005</v>
      </c>
      <c r="F2486" s="615">
        <f t="shared" si="118"/>
        <v>465910131.10998636</v>
      </c>
      <c r="G2486" s="614">
        <f t="shared" si="117"/>
        <v>64463.880000000005</v>
      </c>
      <c r="H2486" s="615">
        <f t="shared" si="119"/>
        <v>465910131.10998636</v>
      </c>
      <c r="I2486" s="616" t="s">
        <v>108</v>
      </c>
      <c r="J2486" s="616" t="s">
        <v>3184</v>
      </c>
    </row>
    <row r="2487" spans="1:10" ht="36">
      <c r="A2487" s="617"/>
      <c r="B2487" s="620" t="s">
        <v>3194</v>
      </c>
      <c r="C2487" s="613" t="s">
        <v>4013</v>
      </c>
      <c r="D2487" s="618" t="s">
        <v>3256</v>
      </c>
      <c r="E2487" s="614">
        <v>30000</v>
      </c>
      <c r="F2487" s="615">
        <f t="shared" si="118"/>
        <v>465940131.10998636</v>
      </c>
      <c r="G2487" s="614">
        <f t="shared" si="117"/>
        <v>30000</v>
      </c>
      <c r="H2487" s="615">
        <f t="shared" si="119"/>
        <v>465940131.10998636</v>
      </c>
      <c r="I2487" s="616" t="s">
        <v>108</v>
      </c>
      <c r="J2487" s="616" t="s">
        <v>3184</v>
      </c>
    </row>
    <row r="2488" spans="1:10" ht="36">
      <c r="A2488" s="617"/>
      <c r="B2488" s="620" t="s">
        <v>3194</v>
      </c>
      <c r="C2488" s="613" t="s">
        <v>4013</v>
      </c>
      <c r="D2488" s="618" t="s">
        <v>3257</v>
      </c>
      <c r="E2488" s="614">
        <v>39000</v>
      </c>
      <c r="F2488" s="615">
        <f t="shared" si="118"/>
        <v>465979131.10998636</v>
      </c>
      <c r="G2488" s="614">
        <f t="shared" si="117"/>
        <v>39000</v>
      </c>
      <c r="H2488" s="615">
        <f t="shared" si="119"/>
        <v>465979131.10998636</v>
      </c>
      <c r="I2488" s="616" t="s">
        <v>108</v>
      </c>
      <c r="J2488" s="616" t="s">
        <v>3184</v>
      </c>
    </row>
    <row r="2489" spans="1:10" ht="36">
      <c r="A2489" s="617"/>
      <c r="B2489" s="620" t="s">
        <v>3194</v>
      </c>
      <c r="C2489" s="613" t="s">
        <v>4013</v>
      </c>
      <c r="D2489" s="618" t="s">
        <v>3241</v>
      </c>
      <c r="E2489" s="614">
        <v>9650.92</v>
      </c>
      <c r="F2489" s="615">
        <f t="shared" si="118"/>
        <v>465988782.02998638</v>
      </c>
      <c r="G2489" s="614">
        <f t="shared" si="117"/>
        <v>9650.92</v>
      </c>
      <c r="H2489" s="615">
        <f t="shared" si="119"/>
        <v>465988782.02998638</v>
      </c>
      <c r="I2489" s="616" t="s">
        <v>108</v>
      </c>
      <c r="J2489" s="616" t="s">
        <v>3184</v>
      </c>
    </row>
    <row r="2490" spans="1:10" ht="36">
      <c r="A2490" s="617"/>
      <c r="B2490" s="620" t="s">
        <v>3194</v>
      </c>
      <c r="C2490" s="613" t="s">
        <v>4013</v>
      </c>
      <c r="D2490" s="618" t="s">
        <v>3258</v>
      </c>
      <c r="E2490" s="614">
        <v>14000.000000000002</v>
      </c>
      <c r="F2490" s="615">
        <f t="shared" si="118"/>
        <v>466002782.02998638</v>
      </c>
      <c r="G2490" s="614">
        <f t="shared" si="117"/>
        <v>14000.000000000002</v>
      </c>
      <c r="H2490" s="615">
        <f t="shared" si="119"/>
        <v>466002782.02998638</v>
      </c>
      <c r="I2490" s="616" t="s">
        <v>108</v>
      </c>
      <c r="J2490" s="616" t="s">
        <v>3184</v>
      </c>
    </row>
    <row r="2491" spans="1:10" ht="36">
      <c r="A2491" s="617"/>
      <c r="B2491" s="620" t="s">
        <v>3194</v>
      </c>
      <c r="C2491" s="613" t="s">
        <v>4013</v>
      </c>
      <c r="D2491" s="618" t="s">
        <v>3260</v>
      </c>
      <c r="E2491" s="614">
        <v>65000</v>
      </c>
      <c r="F2491" s="615">
        <f t="shared" si="118"/>
        <v>466067782.02998638</v>
      </c>
      <c r="G2491" s="614">
        <f t="shared" si="117"/>
        <v>65000</v>
      </c>
      <c r="H2491" s="615">
        <f t="shared" si="119"/>
        <v>466067782.02998638</v>
      </c>
      <c r="I2491" s="616" t="s">
        <v>108</v>
      </c>
      <c r="J2491" s="616" t="s">
        <v>3184</v>
      </c>
    </row>
    <row r="2492" spans="1:10" ht="36">
      <c r="A2492" s="617"/>
      <c r="B2492" s="620" t="s">
        <v>3194</v>
      </c>
      <c r="C2492" s="613" t="s">
        <v>4013</v>
      </c>
      <c r="D2492" s="618" t="s">
        <v>3539</v>
      </c>
      <c r="E2492" s="614">
        <v>16000</v>
      </c>
      <c r="F2492" s="615">
        <f t="shared" si="118"/>
        <v>466083782.02998638</v>
      </c>
      <c r="G2492" s="614">
        <f t="shared" si="117"/>
        <v>16000</v>
      </c>
      <c r="H2492" s="615">
        <f t="shared" si="119"/>
        <v>466083782.02998638</v>
      </c>
      <c r="I2492" s="616" t="s">
        <v>108</v>
      </c>
      <c r="J2492" s="616" t="s">
        <v>3184</v>
      </c>
    </row>
    <row r="2493" spans="1:10" ht="36">
      <c r="A2493" s="617"/>
      <c r="B2493" s="620" t="s">
        <v>3194</v>
      </c>
      <c r="C2493" s="613" t="s">
        <v>4013</v>
      </c>
      <c r="D2493" s="618" t="s">
        <v>3261</v>
      </c>
      <c r="E2493" s="614">
        <v>1007000</v>
      </c>
      <c r="F2493" s="615">
        <f t="shared" si="118"/>
        <v>467090782.02998638</v>
      </c>
      <c r="G2493" s="614">
        <f t="shared" si="117"/>
        <v>1007000</v>
      </c>
      <c r="H2493" s="615">
        <f t="shared" si="119"/>
        <v>467090782.02998638</v>
      </c>
      <c r="I2493" s="616" t="s">
        <v>108</v>
      </c>
      <c r="J2493" s="616" t="s">
        <v>3184</v>
      </c>
    </row>
    <row r="2494" spans="1:10" ht="36">
      <c r="A2494" s="617"/>
      <c r="B2494" s="620" t="s">
        <v>3194</v>
      </c>
      <c r="C2494" s="613" t="s">
        <v>4013</v>
      </c>
      <c r="D2494" s="618" t="s">
        <v>3470</v>
      </c>
      <c r="E2494" s="614">
        <v>100000</v>
      </c>
      <c r="F2494" s="615">
        <f t="shared" si="118"/>
        <v>467190782.02998638</v>
      </c>
      <c r="G2494" s="614">
        <f t="shared" si="117"/>
        <v>100000</v>
      </c>
      <c r="H2494" s="615">
        <f t="shared" si="119"/>
        <v>467190782.02998638</v>
      </c>
      <c r="I2494" s="616" t="s">
        <v>108</v>
      </c>
      <c r="J2494" s="616" t="s">
        <v>3184</v>
      </c>
    </row>
    <row r="2495" spans="1:10" ht="36">
      <c r="A2495" s="617"/>
      <c r="B2495" s="620" t="s">
        <v>3194</v>
      </c>
      <c r="C2495" s="613" t="s">
        <v>4013</v>
      </c>
      <c r="D2495" s="618" t="s">
        <v>3540</v>
      </c>
      <c r="E2495" s="614">
        <v>110000</v>
      </c>
      <c r="F2495" s="615">
        <f t="shared" si="118"/>
        <v>467300782.02998638</v>
      </c>
      <c r="G2495" s="614">
        <f t="shared" si="117"/>
        <v>110000</v>
      </c>
      <c r="H2495" s="615">
        <f t="shared" si="119"/>
        <v>467300782.02998638</v>
      </c>
      <c r="I2495" s="616" t="s">
        <v>108</v>
      </c>
      <c r="J2495" s="616" t="s">
        <v>3184</v>
      </c>
    </row>
    <row r="2496" spans="1:10" ht="36">
      <c r="A2496" s="617"/>
      <c r="B2496" s="620" t="s">
        <v>3194</v>
      </c>
      <c r="C2496" s="613" t="s">
        <v>4013</v>
      </c>
      <c r="D2496" s="618" t="s">
        <v>3263</v>
      </c>
      <c r="E2496" s="614">
        <v>12476.880000000001</v>
      </c>
      <c r="F2496" s="615">
        <f t="shared" si="118"/>
        <v>467313258.90998638</v>
      </c>
      <c r="G2496" s="614">
        <f t="shared" si="117"/>
        <v>12476.880000000001</v>
      </c>
      <c r="H2496" s="615">
        <f t="shared" si="119"/>
        <v>467313258.90998638</v>
      </c>
      <c r="I2496" s="616" t="s">
        <v>108</v>
      </c>
      <c r="J2496" s="616" t="s">
        <v>3184</v>
      </c>
    </row>
    <row r="2497" spans="1:10" ht="36">
      <c r="A2497" s="617"/>
      <c r="B2497" s="620" t="s">
        <v>3194</v>
      </c>
      <c r="C2497" s="613" t="s">
        <v>4013</v>
      </c>
      <c r="D2497" s="618" t="s">
        <v>3267</v>
      </c>
      <c r="E2497" s="614">
        <v>402000</v>
      </c>
      <c r="F2497" s="615">
        <f t="shared" si="118"/>
        <v>467715258.90998638</v>
      </c>
      <c r="G2497" s="614">
        <f t="shared" si="117"/>
        <v>402000</v>
      </c>
      <c r="H2497" s="615">
        <f t="shared" si="119"/>
        <v>467715258.90998638</v>
      </c>
      <c r="I2497" s="616" t="s">
        <v>108</v>
      </c>
      <c r="J2497" s="616" t="s">
        <v>3184</v>
      </c>
    </row>
    <row r="2498" spans="1:10" ht="36">
      <c r="A2498" s="617"/>
      <c r="B2498" s="620" t="s">
        <v>3194</v>
      </c>
      <c r="C2498" s="613" t="s">
        <v>4013</v>
      </c>
      <c r="D2498" s="618" t="s">
        <v>3289</v>
      </c>
      <c r="E2498" s="614">
        <v>69000</v>
      </c>
      <c r="F2498" s="615">
        <f t="shared" si="118"/>
        <v>467784258.90998638</v>
      </c>
      <c r="G2498" s="614">
        <f t="shared" si="117"/>
        <v>69000</v>
      </c>
      <c r="H2498" s="615">
        <f t="shared" si="119"/>
        <v>467784258.90998638</v>
      </c>
      <c r="I2498" s="616" t="s">
        <v>108</v>
      </c>
      <c r="J2498" s="616" t="s">
        <v>3184</v>
      </c>
    </row>
    <row r="2499" spans="1:10" ht="36">
      <c r="A2499" s="617"/>
      <c r="B2499" s="620" t="s">
        <v>3194</v>
      </c>
      <c r="C2499" s="613" t="s">
        <v>4013</v>
      </c>
      <c r="D2499" s="618" t="s">
        <v>3242</v>
      </c>
      <c r="E2499" s="614">
        <v>125000</v>
      </c>
      <c r="F2499" s="615">
        <f t="shared" si="118"/>
        <v>467909258.90998638</v>
      </c>
      <c r="G2499" s="614">
        <f t="shared" si="117"/>
        <v>125000</v>
      </c>
      <c r="H2499" s="615">
        <f t="shared" si="119"/>
        <v>467909258.90998638</v>
      </c>
      <c r="I2499" s="616" t="s">
        <v>108</v>
      </c>
      <c r="J2499" s="616" t="s">
        <v>3184</v>
      </c>
    </row>
    <row r="2500" spans="1:10" ht="36">
      <c r="A2500" s="617"/>
      <c r="B2500" s="620" t="s">
        <v>3194</v>
      </c>
      <c r="C2500" s="613" t="s">
        <v>4013</v>
      </c>
      <c r="D2500" s="618" t="s">
        <v>3243</v>
      </c>
      <c r="E2500" s="614">
        <v>6000</v>
      </c>
      <c r="F2500" s="615">
        <f t="shared" si="118"/>
        <v>467915258.90998638</v>
      </c>
      <c r="G2500" s="614">
        <f t="shared" si="117"/>
        <v>6000</v>
      </c>
      <c r="H2500" s="615">
        <f t="shared" si="119"/>
        <v>467915258.90998638</v>
      </c>
      <c r="I2500" s="616" t="s">
        <v>108</v>
      </c>
      <c r="J2500" s="616" t="s">
        <v>3184</v>
      </c>
    </row>
    <row r="2501" spans="1:10" ht="36">
      <c r="A2501" s="617"/>
      <c r="B2501" s="620" t="s">
        <v>3194</v>
      </c>
      <c r="C2501" s="613" t="s">
        <v>4013</v>
      </c>
      <c r="D2501" s="618" t="s">
        <v>3269</v>
      </c>
      <c r="E2501" s="614">
        <v>664999.99999999988</v>
      </c>
      <c r="F2501" s="615">
        <f t="shared" si="118"/>
        <v>468580258.90998638</v>
      </c>
      <c r="G2501" s="614">
        <f t="shared" si="117"/>
        <v>664999.99999999988</v>
      </c>
      <c r="H2501" s="615">
        <f t="shared" si="119"/>
        <v>468580258.90998638</v>
      </c>
      <c r="I2501" s="616" t="s">
        <v>108</v>
      </c>
      <c r="J2501" s="616" t="s">
        <v>3184</v>
      </c>
    </row>
    <row r="2502" spans="1:10" ht="36">
      <c r="A2502" s="617"/>
      <c r="B2502" s="620" t="s">
        <v>3194</v>
      </c>
      <c r="C2502" s="613" t="s">
        <v>4013</v>
      </c>
      <c r="D2502" s="618" t="s">
        <v>3290</v>
      </c>
      <c r="E2502" s="614">
        <v>967000</v>
      </c>
      <c r="F2502" s="615">
        <f t="shared" si="118"/>
        <v>469547258.90998638</v>
      </c>
      <c r="G2502" s="614">
        <f t="shared" si="117"/>
        <v>967000</v>
      </c>
      <c r="H2502" s="615">
        <f t="shared" si="119"/>
        <v>469547258.90998638</v>
      </c>
      <c r="I2502" s="616" t="s">
        <v>108</v>
      </c>
      <c r="J2502" s="616" t="s">
        <v>3184</v>
      </c>
    </row>
    <row r="2503" spans="1:10" ht="36">
      <c r="A2503" s="617"/>
      <c r="B2503" s="620" t="s">
        <v>3194</v>
      </c>
      <c r="C2503" s="613" t="s">
        <v>4013</v>
      </c>
      <c r="D2503" s="618" t="s">
        <v>3472</v>
      </c>
      <c r="E2503" s="614">
        <v>36000</v>
      </c>
      <c r="F2503" s="615">
        <f t="shared" si="118"/>
        <v>469583258.90998638</v>
      </c>
      <c r="G2503" s="614">
        <f t="shared" si="117"/>
        <v>36000</v>
      </c>
      <c r="H2503" s="615">
        <f t="shared" si="119"/>
        <v>469583258.90998638</v>
      </c>
      <c r="I2503" s="616" t="s">
        <v>108</v>
      </c>
      <c r="J2503" s="616" t="s">
        <v>3184</v>
      </c>
    </row>
    <row r="2504" spans="1:10" ht="36">
      <c r="A2504" s="617"/>
      <c r="B2504" s="620" t="s">
        <v>3194</v>
      </c>
      <c r="C2504" s="613" t="s">
        <v>4013</v>
      </c>
      <c r="D2504" s="618" t="s">
        <v>3291</v>
      </c>
      <c r="E2504" s="614">
        <v>145000</v>
      </c>
      <c r="F2504" s="615">
        <f t="shared" si="118"/>
        <v>469728258.90998638</v>
      </c>
      <c r="G2504" s="614">
        <f t="shared" si="117"/>
        <v>145000</v>
      </c>
      <c r="H2504" s="615">
        <f t="shared" si="119"/>
        <v>469728258.90998638</v>
      </c>
      <c r="I2504" s="616" t="s">
        <v>108</v>
      </c>
      <c r="J2504" s="616" t="s">
        <v>3184</v>
      </c>
    </row>
    <row r="2505" spans="1:10" ht="36">
      <c r="A2505" s="617"/>
      <c r="B2505" s="620" t="s">
        <v>3194</v>
      </c>
      <c r="C2505" s="613" t="s">
        <v>4013</v>
      </c>
      <c r="D2505" s="618" t="s">
        <v>3244</v>
      </c>
      <c r="E2505" s="614">
        <v>645000</v>
      </c>
      <c r="F2505" s="615">
        <f t="shared" si="118"/>
        <v>470373258.90998638</v>
      </c>
      <c r="G2505" s="614">
        <f t="shared" si="117"/>
        <v>645000</v>
      </c>
      <c r="H2505" s="615">
        <f t="shared" si="119"/>
        <v>470373258.90998638</v>
      </c>
      <c r="I2505" s="616" t="s">
        <v>108</v>
      </c>
      <c r="J2505" s="616" t="s">
        <v>3184</v>
      </c>
    </row>
    <row r="2506" spans="1:10" ht="36">
      <c r="A2506" s="617"/>
      <c r="B2506" s="620" t="s">
        <v>3194</v>
      </c>
      <c r="C2506" s="613" t="s">
        <v>4013</v>
      </c>
      <c r="D2506" s="618" t="s">
        <v>3294</v>
      </c>
      <c r="E2506" s="614">
        <v>2079.48</v>
      </c>
      <c r="F2506" s="615">
        <f t="shared" si="118"/>
        <v>470375338.3899864</v>
      </c>
      <c r="G2506" s="614">
        <f t="shared" ref="G2506:G2569" si="120">E2506</f>
        <v>2079.48</v>
      </c>
      <c r="H2506" s="615">
        <f t="shared" si="119"/>
        <v>470375338.3899864</v>
      </c>
      <c r="I2506" s="616" t="s">
        <v>108</v>
      </c>
      <c r="J2506" s="616" t="s">
        <v>3184</v>
      </c>
    </row>
    <row r="2507" spans="1:10" ht="36">
      <c r="A2507" s="617"/>
      <c r="B2507" s="620" t="s">
        <v>3194</v>
      </c>
      <c r="C2507" s="613" t="s">
        <v>4013</v>
      </c>
      <c r="D2507" s="618" t="s">
        <v>3246</v>
      </c>
      <c r="E2507" s="614">
        <v>411000</v>
      </c>
      <c r="F2507" s="615">
        <f t="shared" ref="F2507:F2570" si="121">E2507+F2506</f>
        <v>470786338.3899864</v>
      </c>
      <c r="G2507" s="614">
        <f t="shared" si="120"/>
        <v>411000</v>
      </c>
      <c r="H2507" s="615">
        <f t="shared" ref="H2507:H2570" si="122">H2506+G2507</f>
        <v>470786338.3899864</v>
      </c>
      <c r="I2507" s="616" t="s">
        <v>108</v>
      </c>
      <c r="J2507" s="616" t="s">
        <v>3184</v>
      </c>
    </row>
    <row r="2508" spans="1:10" ht="36">
      <c r="A2508" s="617"/>
      <c r="B2508" s="620" t="s">
        <v>3194</v>
      </c>
      <c r="C2508" s="613" t="s">
        <v>4013</v>
      </c>
      <c r="D2508" s="618" t="s">
        <v>3541</v>
      </c>
      <c r="E2508" s="614">
        <v>2100000</v>
      </c>
      <c r="F2508" s="615">
        <f t="shared" si="121"/>
        <v>472886338.3899864</v>
      </c>
      <c r="G2508" s="614">
        <f t="shared" si="120"/>
        <v>2100000</v>
      </c>
      <c r="H2508" s="615">
        <f t="shared" si="122"/>
        <v>472886338.3899864</v>
      </c>
      <c r="I2508" s="616" t="s">
        <v>108</v>
      </c>
      <c r="J2508" s="616" t="s">
        <v>3184</v>
      </c>
    </row>
    <row r="2509" spans="1:10" ht="36">
      <c r="A2509" s="617"/>
      <c r="B2509" s="620" t="s">
        <v>3194</v>
      </c>
      <c r="C2509" s="613" t="s">
        <v>4013</v>
      </c>
      <c r="D2509" s="618" t="s">
        <v>3206</v>
      </c>
      <c r="E2509" s="614">
        <v>451000</v>
      </c>
      <c r="F2509" s="615">
        <f t="shared" si="121"/>
        <v>473337338.3899864</v>
      </c>
      <c r="G2509" s="614">
        <f t="shared" si="120"/>
        <v>451000</v>
      </c>
      <c r="H2509" s="615">
        <f t="shared" si="122"/>
        <v>473337338.3899864</v>
      </c>
      <c r="I2509" s="616" t="s">
        <v>108</v>
      </c>
      <c r="J2509" s="616" t="s">
        <v>3184</v>
      </c>
    </row>
    <row r="2510" spans="1:10" ht="36">
      <c r="A2510" s="617"/>
      <c r="B2510" s="620" t="s">
        <v>3194</v>
      </c>
      <c r="C2510" s="613" t="s">
        <v>4013</v>
      </c>
      <c r="D2510" s="618" t="s">
        <v>3214</v>
      </c>
      <c r="E2510" s="614">
        <v>161000</v>
      </c>
      <c r="F2510" s="615">
        <f t="shared" si="121"/>
        <v>473498338.3899864</v>
      </c>
      <c r="G2510" s="614">
        <f t="shared" si="120"/>
        <v>161000</v>
      </c>
      <c r="H2510" s="615">
        <f t="shared" si="122"/>
        <v>473498338.3899864</v>
      </c>
      <c r="I2510" s="616" t="s">
        <v>108</v>
      </c>
      <c r="J2510" s="616" t="s">
        <v>3184</v>
      </c>
    </row>
    <row r="2511" spans="1:10" ht="36">
      <c r="A2511" s="617"/>
      <c r="B2511" s="620" t="s">
        <v>3194</v>
      </c>
      <c r="C2511" s="613" t="s">
        <v>4013</v>
      </c>
      <c r="D2511" s="618" t="s">
        <v>3221</v>
      </c>
      <c r="E2511" s="614">
        <v>664719</v>
      </c>
      <c r="F2511" s="615">
        <f t="shared" si="121"/>
        <v>474163057.3899864</v>
      </c>
      <c r="G2511" s="614">
        <f t="shared" si="120"/>
        <v>664719</v>
      </c>
      <c r="H2511" s="615">
        <f t="shared" si="122"/>
        <v>474163057.3899864</v>
      </c>
      <c r="I2511" s="616" t="s">
        <v>108</v>
      </c>
      <c r="J2511" s="616" t="s">
        <v>3184</v>
      </c>
    </row>
    <row r="2512" spans="1:10" ht="36">
      <c r="A2512" s="617"/>
      <c r="B2512" s="620" t="s">
        <v>3194</v>
      </c>
      <c r="C2512" s="613" t="s">
        <v>4013</v>
      </c>
      <c r="D2512" s="618" t="s">
        <v>3248</v>
      </c>
      <c r="E2512" s="614">
        <v>2180000</v>
      </c>
      <c r="F2512" s="615">
        <f t="shared" si="121"/>
        <v>476343057.3899864</v>
      </c>
      <c r="G2512" s="614">
        <f t="shared" si="120"/>
        <v>2180000</v>
      </c>
      <c r="H2512" s="615">
        <f t="shared" si="122"/>
        <v>476343057.3899864</v>
      </c>
      <c r="I2512" s="616" t="s">
        <v>108</v>
      </c>
      <c r="J2512" s="616" t="s">
        <v>3184</v>
      </c>
    </row>
    <row r="2513" spans="1:10" ht="36">
      <c r="A2513" s="617"/>
      <c r="B2513" s="620" t="s">
        <v>3194</v>
      </c>
      <c r="C2513" s="613" t="s">
        <v>4013</v>
      </c>
      <c r="D2513" s="618" t="s">
        <v>3274</v>
      </c>
      <c r="E2513" s="614">
        <v>77000</v>
      </c>
      <c r="F2513" s="615">
        <f t="shared" si="121"/>
        <v>476420057.3899864</v>
      </c>
      <c r="G2513" s="614">
        <f t="shared" si="120"/>
        <v>77000</v>
      </c>
      <c r="H2513" s="615">
        <f t="shared" si="122"/>
        <v>476420057.3899864</v>
      </c>
      <c r="I2513" s="616" t="s">
        <v>108</v>
      </c>
      <c r="J2513" s="616" t="s">
        <v>3184</v>
      </c>
    </row>
    <row r="2514" spans="1:10" ht="36">
      <c r="A2514" s="617"/>
      <c r="B2514" s="620" t="s">
        <v>3194</v>
      </c>
      <c r="C2514" s="613" t="s">
        <v>4013</v>
      </c>
      <c r="D2514" s="618" t="s">
        <v>3275</v>
      </c>
      <c r="E2514" s="614">
        <v>312000</v>
      </c>
      <c r="F2514" s="615">
        <f t="shared" si="121"/>
        <v>476732057.3899864</v>
      </c>
      <c r="G2514" s="614">
        <f t="shared" si="120"/>
        <v>312000</v>
      </c>
      <c r="H2514" s="615">
        <f t="shared" si="122"/>
        <v>476732057.3899864</v>
      </c>
      <c r="I2514" s="616" t="s">
        <v>108</v>
      </c>
      <c r="J2514" s="616" t="s">
        <v>3184</v>
      </c>
    </row>
    <row r="2515" spans="1:10" ht="36">
      <c r="A2515" s="617"/>
      <c r="B2515" s="620" t="s">
        <v>3194</v>
      </c>
      <c r="C2515" s="613" t="s">
        <v>4013</v>
      </c>
      <c r="D2515" s="618" t="s">
        <v>3276</v>
      </c>
      <c r="E2515" s="614">
        <v>32205.280000000002</v>
      </c>
      <c r="F2515" s="615">
        <f t="shared" si="121"/>
        <v>476764262.66998637</v>
      </c>
      <c r="G2515" s="614">
        <f t="shared" si="120"/>
        <v>32205.280000000002</v>
      </c>
      <c r="H2515" s="615">
        <f t="shared" si="122"/>
        <v>476764262.66998637</v>
      </c>
      <c r="I2515" s="616" t="s">
        <v>108</v>
      </c>
      <c r="J2515" s="616" t="s">
        <v>3184</v>
      </c>
    </row>
    <row r="2516" spans="1:10" ht="36">
      <c r="A2516" s="617"/>
      <c r="B2516" s="620" t="s">
        <v>3194</v>
      </c>
      <c r="C2516" s="613" t="s">
        <v>4013</v>
      </c>
      <c r="D2516" s="618" t="s">
        <v>3457</v>
      </c>
      <c r="E2516" s="614">
        <v>11250.52</v>
      </c>
      <c r="F2516" s="615">
        <f t="shared" si="121"/>
        <v>476775513.18998635</v>
      </c>
      <c r="G2516" s="614">
        <f t="shared" si="120"/>
        <v>11250.52</v>
      </c>
      <c r="H2516" s="615">
        <f t="shared" si="122"/>
        <v>476775513.18998635</v>
      </c>
      <c r="I2516" s="616" t="s">
        <v>108</v>
      </c>
      <c r="J2516" s="616" t="s">
        <v>3184</v>
      </c>
    </row>
    <row r="2517" spans="1:10" ht="36">
      <c r="A2517" s="617"/>
      <c r="B2517" s="620" t="s">
        <v>3194</v>
      </c>
      <c r="C2517" s="613" t="s">
        <v>4013</v>
      </c>
      <c r="D2517" s="618" t="s">
        <v>3296</v>
      </c>
      <c r="E2517" s="614">
        <v>4023000</v>
      </c>
      <c r="F2517" s="615">
        <f t="shared" si="121"/>
        <v>480798513.18998635</v>
      </c>
      <c r="G2517" s="614">
        <f t="shared" si="120"/>
        <v>4023000</v>
      </c>
      <c r="H2517" s="615">
        <f t="shared" si="122"/>
        <v>480798513.18998635</v>
      </c>
      <c r="I2517" s="616" t="s">
        <v>108</v>
      </c>
      <c r="J2517" s="616" t="s">
        <v>3184</v>
      </c>
    </row>
    <row r="2518" spans="1:10" ht="36">
      <c r="A2518" s="617"/>
      <c r="B2518" s="620" t="s">
        <v>3194</v>
      </c>
      <c r="C2518" s="613" t="s">
        <v>4013</v>
      </c>
      <c r="D2518" s="618" t="s">
        <v>3278</v>
      </c>
      <c r="E2518" s="614">
        <v>128927.76000000001</v>
      </c>
      <c r="F2518" s="615">
        <f t="shared" si="121"/>
        <v>480927440.94998634</v>
      </c>
      <c r="G2518" s="614">
        <f t="shared" si="120"/>
        <v>128927.76000000001</v>
      </c>
      <c r="H2518" s="615">
        <f t="shared" si="122"/>
        <v>480927440.94998634</v>
      </c>
      <c r="I2518" s="616" t="s">
        <v>108</v>
      </c>
      <c r="J2518" s="616" t="s">
        <v>3184</v>
      </c>
    </row>
    <row r="2519" spans="1:10" ht="36">
      <c r="A2519" s="617"/>
      <c r="B2519" s="620" t="s">
        <v>3194</v>
      </c>
      <c r="C2519" s="613" t="s">
        <v>4013</v>
      </c>
      <c r="D2519" s="618" t="s">
        <v>3279</v>
      </c>
      <c r="E2519" s="614">
        <v>2000</v>
      </c>
      <c r="F2519" s="615">
        <f t="shared" si="121"/>
        <v>480929440.94998634</v>
      </c>
      <c r="G2519" s="614">
        <f t="shared" si="120"/>
        <v>2000</v>
      </c>
      <c r="H2519" s="615">
        <f t="shared" si="122"/>
        <v>480929440.94998634</v>
      </c>
      <c r="I2519" s="616" t="s">
        <v>108</v>
      </c>
      <c r="J2519" s="616" t="s">
        <v>3184</v>
      </c>
    </row>
    <row r="2520" spans="1:10" ht="36">
      <c r="A2520" s="617"/>
      <c r="B2520" s="620" t="s">
        <v>3194</v>
      </c>
      <c r="C2520" s="613" t="s">
        <v>4013</v>
      </c>
      <c r="D2520" s="618" t="s">
        <v>3281</v>
      </c>
      <c r="E2520" s="614">
        <v>959.76</v>
      </c>
      <c r="F2520" s="615">
        <f t="shared" si="121"/>
        <v>480930400.70998633</v>
      </c>
      <c r="G2520" s="614">
        <f t="shared" si="120"/>
        <v>959.76</v>
      </c>
      <c r="H2520" s="615">
        <f t="shared" si="122"/>
        <v>480930400.70998633</v>
      </c>
      <c r="I2520" s="616" t="s">
        <v>108</v>
      </c>
      <c r="J2520" s="616" t="s">
        <v>3184</v>
      </c>
    </row>
    <row r="2521" spans="1:10" ht="36">
      <c r="A2521" s="617"/>
      <c r="B2521" s="620" t="s">
        <v>3194</v>
      </c>
      <c r="C2521" s="613" t="s">
        <v>4013</v>
      </c>
      <c r="D2521" s="618" t="s">
        <v>3542</v>
      </c>
      <c r="E2521" s="614">
        <v>100000</v>
      </c>
      <c r="F2521" s="615">
        <f t="shared" si="121"/>
        <v>481030400.70998633</v>
      </c>
      <c r="G2521" s="614">
        <f t="shared" si="120"/>
        <v>100000</v>
      </c>
      <c r="H2521" s="615">
        <f t="shared" si="122"/>
        <v>481030400.70998633</v>
      </c>
      <c r="I2521" s="616" t="s">
        <v>108</v>
      </c>
      <c r="J2521" s="616" t="s">
        <v>3184</v>
      </c>
    </row>
    <row r="2522" spans="1:10" ht="36">
      <c r="A2522" s="617"/>
      <c r="B2522" s="620" t="s">
        <v>3194</v>
      </c>
      <c r="C2522" s="613" t="s">
        <v>4013</v>
      </c>
      <c r="D2522" s="618" t="s">
        <v>3375</v>
      </c>
      <c r="E2522" s="614">
        <v>188000</v>
      </c>
      <c r="F2522" s="615">
        <f t="shared" si="121"/>
        <v>481218400.70998633</v>
      </c>
      <c r="G2522" s="614">
        <f t="shared" si="120"/>
        <v>188000</v>
      </c>
      <c r="H2522" s="615">
        <f t="shared" si="122"/>
        <v>481218400.70998633</v>
      </c>
      <c r="I2522" s="616" t="s">
        <v>108</v>
      </c>
      <c r="J2522" s="616" t="s">
        <v>3184</v>
      </c>
    </row>
    <row r="2523" spans="1:10" ht="36">
      <c r="A2523" s="617"/>
      <c r="B2523" s="620" t="s">
        <v>3194</v>
      </c>
      <c r="C2523" s="613" t="s">
        <v>4013</v>
      </c>
      <c r="D2523" s="618" t="s">
        <v>3535</v>
      </c>
      <c r="E2523" s="614">
        <v>373000</v>
      </c>
      <c r="F2523" s="615">
        <f t="shared" si="121"/>
        <v>481591400.70998633</v>
      </c>
      <c r="G2523" s="614">
        <f t="shared" si="120"/>
        <v>373000</v>
      </c>
      <c r="H2523" s="615">
        <f t="shared" si="122"/>
        <v>481591400.70998633</v>
      </c>
      <c r="I2523" s="616" t="s">
        <v>108</v>
      </c>
      <c r="J2523" s="616" t="s">
        <v>3184</v>
      </c>
    </row>
    <row r="2524" spans="1:10" ht="36">
      <c r="A2524" s="617"/>
      <c r="B2524" s="620" t="s">
        <v>3194</v>
      </c>
      <c r="C2524" s="613" t="s">
        <v>4014</v>
      </c>
      <c r="D2524" s="618" t="s">
        <v>4015</v>
      </c>
      <c r="E2524" s="614">
        <v>5000</v>
      </c>
      <c r="F2524" s="615">
        <f t="shared" si="121"/>
        <v>481596400.70998633</v>
      </c>
      <c r="G2524" s="614">
        <f t="shared" si="120"/>
        <v>5000</v>
      </c>
      <c r="H2524" s="615">
        <f t="shared" si="122"/>
        <v>481596400.70998633</v>
      </c>
      <c r="I2524" s="616" t="s">
        <v>108</v>
      </c>
      <c r="J2524" s="616" t="s">
        <v>3184</v>
      </c>
    </row>
    <row r="2525" spans="1:10" ht="36">
      <c r="A2525" s="617"/>
      <c r="B2525" s="620" t="s">
        <v>3194</v>
      </c>
      <c r="C2525" s="613" t="s">
        <v>4014</v>
      </c>
      <c r="D2525" s="618" t="s">
        <v>4016</v>
      </c>
      <c r="E2525" s="614">
        <v>668000</v>
      </c>
      <c r="F2525" s="615">
        <f t="shared" si="121"/>
        <v>482264400.70998633</v>
      </c>
      <c r="G2525" s="614">
        <f t="shared" si="120"/>
        <v>668000</v>
      </c>
      <c r="H2525" s="615">
        <f t="shared" si="122"/>
        <v>482264400.70998633</v>
      </c>
      <c r="I2525" s="616" t="s">
        <v>108</v>
      </c>
      <c r="J2525" s="616" t="s">
        <v>3184</v>
      </c>
    </row>
    <row r="2526" spans="1:10" ht="36">
      <c r="A2526" s="617"/>
      <c r="B2526" s="620" t="s">
        <v>3194</v>
      </c>
      <c r="C2526" s="613" t="s">
        <v>4014</v>
      </c>
      <c r="D2526" s="618" t="s">
        <v>4017</v>
      </c>
      <c r="E2526" s="614">
        <v>616000</v>
      </c>
      <c r="F2526" s="615">
        <f t="shared" si="121"/>
        <v>482880400.70998633</v>
      </c>
      <c r="G2526" s="614">
        <f t="shared" si="120"/>
        <v>616000</v>
      </c>
      <c r="H2526" s="615">
        <f t="shared" si="122"/>
        <v>482880400.70998633</v>
      </c>
      <c r="I2526" s="616" t="s">
        <v>108</v>
      </c>
      <c r="J2526" s="616" t="s">
        <v>3184</v>
      </c>
    </row>
    <row r="2527" spans="1:10" ht="36">
      <c r="A2527" s="617"/>
      <c r="B2527" s="620" t="s">
        <v>3194</v>
      </c>
      <c r="C2527" s="613" t="s">
        <v>4014</v>
      </c>
      <c r="D2527" s="618" t="s">
        <v>4018</v>
      </c>
      <c r="E2527" s="614">
        <v>616000</v>
      </c>
      <c r="F2527" s="615">
        <f t="shared" si="121"/>
        <v>483496400.70998633</v>
      </c>
      <c r="G2527" s="614">
        <f t="shared" si="120"/>
        <v>616000</v>
      </c>
      <c r="H2527" s="615">
        <f t="shared" si="122"/>
        <v>483496400.70998633</v>
      </c>
      <c r="I2527" s="616" t="s">
        <v>108</v>
      </c>
      <c r="J2527" s="616" t="s">
        <v>3184</v>
      </c>
    </row>
    <row r="2528" spans="1:10" ht="36">
      <c r="A2528" s="617"/>
      <c r="B2528" s="620" t="s">
        <v>3194</v>
      </c>
      <c r="C2528" s="613" t="s">
        <v>4014</v>
      </c>
      <c r="D2528" s="618" t="s">
        <v>3206</v>
      </c>
      <c r="E2528" s="614">
        <v>12263.6</v>
      </c>
      <c r="F2528" s="615">
        <f t="shared" si="121"/>
        <v>483508664.30998635</v>
      </c>
      <c r="G2528" s="614">
        <f t="shared" si="120"/>
        <v>12263.6</v>
      </c>
      <c r="H2528" s="615">
        <f t="shared" si="122"/>
        <v>483508664.30998635</v>
      </c>
      <c r="I2528" s="616" t="s">
        <v>108</v>
      </c>
      <c r="J2528" s="616" t="s">
        <v>3184</v>
      </c>
    </row>
    <row r="2529" spans="1:10" ht="36">
      <c r="A2529" s="617"/>
      <c r="B2529" s="620" t="s">
        <v>3194</v>
      </c>
      <c r="C2529" s="613" t="s">
        <v>4014</v>
      </c>
      <c r="D2529" s="618" t="s">
        <v>3496</v>
      </c>
      <c r="E2529" s="614">
        <v>313000</v>
      </c>
      <c r="F2529" s="615">
        <f t="shared" si="121"/>
        <v>483821664.30998635</v>
      </c>
      <c r="G2529" s="614">
        <f t="shared" si="120"/>
        <v>313000</v>
      </c>
      <c r="H2529" s="615">
        <f t="shared" si="122"/>
        <v>483821664.30998635</v>
      </c>
      <c r="I2529" s="616" t="s">
        <v>108</v>
      </c>
      <c r="J2529" s="616" t="s">
        <v>3184</v>
      </c>
    </row>
    <row r="2530" spans="1:10" ht="36">
      <c r="A2530" s="617"/>
      <c r="B2530" s="620" t="s">
        <v>3194</v>
      </c>
      <c r="C2530" s="613" t="s">
        <v>4014</v>
      </c>
      <c r="D2530" s="618" t="s">
        <v>3306</v>
      </c>
      <c r="E2530" s="614">
        <v>44000</v>
      </c>
      <c r="F2530" s="615">
        <f t="shared" si="121"/>
        <v>483865664.30998635</v>
      </c>
      <c r="G2530" s="614">
        <f t="shared" si="120"/>
        <v>44000</v>
      </c>
      <c r="H2530" s="615">
        <f t="shared" si="122"/>
        <v>483865664.30998635</v>
      </c>
      <c r="I2530" s="616" t="s">
        <v>108</v>
      </c>
      <c r="J2530" s="616" t="s">
        <v>3184</v>
      </c>
    </row>
    <row r="2531" spans="1:10" ht="36">
      <c r="A2531" s="617"/>
      <c r="B2531" s="620" t="s">
        <v>3194</v>
      </c>
      <c r="C2531" s="613" t="s">
        <v>4014</v>
      </c>
      <c r="D2531" s="618" t="s">
        <v>3307</v>
      </c>
      <c r="E2531" s="614">
        <v>25000</v>
      </c>
      <c r="F2531" s="615">
        <f t="shared" si="121"/>
        <v>483890664.30998635</v>
      </c>
      <c r="G2531" s="614">
        <f t="shared" si="120"/>
        <v>25000</v>
      </c>
      <c r="H2531" s="615">
        <f t="shared" si="122"/>
        <v>483890664.30998635</v>
      </c>
      <c r="I2531" s="616" t="s">
        <v>108</v>
      </c>
      <c r="J2531" s="616" t="s">
        <v>3184</v>
      </c>
    </row>
    <row r="2532" spans="1:10" ht="36">
      <c r="A2532" s="617"/>
      <c r="B2532" s="620" t="s">
        <v>3194</v>
      </c>
      <c r="C2532" s="613" t="s">
        <v>4014</v>
      </c>
      <c r="D2532" s="618" t="s">
        <v>3712</v>
      </c>
      <c r="E2532" s="614">
        <v>1797000</v>
      </c>
      <c r="F2532" s="615">
        <f t="shared" si="121"/>
        <v>485687664.30998635</v>
      </c>
      <c r="G2532" s="614">
        <f t="shared" si="120"/>
        <v>1797000</v>
      </c>
      <c r="H2532" s="615">
        <f t="shared" si="122"/>
        <v>485687664.30998635</v>
      </c>
      <c r="I2532" s="616" t="s">
        <v>108</v>
      </c>
      <c r="J2532" s="616" t="s">
        <v>3184</v>
      </c>
    </row>
    <row r="2533" spans="1:10" ht="36">
      <c r="A2533" s="617"/>
      <c r="B2533" s="620" t="s">
        <v>3194</v>
      </c>
      <c r="C2533" s="613" t="s">
        <v>4014</v>
      </c>
      <c r="D2533" s="618" t="s">
        <v>3308</v>
      </c>
      <c r="E2533" s="614">
        <v>616000</v>
      </c>
      <c r="F2533" s="615">
        <f t="shared" si="121"/>
        <v>486303664.30998635</v>
      </c>
      <c r="G2533" s="614">
        <f t="shared" si="120"/>
        <v>616000</v>
      </c>
      <c r="H2533" s="615">
        <f t="shared" si="122"/>
        <v>486303664.30998635</v>
      </c>
      <c r="I2533" s="616" t="s">
        <v>108</v>
      </c>
      <c r="J2533" s="616" t="s">
        <v>3184</v>
      </c>
    </row>
    <row r="2534" spans="1:10" ht="36">
      <c r="A2534" s="617"/>
      <c r="B2534" s="620" t="s">
        <v>3194</v>
      </c>
      <c r="C2534" s="613" t="s">
        <v>4014</v>
      </c>
      <c r="D2534" s="618" t="s">
        <v>3309</v>
      </c>
      <c r="E2534" s="614">
        <v>92000</v>
      </c>
      <c r="F2534" s="615">
        <f t="shared" si="121"/>
        <v>486395664.30998635</v>
      </c>
      <c r="G2534" s="614">
        <f t="shared" si="120"/>
        <v>92000</v>
      </c>
      <c r="H2534" s="615">
        <f t="shared" si="122"/>
        <v>486395664.30998635</v>
      </c>
      <c r="I2534" s="616" t="s">
        <v>108</v>
      </c>
      <c r="J2534" s="616" t="s">
        <v>3184</v>
      </c>
    </row>
    <row r="2535" spans="1:10" ht="36">
      <c r="A2535" s="617"/>
      <c r="B2535" s="620" t="s">
        <v>3194</v>
      </c>
      <c r="C2535" s="613" t="s">
        <v>4014</v>
      </c>
      <c r="D2535" s="618" t="s">
        <v>3310</v>
      </c>
      <c r="E2535" s="614">
        <v>154000</v>
      </c>
      <c r="F2535" s="615">
        <f t="shared" si="121"/>
        <v>486549664.30998635</v>
      </c>
      <c r="G2535" s="614">
        <f t="shared" si="120"/>
        <v>154000</v>
      </c>
      <c r="H2535" s="615">
        <f t="shared" si="122"/>
        <v>486549664.30998635</v>
      </c>
      <c r="I2535" s="616" t="s">
        <v>108</v>
      </c>
      <c r="J2535" s="616" t="s">
        <v>3184</v>
      </c>
    </row>
    <row r="2536" spans="1:10" ht="36">
      <c r="A2536" s="617"/>
      <c r="B2536" s="620" t="s">
        <v>3194</v>
      </c>
      <c r="C2536" s="613" t="s">
        <v>4014</v>
      </c>
      <c r="D2536" s="618" t="s">
        <v>3311</v>
      </c>
      <c r="E2536" s="614">
        <v>39000</v>
      </c>
      <c r="F2536" s="615">
        <f t="shared" si="121"/>
        <v>486588664.30998635</v>
      </c>
      <c r="G2536" s="614">
        <f t="shared" si="120"/>
        <v>39000</v>
      </c>
      <c r="H2536" s="615">
        <f t="shared" si="122"/>
        <v>486588664.30998635</v>
      </c>
      <c r="I2536" s="616" t="s">
        <v>108</v>
      </c>
      <c r="J2536" s="616" t="s">
        <v>3184</v>
      </c>
    </row>
    <row r="2537" spans="1:10" ht="36">
      <c r="A2537" s="617"/>
      <c r="B2537" s="620" t="s">
        <v>3194</v>
      </c>
      <c r="C2537" s="613" t="s">
        <v>4014</v>
      </c>
      <c r="D2537" s="618" t="s">
        <v>3389</v>
      </c>
      <c r="E2537" s="614">
        <v>308000</v>
      </c>
      <c r="F2537" s="615">
        <f t="shared" si="121"/>
        <v>486896664.30998635</v>
      </c>
      <c r="G2537" s="614">
        <f t="shared" si="120"/>
        <v>308000</v>
      </c>
      <c r="H2537" s="615">
        <f t="shared" si="122"/>
        <v>486896664.30998635</v>
      </c>
      <c r="I2537" s="616" t="s">
        <v>108</v>
      </c>
      <c r="J2537" s="616" t="s">
        <v>3184</v>
      </c>
    </row>
    <row r="2538" spans="1:10" ht="36">
      <c r="A2538" s="617"/>
      <c r="B2538" s="620" t="s">
        <v>3194</v>
      </c>
      <c r="C2538" s="613" t="s">
        <v>4014</v>
      </c>
      <c r="D2538" s="618" t="s">
        <v>3312</v>
      </c>
      <c r="E2538" s="614">
        <v>4372.24</v>
      </c>
      <c r="F2538" s="615">
        <f t="shared" si="121"/>
        <v>486901036.54998636</v>
      </c>
      <c r="G2538" s="614">
        <f t="shared" si="120"/>
        <v>4372.24</v>
      </c>
      <c r="H2538" s="615">
        <f t="shared" si="122"/>
        <v>486901036.54998636</v>
      </c>
      <c r="I2538" s="616" t="s">
        <v>108</v>
      </c>
      <c r="J2538" s="616" t="s">
        <v>3184</v>
      </c>
    </row>
    <row r="2539" spans="1:10" ht="36">
      <c r="A2539" s="617"/>
      <c r="B2539" s="620" t="s">
        <v>3194</v>
      </c>
      <c r="C2539" s="613" t="s">
        <v>4014</v>
      </c>
      <c r="D2539" s="618" t="s">
        <v>3390</v>
      </c>
      <c r="E2539" s="614">
        <v>26286.760000000002</v>
      </c>
      <c r="F2539" s="615">
        <f t="shared" si="121"/>
        <v>486927323.30998635</v>
      </c>
      <c r="G2539" s="614">
        <f t="shared" si="120"/>
        <v>26286.760000000002</v>
      </c>
      <c r="H2539" s="615">
        <f t="shared" si="122"/>
        <v>486927323.30998635</v>
      </c>
      <c r="I2539" s="616" t="s">
        <v>108</v>
      </c>
      <c r="J2539" s="616" t="s">
        <v>3184</v>
      </c>
    </row>
    <row r="2540" spans="1:10" ht="36">
      <c r="A2540" s="617"/>
      <c r="B2540" s="620" t="s">
        <v>3194</v>
      </c>
      <c r="C2540" s="613" t="s">
        <v>4014</v>
      </c>
      <c r="D2540" s="618" t="s">
        <v>4019</v>
      </c>
      <c r="E2540" s="614">
        <v>616000</v>
      </c>
      <c r="F2540" s="615">
        <f t="shared" si="121"/>
        <v>487543323.30998635</v>
      </c>
      <c r="G2540" s="614">
        <f t="shared" si="120"/>
        <v>616000</v>
      </c>
      <c r="H2540" s="615">
        <f t="shared" si="122"/>
        <v>487543323.30998635</v>
      </c>
      <c r="I2540" s="616" t="s">
        <v>108</v>
      </c>
      <c r="J2540" s="616" t="s">
        <v>3184</v>
      </c>
    </row>
    <row r="2541" spans="1:10" ht="36">
      <c r="A2541" s="617"/>
      <c r="B2541" s="620" t="s">
        <v>3194</v>
      </c>
      <c r="C2541" s="613" t="s">
        <v>4014</v>
      </c>
      <c r="D2541" s="618" t="s">
        <v>3324</v>
      </c>
      <c r="E2541" s="614">
        <v>359000</v>
      </c>
      <c r="F2541" s="615">
        <f t="shared" si="121"/>
        <v>487902323.30998635</v>
      </c>
      <c r="G2541" s="614">
        <f t="shared" si="120"/>
        <v>359000</v>
      </c>
      <c r="H2541" s="615">
        <f t="shared" si="122"/>
        <v>487902323.30998635</v>
      </c>
      <c r="I2541" s="616" t="s">
        <v>108</v>
      </c>
      <c r="J2541" s="616" t="s">
        <v>3184</v>
      </c>
    </row>
    <row r="2542" spans="1:10" ht="36">
      <c r="A2542" s="617"/>
      <c r="B2542" s="620" t="s">
        <v>3194</v>
      </c>
      <c r="C2542" s="613" t="s">
        <v>4014</v>
      </c>
      <c r="D2542" s="618" t="s">
        <v>4020</v>
      </c>
      <c r="E2542" s="614">
        <v>668000</v>
      </c>
      <c r="F2542" s="615">
        <f t="shared" si="121"/>
        <v>488570323.30998635</v>
      </c>
      <c r="G2542" s="614">
        <f t="shared" si="120"/>
        <v>668000</v>
      </c>
      <c r="H2542" s="615">
        <f t="shared" si="122"/>
        <v>488570323.30998635</v>
      </c>
      <c r="I2542" s="616" t="s">
        <v>108</v>
      </c>
      <c r="J2542" s="616" t="s">
        <v>3184</v>
      </c>
    </row>
    <row r="2543" spans="1:10" ht="36">
      <c r="A2543" s="617"/>
      <c r="B2543" s="620" t="s">
        <v>3194</v>
      </c>
      <c r="C2543" s="613" t="s">
        <v>4014</v>
      </c>
      <c r="D2543" s="618" t="s">
        <v>3329</v>
      </c>
      <c r="E2543" s="614">
        <v>103000</v>
      </c>
      <c r="F2543" s="615">
        <f t="shared" si="121"/>
        <v>488673323.30998635</v>
      </c>
      <c r="G2543" s="614">
        <f t="shared" si="120"/>
        <v>103000</v>
      </c>
      <c r="H2543" s="615">
        <f t="shared" si="122"/>
        <v>488673323.30998635</v>
      </c>
      <c r="I2543" s="616" t="s">
        <v>108</v>
      </c>
      <c r="J2543" s="616" t="s">
        <v>3184</v>
      </c>
    </row>
    <row r="2544" spans="1:10" ht="36">
      <c r="A2544" s="617"/>
      <c r="B2544" s="620" t="s">
        <v>3194</v>
      </c>
      <c r="C2544" s="613" t="s">
        <v>4014</v>
      </c>
      <c r="D2544" s="618" t="s">
        <v>3330</v>
      </c>
      <c r="E2544" s="614">
        <v>2000</v>
      </c>
      <c r="F2544" s="615">
        <f t="shared" si="121"/>
        <v>488675323.30998635</v>
      </c>
      <c r="G2544" s="614">
        <f t="shared" si="120"/>
        <v>2000</v>
      </c>
      <c r="H2544" s="615">
        <f t="shared" si="122"/>
        <v>488675323.30998635</v>
      </c>
      <c r="I2544" s="616" t="s">
        <v>108</v>
      </c>
      <c r="J2544" s="616" t="s">
        <v>3184</v>
      </c>
    </row>
    <row r="2545" spans="1:10" ht="36">
      <c r="A2545" s="617"/>
      <c r="B2545" s="620" t="s">
        <v>3194</v>
      </c>
      <c r="C2545" s="613" t="s">
        <v>4014</v>
      </c>
      <c r="D2545" s="618" t="s">
        <v>4021</v>
      </c>
      <c r="E2545" s="614">
        <v>4372.24</v>
      </c>
      <c r="F2545" s="615">
        <f t="shared" si="121"/>
        <v>488679695.54998636</v>
      </c>
      <c r="G2545" s="614">
        <f t="shared" si="120"/>
        <v>4372.24</v>
      </c>
      <c r="H2545" s="615">
        <f t="shared" si="122"/>
        <v>488679695.54998636</v>
      </c>
      <c r="I2545" s="616" t="s">
        <v>108</v>
      </c>
      <c r="J2545" s="616" t="s">
        <v>3184</v>
      </c>
    </row>
    <row r="2546" spans="1:10" ht="36">
      <c r="A2546" s="617"/>
      <c r="B2546" s="620" t="s">
        <v>3194</v>
      </c>
      <c r="C2546" s="613" t="s">
        <v>4014</v>
      </c>
      <c r="D2546" s="618" t="s">
        <v>4022</v>
      </c>
      <c r="E2546" s="614">
        <v>246000</v>
      </c>
      <c r="F2546" s="615">
        <f t="shared" si="121"/>
        <v>488925695.54998636</v>
      </c>
      <c r="G2546" s="614">
        <f t="shared" si="120"/>
        <v>246000</v>
      </c>
      <c r="H2546" s="615">
        <f t="shared" si="122"/>
        <v>488925695.54998636</v>
      </c>
      <c r="I2546" s="616" t="s">
        <v>108</v>
      </c>
      <c r="J2546" s="616" t="s">
        <v>3184</v>
      </c>
    </row>
    <row r="2547" spans="1:10" ht="36">
      <c r="A2547" s="617"/>
      <c r="B2547" s="620" t="s">
        <v>3194</v>
      </c>
      <c r="C2547" s="613" t="s">
        <v>4014</v>
      </c>
      <c r="D2547" s="618" t="s">
        <v>3333</v>
      </c>
      <c r="E2547" s="614">
        <v>92000</v>
      </c>
      <c r="F2547" s="615">
        <f t="shared" si="121"/>
        <v>489017695.54998636</v>
      </c>
      <c r="G2547" s="614">
        <f t="shared" si="120"/>
        <v>92000</v>
      </c>
      <c r="H2547" s="615">
        <f t="shared" si="122"/>
        <v>489017695.54998636</v>
      </c>
      <c r="I2547" s="616" t="s">
        <v>108</v>
      </c>
      <c r="J2547" s="616" t="s">
        <v>3184</v>
      </c>
    </row>
    <row r="2548" spans="1:10" ht="36">
      <c r="A2548" s="617"/>
      <c r="B2548" s="620" t="s">
        <v>3194</v>
      </c>
      <c r="C2548" s="613" t="s">
        <v>4014</v>
      </c>
      <c r="D2548" s="618" t="s">
        <v>4023</v>
      </c>
      <c r="E2548" s="614">
        <v>444000</v>
      </c>
      <c r="F2548" s="615">
        <f t="shared" si="121"/>
        <v>489461695.54998636</v>
      </c>
      <c r="G2548" s="614">
        <f t="shared" si="120"/>
        <v>444000</v>
      </c>
      <c r="H2548" s="615">
        <f t="shared" si="122"/>
        <v>489461695.54998636</v>
      </c>
      <c r="I2548" s="616" t="s">
        <v>108</v>
      </c>
      <c r="J2548" s="616" t="s">
        <v>3184</v>
      </c>
    </row>
    <row r="2549" spans="1:10" ht="36">
      <c r="A2549" s="617"/>
      <c r="B2549" s="620" t="s">
        <v>3194</v>
      </c>
      <c r="C2549" s="613" t="s">
        <v>4014</v>
      </c>
      <c r="D2549" s="618" t="s">
        <v>4024</v>
      </c>
      <c r="E2549" s="614">
        <v>2000</v>
      </c>
      <c r="F2549" s="615">
        <f t="shared" si="121"/>
        <v>489463695.54998636</v>
      </c>
      <c r="G2549" s="614">
        <f t="shared" si="120"/>
        <v>2000</v>
      </c>
      <c r="H2549" s="615">
        <f t="shared" si="122"/>
        <v>489463695.54998636</v>
      </c>
      <c r="I2549" s="616" t="s">
        <v>108</v>
      </c>
      <c r="J2549" s="616" t="s">
        <v>3184</v>
      </c>
    </row>
    <row r="2550" spans="1:10" ht="36">
      <c r="A2550" s="617"/>
      <c r="B2550" s="620" t="s">
        <v>3194</v>
      </c>
      <c r="C2550" s="613" t="s">
        <v>4014</v>
      </c>
      <c r="D2550" s="618" t="s">
        <v>4025</v>
      </c>
      <c r="E2550" s="614">
        <v>2000</v>
      </c>
      <c r="F2550" s="615">
        <f t="shared" si="121"/>
        <v>489465695.54998636</v>
      </c>
      <c r="G2550" s="614">
        <f t="shared" si="120"/>
        <v>2000</v>
      </c>
      <c r="H2550" s="615">
        <f t="shared" si="122"/>
        <v>489465695.54998636</v>
      </c>
      <c r="I2550" s="616" t="s">
        <v>108</v>
      </c>
      <c r="J2550" s="616" t="s">
        <v>3184</v>
      </c>
    </row>
    <row r="2551" spans="1:10" ht="36">
      <c r="A2551" s="617"/>
      <c r="B2551" s="620" t="s">
        <v>3194</v>
      </c>
      <c r="C2551" s="613" t="s">
        <v>4014</v>
      </c>
      <c r="D2551" s="618" t="s">
        <v>4026</v>
      </c>
      <c r="E2551" s="614">
        <v>49000</v>
      </c>
      <c r="F2551" s="615">
        <f t="shared" si="121"/>
        <v>489514695.54998636</v>
      </c>
      <c r="G2551" s="614">
        <f t="shared" si="120"/>
        <v>49000</v>
      </c>
      <c r="H2551" s="615">
        <f t="shared" si="122"/>
        <v>489514695.54998636</v>
      </c>
      <c r="I2551" s="616" t="s">
        <v>108</v>
      </c>
      <c r="J2551" s="616" t="s">
        <v>3184</v>
      </c>
    </row>
    <row r="2552" spans="1:10" ht="36">
      <c r="A2552" s="617"/>
      <c r="B2552" s="620" t="s">
        <v>3194</v>
      </c>
      <c r="C2552" s="613" t="s">
        <v>4014</v>
      </c>
      <c r="D2552" s="618" t="s">
        <v>3338</v>
      </c>
      <c r="E2552" s="614">
        <v>106.64</v>
      </c>
      <c r="F2552" s="615">
        <f t="shared" si="121"/>
        <v>489514802.18998635</v>
      </c>
      <c r="G2552" s="614">
        <f t="shared" si="120"/>
        <v>106.64</v>
      </c>
      <c r="H2552" s="615">
        <f t="shared" si="122"/>
        <v>489514802.18998635</v>
      </c>
      <c r="I2552" s="616" t="s">
        <v>108</v>
      </c>
      <c r="J2552" s="616" t="s">
        <v>3184</v>
      </c>
    </row>
    <row r="2553" spans="1:10" ht="36">
      <c r="A2553" s="617"/>
      <c r="B2553" s="620" t="s">
        <v>3194</v>
      </c>
      <c r="C2553" s="613" t="s">
        <v>4014</v>
      </c>
      <c r="D2553" s="618" t="s">
        <v>4027</v>
      </c>
      <c r="E2553" s="614">
        <v>2000</v>
      </c>
      <c r="F2553" s="615">
        <f t="shared" si="121"/>
        <v>489516802.18998635</v>
      </c>
      <c r="G2553" s="614">
        <f t="shared" si="120"/>
        <v>2000</v>
      </c>
      <c r="H2553" s="615">
        <f t="shared" si="122"/>
        <v>489516802.18998635</v>
      </c>
      <c r="I2553" s="616" t="s">
        <v>108</v>
      </c>
      <c r="J2553" s="616" t="s">
        <v>3184</v>
      </c>
    </row>
    <row r="2554" spans="1:10" ht="36">
      <c r="A2554" s="617"/>
      <c r="B2554" s="620" t="s">
        <v>3194</v>
      </c>
      <c r="C2554" s="613" t="s">
        <v>4014</v>
      </c>
      <c r="D2554" s="618" t="s">
        <v>4028</v>
      </c>
      <c r="E2554" s="614">
        <v>2000</v>
      </c>
      <c r="F2554" s="615">
        <f t="shared" si="121"/>
        <v>489518802.18998635</v>
      </c>
      <c r="G2554" s="614">
        <f t="shared" si="120"/>
        <v>2000</v>
      </c>
      <c r="H2554" s="615">
        <f t="shared" si="122"/>
        <v>489518802.18998635</v>
      </c>
      <c r="I2554" s="616" t="s">
        <v>108</v>
      </c>
      <c r="J2554" s="616" t="s">
        <v>3184</v>
      </c>
    </row>
    <row r="2555" spans="1:10" ht="36">
      <c r="A2555" s="617"/>
      <c r="B2555" s="620" t="s">
        <v>3194</v>
      </c>
      <c r="C2555" s="613" t="s">
        <v>4014</v>
      </c>
      <c r="D2555" s="618" t="s">
        <v>3248</v>
      </c>
      <c r="E2555" s="614">
        <v>265000</v>
      </c>
      <c r="F2555" s="615">
        <f t="shared" si="121"/>
        <v>489783802.18998635</v>
      </c>
      <c r="G2555" s="614">
        <f t="shared" si="120"/>
        <v>265000</v>
      </c>
      <c r="H2555" s="615">
        <f t="shared" si="122"/>
        <v>489783802.18998635</v>
      </c>
      <c r="I2555" s="616" t="s">
        <v>108</v>
      </c>
      <c r="J2555" s="616" t="s">
        <v>3184</v>
      </c>
    </row>
    <row r="2556" spans="1:10" ht="36">
      <c r="A2556" s="617"/>
      <c r="B2556" s="620" t="s">
        <v>3194</v>
      </c>
      <c r="C2556" s="613" t="s">
        <v>4014</v>
      </c>
      <c r="D2556" s="618" t="s">
        <v>4029</v>
      </c>
      <c r="E2556" s="614">
        <v>4000</v>
      </c>
      <c r="F2556" s="615">
        <f t="shared" si="121"/>
        <v>489787802.18998635</v>
      </c>
      <c r="G2556" s="614">
        <f t="shared" si="120"/>
        <v>4000</v>
      </c>
      <c r="H2556" s="615">
        <f t="shared" si="122"/>
        <v>489787802.18998635</v>
      </c>
      <c r="I2556" s="616" t="s">
        <v>108</v>
      </c>
      <c r="J2556" s="616" t="s">
        <v>3184</v>
      </c>
    </row>
    <row r="2557" spans="1:10" ht="36">
      <c r="A2557" s="617"/>
      <c r="B2557" s="620" t="s">
        <v>3194</v>
      </c>
      <c r="C2557" s="613" t="s">
        <v>4014</v>
      </c>
      <c r="D2557" s="618" t="s">
        <v>4030</v>
      </c>
      <c r="E2557" s="614">
        <v>9000</v>
      </c>
      <c r="F2557" s="615">
        <f t="shared" si="121"/>
        <v>489796802.18998635</v>
      </c>
      <c r="G2557" s="614">
        <f t="shared" si="120"/>
        <v>9000</v>
      </c>
      <c r="H2557" s="615">
        <f t="shared" si="122"/>
        <v>489796802.18998635</v>
      </c>
      <c r="I2557" s="616" t="s">
        <v>108</v>
      </c>
      <c r="J2557" s="616" t="s">
        <v>3184</v>
      </c>
    </row>
    <row r="2558" spans="1:10" ht="36">
      <c r="A2558" s="617"/>
      <c r="B2558" s="620" t="s">
        <v>3194</v>
      </c>
      <c r="C2558" s="613" t="s">
        <v>4014</v>
      </c>
      <c r="D2558" s="618" t="s">
        <v>4031</v>
      </c>
      <c r="E2558" s="614">
        <v>9000</v>
      </c>
      <c r="F2558" s="615">
        <f t="shared" si="121"/>
        <v>489805802.18998635</v>
      </c>
      <c r="G2558" s="614">
        <f t="shared" si="120"/>
        <v>9000</v>
      </c>
      <c r="H2558" s="615">
        <f t="shared" si="122"/>
        <v>489805802.18998635</v>
      </c>
      <c r="I2558" s="616" t="s">
        <v>108</v>
      </c>
      <c r="J2558" s="616" t="s">
        <v>3184</v>
      </c>
    </row>
    <row r="2559" spans="1:10" ht="36">
      <c r="A2559" s="617"/>
      <c r="B2559" s="620" t="s">
        <v>3194</v>
      </c>
      <c r="C2559" s="613" t="s">
        <v>4014</v>
      </c>
      <c r="D2559" s="618" t="s">
        <v>4032</v>
      </c>
      <c r="E2559" s="614">
        <v>78000</v>
      </c>
      <c r="F2559" s="615">
        <f t="shared" si="121"/>
        <v>489883802.18998635</v>
      </c>
      <c r="G2559" s="614">
        <f t="shared" si="120"/>
        <v>78000</v>
      </c>
      <c r="H2559" s="615">
        <f t="shared" si="122"/>
        <v>489883802.18998635</v>
      </c>
      <c r="I2559" s="616" t="s">
        <v>108</v>
      </c>
      <c r="J2559" s="616" t="s">
        <v>3184</v>
      </c>
    </row>
    <row r="2560" spans="1:10" ht="36">
      <c r="A2560" s="617"/>
      <c r="B2560" s="620" t="s">
        <v>3194</v>
      </c>
      <c r="C2560" s="613" t="s">
        <v>4014</v>
      </c>
      <c r="D2560" s="618" t="s">
        <v>4033</v>
      </c>
      <c r="E2560" s="614">
        <v>78000</v>
      </c>
      <c r="F2560" s="615">
        <f t="shared" si="121"/>
        <v>489961802.18998635</v>
      </c>
      <c r="G2560" s="614">
        <f t="shared" si="120"/>
        <v>78000</v>
      </c>
      <c r="H2560" s="615">
        <f t="shared" si="122"/>
        <v>489961802.18998635</v>
      </c>
      <c r="I2560" s="616" t="s">
        <v>108</v>
      </c>
      <c r="J2560" s="616" t="s">
        <v>3184</v>
      </c>
    </row>
    <row r="2561" spans="1:10" ht="36">
      <c r="A2561" s="617"/>
      <c r="B2561" s="620" t="s">
        <v>3194</v>
      </c>
      <c r="C2561" s="613" t="s">
        <v>4014</v>
      </c>
      <c r="D2561" s="618" t="s">
        <v>4034</v>
      </c>
      <c r="E2561" s="614">
        <v>9000</v>
      </c>
      <c r="F2561" s="615">
        <f t="shared" si="121"/>
        <v>489970802.18998635</v>
      </c>
      <c r="G2561" s="614">
        <f t="shared" si="120"/>
        <v>9000</v>
      </c>
      <c r="H2561" s="615">
        <f t="shared" si="122"/>
        <v>489970802.18998635</v>
      </c>
      <c r="I2561" s="616" t="s">
        <v>108</v>
      </c>
      <c r="J2561" s="616" t="s">
        <v>3184</v>
      </c>
    </row>
    <row r="2562" spans="1:10" ht="36">
      <c r="A2562" s="617"/>
      <c r="B2562" s="620" t="s">
        <v>3194</v>
      </c>
      <c r="C2562" s="613" t="s">
        <v>4014</v>
      </c>
      <c r="D2562" s="618" t="s">
        <v>3357</v>
      </c>
      <c r="E2562" s="614">
        <v>234000</v>
      </c>
      <c r="F2562" s="615">
        <f t="shared" si="121"/>
        <v>490204802.18998635</v>
      </c>
      <c r="G2562" s="614">
        <f t="shared" si="120"/>
        <v>234000</v>
      </c>
      <c r="H2562" s="615">
        <f t="shared" si="122"/>
        <v>490204802.18998635</v>
      </c>
      <c r="I2562" s="616" t="s">
        <v>108</v>
      </c>
      <c r="J2562" s="616" t="s">
        <v>3184</v>
      </c>
    </row>
    <row r="2563" spans="1:10" ht="36">
      <c r="A2563" s="617"/>
      <c r="B2563" s="620" t="s">
        <v>3194</v>
      </c>
      <c r="C2563" s="613" t="s">
        <v>4014</v>
      </c>
      <c r="D2563" s="618" t="s">
        <v>3358</v>
      </c>
      <c r="E2563" s="614">
        <v>209000</v>
      </c>
      <c r="F2563" s="615">
        <f t="shared" si="121"/>
        <v>490413802.18998635</v>
      </c>
      <c r="G2563" s="614">
        <f t="shared" si="120"/>
        <v>209000</v>
      </c>
      <c r="H2563" s="615">
        <f t="shared" si="122"/>
        <v>490413802.18998635</v>
      </c>
      <c r="I2563" s="616" t="s">
        <v>108</v>
      </c>
      <c r="J2563" s="616" t="s">
        <v>3184</v>
      </c>
    </row>
    <row r="2564" spans="1:10" ht="36">
      <c r="A2564" s="617"/>
      <c r="B2564" s="620" t="s">
        <v>3194</v>
      </c>
      <c r="C2564" s="613" t="s">
        <v>4014</v>
      </c>
      <c r="D2564" s="618" t="s">
        <v>3359</v>
      </c>
      <c r="E2564" s="614">
        <v>616000</v>
      </c>
      <c r="F2564" s="615">
        <f t="shared" si="121"/>
        <v>491029802.18998635</v>
      </c>
      <c r="G2564" s="614">
        <f t="shared" si="120"/>
        <v>616000</v>
      </c>
      <c r="H2564" s="615">
        <f t="shared" si="122"/>
        <v>491029802.18998635</v>
      </c>
      <c r="I2564" s="616" t="s">
        <v>108</v>
      </c>
      <c r="J2564" s="616" t="s">
        <v>3184</v>
      </c>
    </row>
    <row r="2565" spans="1:10" ht="36">
      <c r="A2565" s="617"/>
      <c r="B2565" s="620" t="s">
        <v>3194</v>
      </c>
      <c r="C2565" s="613" t="s">
        <v>4014</v>
      </c>
      <c r="D2565" s="618" t="s">
        <v>4035</v>
      </c>
      <c r="E2565" s="614">
        <v>13000</v>
      </c>
      <c r="F2565" s="615">
        <f t="shared" si="121"/>
        <v>491042802.18998635</v>
      </c>
      <c r="G2565" s="614">
        <f t="shared" si="120"/>
        <v>13000</v>
      </c>
      <c r="H2565" s="615">
        <f t="shared" si="122"/>
        <v>491042802.18998635</v>
      </c>
      <c r="I2565" s="616" t="s">
        <v>108</v>
      </c>
      <c r="J2565" s="616" t="s">
        <v>3184</v>
      </c>
    </row>
    <row r="2566" spans="1:10" ht="36">
      <c r="A2566" s="617"/>
      <c r="B2566" s="620" t="s">
        <v>3194</v>
      </c>
      <c r="C2566" s="613" t="s">
        <v>4014</v>
      </c>
      <c r="D2566" s="618" t="s">
        <v>4036</v>
      </c>
      <c r="E2566" s="614">
        <v>9000</v>
      </c>
      <c r="F2566" s="615">
        <f t="shared" si="121"/>
        <v>491051802.18998635</v>
      </c>
      <c r="G2566" s="614">
        <f t="shared" si="120"/>
        <v>9000</v>
      </c>
      <c r="H2566" s="615">
        <f t="shared" si="122"/>
        <v>491051802.18998635</v>
      </c>
      <c r="I2566" s="616" t="s">
        <v>108</v>
      </c>
      <c r="J2566" s="616" t="s">
        <v>3184</v>
      </c>
    </row>
    <row r="2567" spans="1:10" ht="36">
      <c r="A2567" s="617"/>
      <c r="B2567" s="620" t="s">
        <v>3194</v>
      </c>
      <c r="C2567" s="613" t="s">
        <v>4014</v>
      </c>
      <c r="D2567" s="618" t="s">
        <v>4037</v>
      </c>
      <c r="E2567" s="614">
        <v>9000</v>
      </c>
      <c r="F2567" s="615">
        <f t="shared" si="121"/>
        <v>491060802.18998635</v>
      </c>
      <c r="G2567" s="614">
        <f t="shared" si="120"/>
        <v>9000</v>
      </c>
      <c r="H2567" s="615">
        <f t="shared" si="122"/>
        <v>491060802.18998635</v>
      </c>
      <c r="I2567" s="616" t="s">
        <v>108</v>
      </c>
      <c r="J2567" s="616" t="s">
        <v>3184</v>
      </c>
    </row>
    <row r="2568" spans="1:10" ht="36">
      <c r="A2568" s="617"/>
      <c r="B2568" s="620" t="s">
        <v>3194</v>
      </c>
      <c r="C2568" s="613" t="s">
        <v>4014</v>
      </c>
      <c r="D2568" s="618" t="s">
        <v>4038</v>
      </c>
      <c r="E2568" s="614">
        <v>9000</v>
      </c>
      <c r="F2568" s="615">
        <f t="shared" si="121"/>
        <v>491069802.18998635</v>
      </c>
      <c r="G2568" s="614">
        <f t="shared" si="120"/>
        <v>9000</v>
      </c>
      <c r="H2568" s="615">
        <f t="shared" si="122"/>
        <v>491069802.18998635</v>
      </c>
      <c r="I2568" s="616" t="s">
        <v>108</v>
      </c>
      <c r="J2568" s="616" t="s">
        <v>3184</v>
      </c>
    </row>
    <row r="2569" spans="1:10" ht="36">
      <c r="A2569" s="617"/>
      <c r="B2569" s="620" t="s">
        <v>3194</v>
      </c>
      <c r="C2569" s="613" t="s">
        <v>4014</v>
      </c>
      <c r="D2569" s="618" t="s">
        <v>3365</v>
      </c>
      <c r="E2569" s="614">
        <v>125000</v>
      </c>
      <c r="F2569" s="615">
        <f t="shared" si="121"/>
        <v>491194802.18998635</v>
      </c>
      <c r="G2569" s="614">
        <f t="shared" si="120"/>
        <v>125000</v>
      </c>
      <c r="H2569" s="615">
        <f t="shared" si="122"/>
        <v>491194802.18998635</v>
      </c>
      <c r="I2569" s="616" t="s">
        <v>108</v>
      </c>
      <c r="J2569" s="616" t="s">
        <v>3184</v>
      </c>
    </row>
    <row r="2570" spans="1:10" ht="36">
      <c r="A2570" s="617"/>
      <c r="B2570" s="620" t="s">
        <v>3194</v>
      </c>
      <c r="C2570" s="613" t="s">
        <v>4014</v>
      </c>
      <c r="D2570" s="618" t="s">
        <v>4039</v>
      </c>
      <c r="E2570" s="614">
        <v>2000</v>
      </c>
      <c r="F2570" s="615">
        <f t="shared" si="121"/>
        <v>491196802.18998635</v>
      </c>
      <c r="G2570" s="614">
        <f t="shared" ref="G2570:G2583" si="123">E2570</f>
        <v>2000</v>
      </c>
      <c r="H2570" s="615">
        <f t="shared" si="122"/>
        <v>491196802.18998635</v>
      </c>
      <c r="I2570" s="616" t="s">
        <v>108</v>
      </c>
      <c r="J2570" s="616" t="s">
        <v>3184</v>
      </c>
    </row>
    <row r="2571" spans="1:10" ht="36">
      <c r="A2571" s="617"/>
      <c r="B2571" s="620" t="s">
        <v>3194</v>
      </c>
      <c r="C2571" s="613" t="s">
        <v>4014</v>
      </c>
      <c r="D2571" s="618" t="s">
        <v>4040</v>
      </c>
      <c r="E2571" s="614">
        <v>250000</v>
      </c>
      <c r="F2571" s="615">
        <f t="shared" ref="F2571:F2583" si="124">E2571+F2570</f>
        <v>491446802.18998635</v>
      </c>
      <c r="G2571" s="614">
        <f t="shared" si="123"/>
        <v>250000</v>
      </c>
      <c r="H2571" s="615">
        <f t="shared" ref="H2571:H2583" si="125">H2570+G2571</f>
        <v>491446802.18998635</v>
      </c>
      <c r="I2571" s="616" t="s">
        <v>108</v>
      </c>
      <c r="J2571" s="616" t="s">
        <v>3184</v>
      </c>
    </row>
    <row r="2572" spans="1:10" ht="36">
      <c r="A2572" s="617"/>
      <c r="B2572" s="620" t="s">
        <v>3194</v>
      </c>
      <c r="C2572" s="613" t="s">
        <v>4014</v>
      </c>
      <c r="D2572" s="618" t="s">
        <v>3960</v>
      </c>
      <c r="E2572" s="614">
        <v>11000</v>
      </c>
      <c r="F2572" s="615">
        <f t="shared" si="124"/>
        <v>491457802.18998635</v>
      </c>
      <c r="G2572" s="614">
        <f t="shared" si="123"/>
        <v>11000</v>
      </c>
      <c r="H2572" s="615">
        <f t="shared" si="125"/>
        <v>491457802.18998635</v>
      </c>
      <c r="I2572" s="616" t="s">
        <v>108</v>
      </c>
      <c r="J2572" s="616" t="s">
        <v>3184</v>
      </c>
    </row>
    <row r="2573" spans="1:10" ht="36">
      <c r="A2573" s="617"/>
      <c r="B2573" s="620" t="s">
        <v>3194</v>
      </c>
      <c r="C2573" s="613" t="s">
        <v>4014</v>
      </c>
      <c r="D2573" s="618" t="s">
        <v>4041</v>
      </c>
      <c r="E2573" s="614">
        <v>13000</v>
      </c>
      <c r="F2573" s="615">
        <f t="shared" si="124"/>
        <v>491470802.18998635</v>
      </c>
      <c r="G2573" s="614">
        <f t="shared" si="123"/>
        <v>13000</v>
      </c>
      <c r="H2573" s="615">
        <f t="shared" si="125"/>
        <v>491470802.18998635</v>
      </c>
      <c r="I2573" s="616" t="s">
        <v>108</v>
      </c>
      <c r="J2573" s="616" t="s">
        <v>3184</v>
      </c>
    </row>
    <row r="2574" spans="1:10" ht="36">
      <c r="A2574" s="617"/>
      <c r="B2574" s="620" t="s">
        <v>3194</v>
      </c>
      <c r="C2574" s="613" t="s">
        <v>4014</v>
      </c>
      <c r="D2574" s="618" t="s">
        <v>3367</v>
      </c>
      <c r="E2574" s="614">
        <v>719000</v>
      </c>
      <c r="F2574" s="615">
        <f t="shared" si="124"/>
        <v>492189802.18998635</v>
      </c>
      <c r="G2574" s="614">
        <f t="shared" si="123"/>
        <v>719000</v>
      </c>
      <c r="H2574" s="615">
        <f t="shared" si="125"/>
        <v>492189802.18998635</v>
      </c>
      <c r="I2574" s="616" t="s">
        <v>108</v>
      </c>
      <c r="J2574" s="616" t="s">
        <v>3184</v>
      </c>
    </row>
    <row r="2575" spans="1:10" ht="36">
      <c r="A2575" s="617"/>
      <c r="B2575" s="620" t="s">
        <v>3194</v>
      </c>
      <c r="C2575" s="613" t="s">
        <v>4014</v>
      </c>
      <c r="D2575" s="618" t="s">
        <v>4042</v>
      </c>
      <c r="E2575" s="614">
        <v>6000</v>
      </c>
      <c r="F2575" s="615">
        <f t="shared" si="124"/>
        <v>492195802.18998635</v>
      </c>
      <c r="G2575" s="614">
        <f t="shared" si="123"/>
        <v>6000</v>
      </c>
      <c r="H2575" s="615">
        <f t="shared" si="125"/>
        <v>492195802.18998635</v>
      </c>
      <c r="I2575" s="616" t="s">
        <v>108</v>
      </c>
      <c r="J2575" s="616" t="s">
        <v>3184</v>
      </c>
    </row>
    <row r="2576" spans="1:10" ht="36">
      <c r="A2576" s="617"/>
      <c r="B2576" s="620" t="s">
        <v>3194</v>
      </c>
      <c r="C2576" s="613" t="s">
        <v>4014</v>
      </c>
      <c r="D2576" s="618" t="s">
        <v>4043</v>
      </c>
      <c r="E2576" s="614">
        <v>2000</v>
      </c>
      <c r="F2576" s="615">
        <f t="shared" si="124"/>
        <v>492197802.18998635</v>
      </c>
      <c r="G2576" s="614">
        <f t="shared" si="123"/>
        <v>2000</v>
      </c>
      <c r="H2576" s="615">
        <f t="shared" si="125"/>
        <v>492197802.18998635</v>
      </c>
      <c r="I2576" s="616" t="s">
        <v>108</v>
      </c>
      <c r="J2576" s="616" t="s">
        <v>3184</v>
      </c>
    </row>
    <row r="2577" spans="1:10" ht="36">
      <c r="A2577" s="617"/>
      <c r="B2577" s="620" t="s">
        <v>3194</v>
      </c>
      <c r="C2577" s="613" t="s">
        <v>4014</v>
      </c>
      <c r="D2577" s="618" t="s">
        <v>4044</v>
      </c>
      <c r="E2577" s="614">
        <v>78000</v>
      </c>
      <c r="F2577" s="615">
        <f t="shared" si="124"/>
        <v>492275802.18998635</v>
      </c>
      <c r="G2577" s="614">
        <f t="shared" si="123"/>
        <v>78000</v>
      </c>
      <c r="H2577" s="615">
        <f t="shared" si="125"/>
        <v>492275802.18998635</v>
      </c>
      <c r="I2577" s="616" t="s">
        <v>108</v>
      </c>
      <c r="J2577" s="616" t="s">
        <v>3184</v>
      </c>
    </row>
    <row r="2578" spans="1:10" ht="36">
      <c r="A2578" s="617"/>
      <c r="B2578" s="620" t="s">
        <v>3194</v>
      </c>
      <c r="C2578" s="613" t="s">
        <v>4014</v>
      </c>
      <c r="D2578" s="618" t="s">
        <v>4045</v>
      </c>
      <c r="E2578" s="614">
        <v>78000</v>
      </c>
      <c r="F2578" s="615">
        <f t="shared" si="124"/>
        <v>492353802.18998635</v>
      </c>
      <c r="G2578" s="614">
        <f t="shared" si="123"/>
        <v>78000</v>
      </c>
      <c r="H2578" s="615">
        <f t="shared" si="125"/>
        <v>492353802.18998635</v>
      </c>
      <c r="I2578" s="616" t="s">
        <v>108</v>
      </c>
      <c r="J2578" s="616" t="s">
        <v>3184</v>
      </c>
    </row>
    <row r="2579" spans="1:10" ht="36">
      <c r="A2579" s="617"/>
      <c r="B2579" s="620" t="s">
        <v>3194</v>
      </c>
      <c r="C2579" s="613" t="s">
        <v>4014</v>
      </c>
      <c r="D2579" s="618" t="s">
        <v>3369</v>
      </c>
      <c r="E2579" s="614">
        <v>513000</v>
      </c>
      <c r="F2579" s="615">
        <f t="shared" si="124"/>
        <v>492866802.18998635</v>
      </c>
      <c r="G2579" s="614">
        <f t="shared" si="123"/>
        <v>513000</v>
      </c>
      <c r="H2579" s="615">
        <f t="shared" si="125"/>
        <v>492866802.18998635</v>
      </c>
      <c r="I2579" s="616" t="s">
        <v>108</v>
      </c>
      <c r="J2579" s="616" t="s">
        <v>3184</v>
      </c>
    </row>
    <row r="2580" spans="1:10" ht="36">
      <c r="A2580" s="617"/>
      <c r="B2580" s="620" t="s">
        <v>3194</v>
      </c>
      <c r="C2580" s="613" t="s">
        <v>4014</v>
      </c>
      <c r="D2580" s="618" t="s">
        <v>4046</v>
      </c>
      <c r="E2580" s="614">
        <v>12316.920000000002</v>
      </c>
      <c r="F2580" s="615">
        <f t="shared" si="124"/>
        <v>492879119.10998636</v>
      </c>
      <c r="G2580" s="614">
        <f t="shared" si="123"/>
        <v>12316.920000000002</v>
      </c>
      <c r="H2580" s="615">
        <f t="shared" si="125"/>
        <v>492879119.10998636</v>
      </c>
      <c r="I2580" s="616" t="s">
        <v>108</v>
      </c>
      <c r="J2580" s="616" t="s">
        <v>3184</v>
      </c>
    </row>
    <row r="2581" spans="1:10" ht="36">
      <c r="A2581" s="617"/>
      <c r="B2581" s="620" t="s">
        <v>3194</v>
      </c>
      <c r="C2581" s="613" t="s">
        <v>4014</v>
      </c>
      <c r="D2581" s="618" t="s">
        <v>4047</v>
      </c>
      <c r="E2581" s="614">
        <v>29006.080000000002</v>
      </c>
      <c r="F2581" s="615">
        <f t="shared" si="124"/>
        <v>492908125.18998635</v>
      </c>
      <c r="G2581" s="614">
        <f t="shared" si="123"/>
        <v>29006.080000000002</v>
      </c>
      <c r="H2581" s="615">
        <f t="shared" si="125"/>
        <v>492908125.18998635</v>
      </c>
      <c r="I2581" s="616" t="s">
        <v>108</v>
      </c>
      <c r="J2581" s="616" t="s">
        <v>3184</v>
      </c>
    </row>
    <row r="2582" spans="1:10" ht="36">
      <c r="A2582" s="617"/>
      <c r="B2582" s="620" t="s">
        <v>3194</v>
      </c>
      <c r="C2582" s="613" t="s">
        <v>4014</v>
      </c>
      <c r="D2582" s="618" t="s">
        <v>3749</v>
      </c>
      <c r="E2582" s="614">
        <v>17000</v>
      </c>
      <c r="F2582" s="615">
        <f t="shared" si="124"/>
        <v>492925125.18998635</v>
      </c>
      <c r="G2582" s="614">
        <f t="shared" si="123"/>
        <v>17000</v>
      </c>
      <c r="H2582" s="615">
        <f t="shared" si="125"/>
        <v>492925125.18998635</v>
      </c>
      <c r="I2582" s="616" t="s">
        <v>108</v>
      </c>
      <c r="J2582" s="616" t="s">
        <v>3184</v>
      </c>
    </row>
    <row r="2583" spans="1:10" ht="36">
      <c r="A2583" s="617"/>
      <c r="B2583" s="620" t="s">
        <v>3194</v>
      </c>
      <c r="C2583" s="613" t="s">
        <v>4014</v>
      </c>
      <c r="D2583" s="618" t="s">
        <v>3382</v>
      </c>
      <c r="E2583" s="614">
        <v>32000</v>
      </c>
      <c r="F2583" s="615">
        <f t="shared" si="124"/>
        <v>492957125.18998635</v>
      </c>
      <c r="G2583" s="614">
        <f t="shared" si="123"/>
        <v>32000</v>
      </c>
      <c r="H2583" s="615">
        <f t="shared" si="125"/>
        <v>492957125.18998635</v>
      </c>
      <c r="I2583" s="616" t="s">
        <v>108</v>
      </c>
      <c r="J2583" s="616" t="s">
        <v>3184</v>
      </c>
    </row>
    <row r="2584" spans="1:10">
      <c r="D2584" s="147" t="s">
        <v>3161</v>
      </c>
      <c r="E2584" s="222">
        <f>SUM(E4:E2583)</f>
        <v>492957125.18998635</v>
      </c>
    </row>
    <row r="2585" spans="1:10" s="272" customFormat="1">
      <c r="B2585" s="130"/>
      <c r="C2585" s="130"/>
      <c r="D2585" s="147"/>
      <c r="E2585" s="222"/>
      <c r="H2585" s="48"/>
    </row>
    <row r="2586" spans="1:10" s="272" customFormat="1">
      <c r="B2586" s="130"/>
      <c r="C2586" s="130"/>
      <c r="D2586" s="638" t="s">
        <v>5661</v>
      </c>
      <c r="E2586" s="205">
        <f>E2584</f>
        <v>492957125.18998635</v>
      </c>
      <c r="F2586" s="640"/>
      <c r="H2586" s="48"/>
    </row>
    <row r="2587" spans="1:10">
      <c r="D2587" s="638" t="s">
        <v>5662</v>
      </c>
      <c r="E2587" s="205">
        <f>'UAA Community Campuses'!E1052</f>
        <v>72582326.655555576</v>
      </c>
      <c r="F2587" s="640"/>
    </row>
    <row r="2588" spans="1:10">
      <c r="D2588" s="638" t="s">
        <v>5663</v>
      </c>
      <c r="E2588" s="205">
        <f>'UAF-Main Campus'!E1188</f>
        <v>802873903.00999999</v>
      </c>
      <c r="F2588" s="640"/>
    </row>
    <row r="2589" spans="1:10">
      <c r="D2589" s="638" t="s">
        <v>5954</v>
      </c>
      <c r="E2589" s="205">
        <f>'UAF Community Campuses'!E123</f>
        <v>22890988</v>
      </c>
      <c r="F2589" s="640"/>
    </row>
    <row r="2590" spans="1:10">
      <c r="D2590" s="638" t="s">
        <v>5953</v>
      </c>
      <c r="E2590" s="205">
        <f>'UAS Main &amp; Community Campuses'!E90</f>
        <v>22848769.4220284</v>
      </c>
      <c r="F2590" s="640"/>
    </row>
    <row r="2591" spans="1:10" ht="12.75" thickBot="1">
      <c r="D2591" s="638" t="s">
        <v>5664</v>
      </c>
      <c r="E2591" s="637">
        <f>'UA-Statewide'!E27</f>
        <v>6662700</v>
      </c>
      <c r="F2591" s="640"/>
    </row>
    <row r="2592" spans="1:10" ht="12.75" thickTop="1">
      <c r="D2592" s="639" t="s">
        <v>5665</v>
      </c>
      <c r="E2592" s="206">
        <f>SUM(E2586:E2591)</f>
        <v>1420815812.2775702</v>
      </c>
      <c r="F2592" s="641"/>
    </row>
  </sheetData>
  <pageMargins left="0.25" right="0.25" top="0.75" bottom="0.75" header="0.3" footer="0.3"/>
  <pageSetup scale="59" fitToHeight="0" orientation="landscape" verticalDpi="0" r:id="rId1"/>
  <headerFooter>
    <oddHeader>&amp;F</oddHeader>
    <oddFooter>&amp;C&amp;A&amp;R&amp;P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052"/>
  <sheetViews>
    <sheetView workbookViewId="0">
      <pane ySplit="3" topLeftCell="A4" activePane="bottomLeft" state="frozen"/>
      <selection pane="bottomLeft" activeCell="A4" sqref="A4"/>
    </sheetView>
  </sheetViews>
  <sheetFormatPr defaultColWidth="8.7109375" defaultRowHeight="12"/>
  <cols>
    <col min="1" max="1" width="11.5703125" style="7" bestFit="1" customWidth="1"/>
    <col min="2" max="2" width="23.85546875" style="130" bestFit="1" customWidth="1"/>
    <col min="3" max="3" width="23.85546875" style="130" customWidth="1"/>
    <col min="4" max="4" width="46.5703125" style="3" customWidth="1"/>
    <col min="5" max="5" width="12.7109375" style="40" bestFit="1" customWidth="1"/>
    <col min="6" max="6" width="12.28515625" style="7" bestFit="1" customWidth="1"/>
    <col min="7" max="7" width="7.5703125" style="7" bestFit="1" customWidth="1"/>
    <col min="8" max="8" width="15" style="48" bestFit="1" customWidth="1"/>
    <col min="9" max="9" width="12.5703125" style="7" bestFit="1" customWidth="1"/>
    <col min="10" max="10" width="12.42578125" style="7" bestFit="1" customWidth="1"/>
    <col min="11" max="16384" width="8.7109375" style="7"/>
  </cols>
  <sheetData>
    <row r="1" spans="1:10">
      <c r="A1" s="1" t="s">
        <v>5944</v>
      </c>
      <c r="B1" s="45"/>
      <c r="C1" s="621"/>
    </row>
    <row r="3" spans="1:10" s="2" customFormat="1">
      <c r="A3" s="2" t="s">
        <v>6</v>
      </c>
      <c r="B3" s="46" t="s">
        <v>5671</v>
      </c>
      <c r="C3" s="46" t="s">
        <v>7</v>
      </c>
      <c r="D3" s="2" t="s">
        <v>8</v>
      </c>
      <c r="E3" s="145" t="s">
        <v>9</v>
      </c>
      <c r="F3" s="2" t="s">
        <v>10</v>
      </c>
      <c r="G3" s="2" t="s">
        <v>11</v>
      </c>
      <c r="H3" s="142" t="s">
        <v>12</v>
      </c>
      <c r="I3" s="2" t="s">
        <v>13</v>
      </c>
      <c r="J3" s="2" t="s">
        <v>14</v>
      </c>
    </row>
    <row r="4" spans="1:10" ht="132">
      <c r="A4" s="612">
        <v>1</v>
      </c>
      <c r="B4" s="620" t="s">
        <v>3194</v>
      </c>
      <c r="C4" s="613" t="s">
        <v>4048</v>
      </c>
      <c r="D4" s="613" t="s">
        <v>5934</v>
      </c>
      <c r="E4" s="614">
        <v>3000000</v>
      </c>
      <c r="F4" s="615">
        <f>E4</f>
        <v>3000000</v>
      </c>
      <c r="G4" s="614">
        <f>E4</f>
        <v>3000000</v>
      </c>
      <c r="H4" s="615">
        <f>G4</f>
        <v>3000000</v>
      </c>
      <c r="I4" s="616" t="s">
        <v>4049</v>
      </c>
      <c r="J4" s="616" t="s">
        <v>4049</v>
      </c>
    </row>
    <row r="5" spans="1:10" ht="24">
      <c r="A5" s="617"/>
      <c r="B5" s="620" t="s">
        <v>3194</v>
      </c>
      <c r="C5" s="613" t="s">
        <v>4050</v>
      </c>
      <c r="D5" s="618" t="s">
        <v>3468</v>
      </c>
      <c r="E5" s="614">
        <v>10000.333333333334</v>
      </c>
      <c r="F5" s="615">
        <f>F4+E5</f>
        <v>3010000.3333333335</v>
      </c>
      <c r="G5" s="614">
        <f>E5</f>
        <v>10000.333333333334</v>
      </c>
      <c r="H5" s="615">
        <f>H4+G5</f>
        <v>3010000.3333333335</v>
      </c>
      <c r="I5" s="616" t="s">
        <v>883</v>
      </c>
      <c r="J5" s="616" t="s">
        <v>2035</v>
      </c>
    </row>
    <row r="6" spans="1:10" ht="24">
      <c r="A6" s="617"/>
      <c r="B6" s="620" t="s">
        <v>3194</v>
      </c>
      <c r="C6" s="613" t="s">
        <v>4050</v>
      </c>
      <c r="D6" s="618" t="s">
        <v>3206</v>
      </c>
      <c r="E6" s="614">
        <v>87000</v>
      </c>
      <c r="F6" s="615">
        <f>E6+F5</f>
        <v>3097000.3333333335</v>
      </c>
      <c r="G6" s="614">
        <f t="shared" ref="G6:G69" si="0">E6</f>
        <v>87000</v>
      </c>
      <c r="H6" s="615">
        <f>H5+G6</f>
        <v>3097000.3333333335</v>
      </c>
      <c r="I6" s="616" t="s">
        <v>883</v>
      </c>
      <c r="J6" s="616" t="s">
        <v>2035</v>
      </c>
    </row>
    <row r="7" spans="1:10" ht="24">
      <c r="A7" s="617"/>
      <c r="B7" s="620" t="s">
        <v>3194</v>
      </c>
      <c r="C7" s="613" t="s">
        <v>4050</v>
      </c>
      <c r="D7" s="618" t="s">
        <v>4001</v>
      </c>
      <c r="E7" s="614">
        <v>2480</v>
      </c>
      <c r="F7" s="615">
        <f t="shared" ref="F7:F70" si="1">E7+F6</f>
        <v>3099480.3333333335</v>
      </c>
      <c r="G7" s="614">
        <f t="shared" si="0"/>
        <v>2480</v>
      </c>
      <c r="H7" s="615">
        <f t="shared" ref="H7:H70" si="2">H6+G7</f>
        <v>3099480.3333333335</v>
      </c>
      <c r="I7" s="616" t="s">
        <v>883</v>
      </c>
      <c r="J7" s="616" t="s">
        <v>2035</v>
      </c>
    </row>
    <row r="8" spans="1:10" ht="24">
      <c r="A8" s="617"/>
      <c r="B8" s="620" t="s">
        <v>3194</v>
      </c>
      <c r="C8" s="613" t="s">
        <v>4050</v>
      </c>
      <c r="D8" s="618" t="s">
        <v>4051</v>
      </c>
      <c r="E8" s="614">
        <v>480</v>
      </c>
      <c r="F8" s="615">
        <f t="shared" si="1"/>
        <v>3099960.3333333335</v>
      </c>
      <c r="G8" s="614">
        <f t="shared" si="0"/>
        <v>480</v>
      </c>
      <c r="H8" s="615">
        <f t="shared" si="2"/>
        <v>3099960.3333333335</v>
      </c>
      <c r="I8" s="616" t="s">
        <v>883</v>
      </c>
      <c r="J8" s="616" t="s">
        <v>2035</v>
      </c>
    </row>
    <row r="9" spans="1:10" ht="24">
      <c r="A9" s="617"/>
      <c r="B9" s="620" t="s">
        <v>3194</v>
      </c>
      <c r="C9" s="613" t="s">
        <v>4050</v>
      </c>
      <c r="D9" s="618" t="s">
        <v>3208</v>
      </c>
      <c r="E9" s="614">
        <v>1249999.6666666667</v>
      </c>
      <c r="F9" s="615">
        <f t="shared" si="1"/>
        <v>4349960</v>
      </c>
      <c r="G9" s="614">
        <f t="shared" si="0"/>
        <v>1249999.6666666667</v>
      </c>
      <c r="H9" s="615">
        <f t="shared" si="2"/>
        <v>4349960</v>
      </c>
      <c r="I9" s="616" t="s">
        <v>883</v>
      </c>
      <c r="J9" s="616" t="s">
        <v>2035</v>
      </c>
    </row>
    <row r="10" spans="1:10" ht="24">
      <c r="A10" s="617"/>
      <c r="B10" s="620" t="s">
        <v>3194</v>
      </c>
      <c r="C10" s="613" t="s">
        <v>4050</v>
      </c>
      <c r="D10" s="618" t="s">
        <v>3209</v>
      </c>
      <c r="E10" s="614">
        <v>10000</v>
      </c>
      <c r="F10" s="615">
        <f t="shared" si="1"/>
        <v>4359960</v>
      </c>
      <c r="G10" s="614">
        <f t="shared" si="0"/>
        <v>10000</v>
      </c>
      <c r="H10" s="615">
        <f t="shared" si="2"/>
        <v>4359960</v>
      </c>
      <c r="I10" s="616" t="s">
        <v>883</v>
      </c>
      <c r="J10" s="616" t="s">
        <v>2035</v>
      </c>
    </row>
    <row r="11" spans="1:10" ht="24">
      <c r="A11" s="617"/>
      <c r="B11" s="620" t="s">
        <v>3194</v>
      </c>
      <c r="C11" s="613" t="s">
        <v>4050</v>
      </c>
      <c r="D11" s="618" t="s">
        <v>4052</v>
      </c>
      <c r="E11" s="614">
        <v>1200</v>
      </c>
      <c r="F11" s="615">
        <f t="shared" si="1"/>
        <v>4361160</v>
      </c>
      <c r="G11" s="614">
        <f t="shared" si="0"/>
        <v>1200</v>
      </c>
      <c r="H11" s="615">
        <f t="shared" si="2"/>
        <v>4361160</v>
      </c>
      <c r="I11" s="616" t="s">
        <v>883</v>
      </c>
      <c r="J11" s="616" t="s">
        <v>2035</v>
      </c>
    </row>
    <row r="12" spans="1:10" ht="24">
      <c r="A12" s="617"/>
      <c r="B12" s="620" t="s">
        <v>3194</v>
      </c>
      <c r="C12" s="613" t="s">
        <v>4050</v>
      </c>
      <c r="D12" s="618" t="s">
        <v>3210</v>
      </c>
      <c r="E12" s="614">
        <v>245720.33333333331</v>
      </c>
      <c r="F12" s="615">
        <f t="shared" si="1"/>
        <v>4606880.333333333</v>
      </c>
      <c r="G12" s="614">
        <f t="shared" si="0"/>
        <v>245720.33333333331</v>
      </c>
      <c r="H12" s="615">
        <f t="shared" si="2"/>
        <v>4606880.333333333</v>
      </c>
      <c r="I12" s="616" t="s">
        <v>883</v>
      </c>
      <c r="J12" s="616" t="s">
        <v>2035</v>
      </c>
    </row>
    <row r="13" spans="1:10" ht="24">
      <c r="A13" s="618"/>
      <c r="B13" s="620" t="s">
        <v>3194</v>
      </c>
      <c r="C13" s="613" t="s">
        <v>4050</v>
      </c>
      <c r="D13" s="618" t="s">
        <v>3211</v>
      </c>
      <c r="E13" s="614">
        <v>10720</v>
      </c>
      <c r="F13" s="615">
        <f t="shared" si="1"/>
        <v>4617600.333333333</v>
      </c>
      <c r="G13" s="614">
        <f t="shared" si="0"/>
        <v>10720</v>
      </c>
      <c r="H13" s="615">
        <f t="shared" si="2"/>
        <v>4617600.333333333</v>
      </c>
      <c r="I13" s="616" t="s">
        <v>883</v>
      </c>
      <c r="J13" s="616" t="s">
        <v>2035</v>
      </c>
    </row>
    <row r="14" spans="1:10" ht="24">
      <c r="A14" s="617"/>
      <c r="B14" s="620" t="s">
        <v>3194</v>
      </c>
      <c r="C14" s="613" t="s">
        <v>4050</v>
      </c>
      <c r="D14" s="618" t="s">
        <v>3421</v>
      </c>
      <c r="E14" s="614">
        <v>284667</v>
      </c>
      <c r="F14" s="615">
        <f t="shared" si="1"/>
        <v>4902267.333333333</v>
      </c>
      <c r="G14" s="614">
        <f t="shared" si="0"/>
        <v>284667</v>
      </c>
      <c r="H14" s="615">
        <f t="shared" si="2"/>
        <v>4902267.333333333</v>
      </c>
      <c r="I14" s="616" t="s">
        <v>883</v>
      </c>
      <c r="J14" s="616" t="s">
        <v>2035</v>
      </c>
    </row>
    <row r="15" spans="1:10" ht="24">
      <c r="A15" s="617"/>
      <c r="B15" s="620" t="s">
        <v>3194</v>
      </c>
      <c r="C15" s="613" t="s">
        <v>4050</v>
      </c>
      <c r="D15" s="618" t="s">
        <v>4053</v>
      </c>
      <c r="E15" s="614">
        <v>150000</v>
      </c>
      <c r="F15" s="615">
        <f t="shared" si="1"/>
        <v>5052267.333333333</v>
      </c>
      <c r="G15" s="614">
        <f t="shared" si="0"/>
        <v>150000</v>
      </c>
      <c r="H15" s="615">
        <f t="shared" si="2"/>
        <v>5052267.333333333</v>
      </c>
      <c r="I15" s="616" t="s">
        <v>883</v>
      </c>
      <c r="J15" s="616" t="s">
        <v>2035</v>
      </c>
    </row>
    <row r="16" spans="1:10" ht="24">
      <c r="A16" s="617"/>
      <c r="B16" s="620" t="s">
        <v>3194</v>
      </c>
      <c r="C16" s="613" t="s">
        <v>4050</v>
      </c>
      <c r="D16" s="618" t="s">
        <v>3213</v>
      </c>
      <c r="E16" s="614">
        <v>1280</v>
      </c>
      <c r="F16" s="615">
        <f t="shared" si="1"/>
        <v>5053547.333333333</v>
      </c>
      <c r="G16" s="614">
        <f t="shared" si="0"/>
        <v>1280</v>
      </c>
      <c r="H16" s="615">
        <f t="shared" si="2"/>
        <v>5053547.333333333</v>
      </c>
      <c r="I16" s="616" t="s">
        <v>883</v>
      </c>
      <c r="J16" s="616" t="s">
        <v>2035</v>
      </c>
    </row>
    <row r="17" spans="1:10" ht="24">
      <c r="A17" s="617"/>
      <c r="B17" s="620" t="s">
        <v>3194</v>
      </c>
      <c r="C17" s="613" t="s">
        <v>4050</v>
      </c>
      <c r="D17" s="618" t="s">
        <v>3423</v>
      </c>
      <c r="E17" s="614">
        <v>1600</v>
      </c>
      <c r="F17" s="615">
        <f t="shared" si="1"/>
        <v>5055147.333333333</v>
      </c>
      <c r="G17" s="614">
        <f t="shared" si="0"/>
        <v>1600</v>
      </c>
      <c r="H17" s="615">
        <f t="shared" si="2"/>
        <v>5055147.333333333</v>
      </c>
      <c r="I17" s="616" t="s">
        <v>883</v>
      </c>
      <c r="J17" s="616" t="s">
        <v>2035</v>
      </c>
    </row>
    <row r="18" spans="1:10" ht="24">
      <c r="A18" s="617"/>
      <c r="B18" s="620" t="s">
        <v>3194</v>
      </c>
      <c r="C18" s="613" t="s">
        <v>4050</v>
      </c>
      <c r="D18" s="618" t="s">
        <v>4054</v>
      </c>
      <c r="E18" s="614">
        <v>3000</v>
      </c>
      <c r="F18" s="615">
        <f t="shared" si="1"/>
        <v>5058147.333333333</v>
      </c>
      <c r="G18" s="614">
        <f t="shared" si="0"/>
        <v>3000</v>
      </c>
      <c r="H18" s="615">
        <f t="shared" si="2"/>
        <v>5058147.333333333</v>
      </c>
      <c r="I18" s="616" t="s">
        <v>883</v>
      </c>
      <c r="J18" s="616" t="s">
        <v>2035</v>
      </c>
    </row>
    <row r="19" spans="1:10" ht="24">
      <c r="A19" s="617"/>
      <c r="B19" s="620" t="s">
        <v>3194</v>
      </c>
      <c r="C19" s="613" t="s">
        <v>4050</v>
      </c>
      <c r="D19" s="618" t="s">
        <v>3426</v>
      </c>
      <c r="E19" s="614">
        <v>1999.6666666666665</v>
      </c>
      <c r="F19" s="615">
        <f t="shared" si="1"/>
        <v>5060147</v>
      </c>
      <c r="G19" s="614">
        <f t="shared" si="0"/>
        <v>1999.6666666666665</v>
      </c>
      <c r="H19" s="615">
        <f t="shared" si="2"/>
        <v>5060147</v>
      </c>
      <c r="I19" s="616" t="s">
        <v>883</v>
      </c>
      <c r="J19" s="616" t="s">
        <v>2035</v>
      </c>
    </row>
    <row r="20" spans="1:10" ht="24">
      <c r="A20" s="617"/>
      <c r="B20" s="620" t="s">
        <v>3194</v>
      </c>
      <c r="C20" s="613" t="s">
        <v>4050</v>
      </c>
      <c r="D20" s="618" t="s">
        <v>4055</v>
      </c>
      <c r="E20" s="614">
        <v>320</v>
      </c>
      <c r="F20" s="615">
        <f t="shared" si="1"/>
        <v>5060467</v>
      </c>
      <c r="G20" s="614">
        <f t="shared" si="0"/>
        <v>320</v>
      </c>
      <c r="H20" s="615">
        <f t="shared" si="2"/>
        <v>5060467</v>
      </c>
      <c r="I20" s="616" t="s">
        <v>883</v>
      </c>
      <c r="J20" s="616" t="s">
        <v>2035</v>
      </c>
    </row>
    <row r="21" spans="1:10" ht="24">
      <c r="A21" s="617"/>
      <c r="B21" s="620" t="s">
        <v>3194</v>
      </c>
      <c r="C21" s="613" t="s">
        <v>4050</v>
      </c>
      <c r="D21" s="618" t="s">
        <v>3214</v>
      </c>
      <c r="E21" s="614">
        <v>3600</v>
      </c>
      <c r="F21" s="615">
        <f t="shared" si="1"/>
        <v>5064067</v>
      </c>
      <c r="G21" s="614">
        <f t="shared" si="0"/>
        <v>3600</v>
      </c>
      <c r="H21" s="615">
        <f t="shared" si="2"/>
        <v>5064067</v>
      </c>
      <c r="I21" s="616" t="s">
        <v>883</v>
      </c>
      <c r="J21" s="616" t="s">
        <v>2035</v>
      </c>
    </row>
    <row r="22" spans="1:10" ht="24">
      <c r="A22" s="617"/>
      <c r="B22" s="620" t="s">
        <v>3194</v>
      </c>
      <c r="C22" s="613" t="s">
        <v>4050</v>
      </c>
      <c r="D22" s="618" t="s">
        <v>3215</v>
      </c>
      <c r="E22" s="614">
        <v>90000</v>
      </c>
      <c r="F22" s="615">
        <f t="shared" si="1"/>
        <v>5154067</v>
      </c>
      <c r="G22" s="614">
        <f t="shared" si="0"/>
        <v>90000</v>
      </c>
      <c r="H22" s="615">
        <f t="shared" si="2"/>
        <v>5154067</v>
      </c>
      <c r="I22" s="616" t="s">
        <v>883</v>
      </c>
      <c r="J22" s="616" t="s">
        <v>2035</v>
      </c>
    </row>
    <row r="23" spans="1:10" ht="24">
      <c r="A23" s="617"/>
      <c r="B23" s="620" t="s">
        <v>3194</v>
      </c>
      <c r="C23" s="613" t="s">
        <v>4050</v>
      </c>
      <c r="D23" s="618" t="s">
        <v>3216</v>
      </c>
      <c r="E23" s="614">
        <v>12000</v>
      </c>
      <c r="F23" s="615">
        <f t="shared" si="1"/>
        <v>5166067</v>
      </c>
      <c r="G23" s="614">
        <f t="shared" si="0"/>
        <v>12000</v>
      </c>
      <c r="H23" s="615">
        <f t="shared" si="2"/>
        <v>5166067</v>
      </c>
      <c r="I23" s="616" t="s">
        <v>883</v>
      </c>
      <c r="J23" s="616" t="s">
        <v>2035</v>
      </c>
    </row>
    <row r="24" spans="1:10" ht="24">
      <c r="A24" s="617"/>
      <c r="B24" s="620" t="s">
        <v>3194</v>
      </c>
      <c r="C24" s="613" t="s">
        <v>4050</v>
      </c>
      <c r="D24" s="618" t="s">
        <v>3578</v>
      </c>
      <c r="E24" s="614">
        <v>320</v>
      </c>
      <c r="F24" s="615">
        <f t="shared" si="1"/>
        <v>5166387</v>
      </c>
      <c r="G24" s="614">
        <f t="shared" si="0"/>
        <v>320</v>
      </c>
      <c r="H24" s="615">
        <f t="shared" si="2"/>
        <v>5166387</v>
      </c>
      <c r="I24" s="616" t="s">
        <v>883</v>
      </c>
      <c r="J24" s="616" t="s">
        <v>2035</v>
      </c>
    </row>
    <row r="25" spans="1:10" ht="24">
      <c r="A25" s="617"/>
      <c r="B25" s="620" t="s">
        <v>3194</v>
      </c>
      <c r="C25" s="613" t="s">
        <v>4050</v>
      </c>
      <c r="D25" s="618" t="s">
        <v>3217</v>
      </c>
      <c r="E25" s="614">
        <v>103000</v>
      </c>
      <c r="F25" s="615">
        <f t="shared" si="1"/>
        <v>5269387</v>
      </c>
      <c r="G25" s="614">
        <f t="shared" si="0"/>
        <v>103000</v>
      </c>
      <c r="H25" s="615">
        <f t="shared" si="2"/>
        <v>5269387</v>
      </c>
      <c r="I25" s="616" t="s">
        <v>883</v>
      </c>
      <c r="J25" s="616" t="s">
        <v>2035</v>
      </c>
    </row>
    <row r="26" spans="1:10" ht="24">
      <c r="A26" s="617"/>
      <c r="B26" s="620" t="s">
        <v>3194</v>
      </c>
      <c r="C26" s="613" t="s">
        <v>4050</v>
      </c>
      <c r="D26" s="618" t="s">
        <v>3432</v>
      </c>
      <c r="E26" s="614">
        <v>200</v>
      </c>
      <c r="F26" s="615">
        <f t="shared" si="1"/>
        <v>5269587</v>
      </c>
      <c r="G26" s="614">
        <f t="shared" si="0"/>
        <v>200</v>
      </c>
      <c r="H26" s="615">
        <f t="shared" si="2"/>
        <v>5269587</v>
      </c>
      <c r="I26" s="616" t="s">
        <v>883</v>
      </c>
      <c r="J26" s="616" t="s">
        <v>2035</v>
      </c>
    </row>
    <row r="27" spans="1:10" ht="24">
      <c r="A27" s="617"/>
      <c r="B27" s="620" t="s">
        <v>3194</v>
      </c>
      <c r="C27" s="613" t="s">
        <v>4050</v>
      </c>
      <c r="D27" s="618" t="s">
        <v>3433</v>
      </c>
      <c r="E27" s="614">
        <v>3760</v>
      </c>
      <c r="F27" s="615">
        <f t="shared" si="1"/>
        <v>5273347</v>
      </c>
      <c r="G27" s="614">
        <f t="shared" si="0"/>
        <v>3760</v>
      </c>
      <c r="H27" s="615">
        <f t="shared" si="2"/>
        <v>5273347</v>
      </c>
      <c r="I27" s="616" t="s">
        <v>883</v>
      </c>
      <c r="J27" s="616" t="s">
        <v>2035</v>
      </c>
    </row>
    <row r="28" spans="1:10" ht="24">
      <c r="A28" s="617"/>
      <c r="B28" s="620" t="s">
        <v>3194</v>
      </c>
      <c r="C28" s="613" t="s">
        <v>4050</v>
      </c>
      <c r="D28" s="618" t="s">
        <v>3581</v>
      </c>
      <c r="E28" s="614">
        <v>1333</v>
      </c>
      <c r="F28" s="615">
        <f t="shared" si="1"/>
        <v>5274680</v>
      </c>
      <c r="G28" s="614">
        <f t="shared" si="0"/>
        <v>1333</v>
      </c>
      <c r="H28" s="615">
        <f t="shared" si="2"/>
        <v>5274680</v>
      </c>
      <c r="I28" s="616" t="s">
        <v>883</v>
      </c>
      <c r="J28" s="616" t="s">
        <v>2035</v>
      </c>
    </row>
    <row r="29" spans="1:10" ht="24">
      <c r="A29" s="617"/>
      <c r="B29" s="620" t="s">
        <v>3194</v>
      </c>
      <c r="C29" s="613" t="s">
        <v>4050</v>
      </c>
      <c r="D29" s="618" t="s">
        <v>4056</v>
      </c>
      <c r="E29" s="614">
        <v>600</v>
      </c>
      <c r="F29" s="615">
        <f t="shared" si="1"/>
        <v>5275280</v>
      </c>
      <c r="G29" s="614">
        <f t="shared" si="0"/>
        <v>600</v>
      </c>
      <c r="H29" s="615">
        <f t="shared" si="2"/>
        <v>5275280</v>
      </c>
      <c r="I29" s="616" t="s">
        <v>883</v>
      </c>
      <c r="J29" s="616" t="s">
        <v>2035</v>
      </c>
    </row>
    <row r="30" spans="1:10" ht="24">
      <c r="A30" s="617"/>
      <c r="B30" s="620" t="s">
        <v>3194</v>
      </c>
      <c r="C30" s="613" t="s">
        <v>4050</v>
      </c>
      <c r="D30" s="618" t="s">
        <v>4057</v>
      </c>
      <c r="E30" s="614">
        <v>23880</v>
      </c>
      <c r="F30" s="615">
        <f t="shared" si="1"/>
        <v>5299160</v>
      </c>
      <c r="G30" s="614">
        <f t="shared" si="0"/>
        <v>23880</v>
      </c>
      <c r="H30" s="615">
        <f t="shared" si="2"/>
        <v>5299160</v>
      </c>
      <c r="I30" s="616" t="s">
        <v>883</v>
      </c>
      <c r="J30" s="616" t="s">
        <v>2035</v>
      </c>
    </row>
    <row r="31" spans="1:10" ht="24">
      <c r="A31" s="617"/>
      <c r="B31" s="620" t="s">
        <v>3194</v>
      </c>
      <c r="C31" s="613" t="s">
        <v>4050</v>
      </c>
      <c r="D31" s="618" t="s">
        <v>3223</v>
      </c>
      <c r="E31" s="614">
        <v>560</v>
      </c>
      <c r="F31" s="615">
        <f t="shared" si="1"/>
        <v>5299720</v>
      </c>
      <c r="G31" s="614">
        <f t="shared" si="0"/>
        <v>560</v>
      </c>
      <c r="H31" s="615">
        <f t="shared" si="2"/>
        <v>5299720</v>
      </c>
      <c r="I31" s="616" t="s">
        <v>883</v>
      </c>
      <c r="J31" s="616" t="s">
        <v>2035</v>
      </c>
    </row>
    <row r="32" spans="1:10" ht="24">
      <c r="A32" s="617"/>
      <c r="B32" s="620" t="s">
        <v>3194</v>
      </c>
      <c r="C32" s="613" t="s">
        <v>4050</v>
      </c>
      <c r="D32" s="618" t="s">
        <v>3226</v>
      </c>
      <c r="E32" s="614">
        <v>62500</v>
      </c>
      <c r="F32" s="615">
        <f t="shared" si="1"/>
        <v>5362220</v>
      </c>
      <c r="G32" s="614">
        <f t="shared" si="0"/>
        <v>62500</v>
      </c>
      <c r="H32" s="615">
        <f t="shared" si="2"/>
        <v>5362220</v>
      </c>
      <c r="I32" s="616" t="s">
        <v>883</v>
      </c>
      <c r="J32" s="616" t="s">
        <v>2035</v>
      </c>
    </row>
    <row r="33" spans="1:10" ht="24">
      <c r="A33" s="617"/>
      <c r="B33" s="620" t="s">
        <v>3194</v>
      </c>
      <c r="C33" s="613" t="s">
        <v>4050</v>
      </c>
      <c r="D33" s="618" t="s">
        <v>3440</v>
      </c>
      <c r="E33" s="614">
        <v>3320</v>
      </c>
      <c r="F33" s="615">
        <f t="shared" si="1"/>
        <v>5365540</v>
      </c>
      <c r="G33" s="614">
        <f t="shared" si="0"/>
        <v>3320</v>
      </c>
      <c r="H33" s="615">
        <f t="shared" si="2"/>
        <v>5365540</v>
      </c>
      <c r="I33" s="616" t="s">
        <v>883</v>
      </c>
      <c r="J33" s="616" t="s">
        <v>2035</v>
      </c>
    </row>
    <row r="34" spans="1:10" ht="24">
      <c r="A34" s="617"/>
      <c r="B34" s="620" t="s">
        <v>3194</v>
      </c>
      <c r="C34" s="613" t="s">
        <v>4050</v>
      </c>
      <c r="D34" s="618" t="s">
        <v>3441</v>
      </c>
      <c r="E34" s="614">
        <v>6000</v>
      </c>
      <c r="F34" s="615">
        <f t="shared" si="1"/>
        <v>5371540</v>
      </c>
      <c r="G34" s="614">
        <f t="shared" si="0"/>
        <v>6000</v>
      </c>
      <c r="H34" s="615">
        <f t="shared" si="2"/>
        <v>5371540</v>
      </c>
      <c r="I34" s="616" t="s">
        <v>883</v>
      </c>
      <c r="J34" s="616" t="s">
        <v>2035</v>
      </c>
    </row>
    <row r="35" spans="1:10" ht="24">
      <c r="A35" s="617"/>
      <c r="B35" s="620" t="s">
        <v>3194</v>
      </c>
      <c r="C35" s="613" t="s">
        <v>4050</v>
      </c>
      <c r="D35" s="618" t="s">
        <v>3582</v>
      </c>
      <c r="E35" s="614">
        <v>4000</v>
      </c>
      <c r="F35" s="615">
        <f t="shared" si="1"/>
        <v>5375540</v>
      </c>
      <c r="G35" s="614">
        <f t="shared" si="0"/>
        <v>4000</v>
      </c>
      <c r="H35" s="615">
        <f t="shared" si="2"/>
        <v>5375540</v>
      </c>
      <c r="I35" s="616" t="s">
        <v>883</v>
      </c>
      <c r="J35" s="616" t="s">
        <v>2035</v>
      </c>
    </row>
    <row r="36" spans="1:10" ht="24">
      <c r="A36" s="617"/>
      <c r="B36" s="620" t="s">
        <v>3194</v>
      </c>
      <c r="C36" s="613" t="s">
        <v>4050</v>
      </c>
      <c r="D36" s="618" t="s">
        <v>4008</v>
      </c>
      <c r="E36" s="614">
        <v>19999.666666666668</v>
      </c>
      <c r="F36" s="615">
        <f t="shared" si="1"/>
        <v>5395539.666666667</v>
      </c>
      <c r="G36" s="614">
        <f t="shared" si="0"/>
        <v>19999.666666666668</v>
      </c>
      <c r="H36" s="615">
        <f t="shared" si="2"/>
        <v>5395539.666666667</v>
      </c>
      <c r="I36" s="616" t="s">
        <v>883</v>
      </c>
      <c r="J36" s="616" t="s">
        <v>2035</v>
      </c>
    </row>
    <row r="37" spans="1:10" ht="24">
      <c r="A37" s="617"/>
      <c r="B37" s="620" t="s">
        <v>3194</v>
      </c>
      <c r="C37" s="613" t="s">
        <v>4050</v>
      </c>
      <c r="D37" s="618" t="s">
        <v>3229</v>
      </c>
      <c r="E37" s="614">
        <v>119000</v>
      </c>
      <c r="F37" s="615">
        <f t="shared" si="1"/>
        <v>5514539.666666667</v>
      </c>
      <c r="G37" s="614">
        <f t="shared" si="0"/>
        <v>119000</v>
      </c>
      <c r="H37" s="615">
        <f t="shared" si="2"/>
        <v>5514539.666666667</v>
      </c>
      <c r="I37" s="616" t="s">
        <v>883</v>
      </c>
      <c r="J37" s="616" t="s">
        <v>2035</v>
      </c>
    </row>
    <row r="38" spans="1:10" ht="24">
      <c r="A38" s="617"/>
      <c r="B38" s="620" t="s">
        <v>3194</v>
      </c>
      <c r="C38" s="613" t="s">
        <v>4050</v>
      </c>
      <c r="D38" s="618" t="s">
        <v>3445</v>
      </c>
      <c r="E38" s="614">
        <v>11920</v>
      </c>
      <c r="F38" s="615">
        <f t="shared" si="1"/>
        <v>5526459.666666667</v>
      </c>
      <c r="G38" s="614">
        <f t="shared" si="0"/>
        <v>11920</v>
      </c>
      <c r="H38" s="615">
        <f t="shared" si="2"/>
        <v>5526459.666666667</v>
      </c>
      <c r="I38" s="616" t="s">
        <v>883</v>
      </c>
      <c r="J38" s="616" t="s">
        <v>2035</v>
      </c>
    </row>
    <row r="39" spans="1:10" ht="24">
      <c r="A39" s="617"/>
      <c r="B39" s="620" t="s">
        <v>3194</v>
      </c>
      <c r="C39" s="613" t="s">
        <v>4050</v>
      </c>
      <c r="D39" s="618" t="s">
        <v>3585</v>
      </c>
      <c r="E39" s="614">
        <v>10000.333333333334</v>
      </c>
      <c r="F39" s="615">
        <f t="shared" si="1"/>
        <v>5536460</v>
      </c>
      <c r="G39" s="614">
        <f t="shared" si="0"/>
        <v>10000.333333333334</v>
      </c>
      <c r="H39" s="615">
        <f t="shared" si="2"/>
        <v>5536460</v>
      </c>
      <c r="I39" s="616" t="s">
        <v>883</v>
      </c>
      <c r="J39" s="616" t="s">
        <v>2035</v>
      </c>
    </row>
    <row r="40" spans="1:10" ht="24">
      <c r="A40" s="617"/>
      <c r="B40" s="620" t="s">
        <v>3194</v>
      </c>
      <c r="C40" s="613" t="s">
        <v>4050</v>
      </c>
      <c r="D40" s="618" t="s">
        <v>3451</v>
      </c>
      <c r="E40" s="614">
        <v>3200</v>
      </c>
      <c r="F40" s="615">
        <f t="shared" si="1"/>
        <v>5539660</v>
      </c>
      <c r="G40" s="614">
        <f t="shared" si="0"/>
        <v>3200</v>
      </c>
      <c r="H40" s="615">
        <f t="shared" si="2"/>
        <v>5539660</v>
      </c>
      <c r="I40" s="616" t="s">
        <v>883</v>
      </c>
      <c r="J40" s="616" t="s">
        <v>2035</v>
      </c>
    </row>
    <row r="41" spans="1:10" ht="24">
      <c r="A41" s="617"/>
      <c r="B41" s="620" t="s">
        <v>3194</v>
      </c>
      <c r="C41" s="613" t="s">
        <v>4050</v>
      </c>
      <c r="D41" s="618" t="s">
        <v>3587</v>
      </c>
      <c r="E41" s="614">
        <v>1044.1200000000001</v>
      </c>
      <c r="F41" s="615">
        <f t="shared" si="1"/>
        <v>5540704.1200000001</v>
      </c>
      <c r="G41" s="614">
        <f t="shared" si="0"/>
        <v>1044.1200000000001</v>
      </c>
      <c r="H41" s="615">
        <f t="shared" si="2"/>
        <v>5540704.1200000001</v>
      </c>
      <c r="I41" s="616" t="s">
        <v>883</v>
      </c>
      <c r="J41" s="616" t="s">
        <v>2035</v>
      </c>
    </row>
    <row r="42" spans="1:10" ht="24">
      <c r="A42" s="617"/>
      <c r="B42" s="620" t="s">
        <v>3194</v>
      </c>
      <c r="C42" s="613" t="s">
        <v>4050</v>
      </c>
      <c r="D42" s="618" t="s">
        <v>3453</v>
      </c>
      <c r="E42" s="614">
        <v>40</v>
      </c>
      <c r="F42" s="615">
        <f t="shared" si="1"/>
        <v>5540744.1200000001</v>
      </c>
      <c r="G42" s="614">
        <f t="shared" si="0"/>
        <v>40</v>
      </c>
      <c r="H42" s="615">
        <f t="shared" si="2"/>
        <v>5540744.1200000001</v>
      </c>
      <c r="I42" s="616" t="s">
        <v>883</v>
      </c>
      <c r="J42" s="616" t="s">
        <v>2035</v>
      </c>
    </row>
    <row r="43" spans="1:10" ht="24">
      <c r="A43" s="617"/>
      <c r="B43" s="620" t="s">
        <v>3194</v>
      </c>
      <c r="C43" s="613" t="s">
        <v>4050</v>
      </c>
      <c r="D43" s="618" t="s">
        <v>3454</v>
      </c>
      <c r="E43" s="614">
        <v>6720</v>
      </c>
      <c r="F43" s="615">
        <f t="shared" si="1"/>
        <v>5547464.1200000001</v>
      </c>
      <c r="G43" s="614">
        <f t="shared" si="0"/>
        <v>6720</v>
      </c>
      <c r="H43" s="615">
        <f t="shared" si="2"/>
        <v>5547464.1200000001</v>
      </c>
      <c r="I43" s="616" t="s">
        <v>883</v>
      </c>
      <c r="J43" s="616" t="s">
        <v>2035</v>
      </c>
    </row>
    <row r="44" spans="1:10" ht="24">
      <c r="A44" s="617"/>
      <c r="B44" s="620" t="s">
        <v>3194</v>
      </c>
      <c r="C44" s="613" t="s">
        <v>4050</v>
      </c>
      <c r="D44" s="618" t="s">
        <v>3235</v>
      </c>
      <c r="E44" s="614">
        <v>2680</v>
      </c>
      <c r="F44" s="615">
        <f t="shared" si="1"/>
        <v>5550144.1200000001</v>
      </c>
      <c r="G44" s="614">
        <f t="shared" si="0"/>
        <v>2680</v>
      </c>
      <c r="H44" s="615">
        <f t="shared" si="2"/>
        <v>5550144.1200000001</v>
      </c>
      <c r="I44" s="616" t="s">
        <v>883</v>
      </c>
      <c r="J44" s="616" t="s">
        <v>2035</v>
      </c>
    </row>
    <row r="45" spans="1:10" ht="24">
      <c r="A45" s="617"/>
      <c r="B45" s="620" t="s">
        <v>3194</v>
      </c>
      <c r="C45" s="613" t="s">
        <v>4050</v>
      </c>
      <c r="D45" s="618" t="s">
        <v>4058</v>
      </c>
      <c r="E45" s="614">
        <v>2280</v>
      </c>
      <c r="F45" s="615">
        <f t="shared" si="1"/>
        <v>5552424.1200000001</v>
      </c>
      <c r="G45" s="614">
        <f t="shared" si="0"/>
        <v>2280</v>
      </c>
      <c r="H45" s="615">
        <f t="shared" si="2"/>
        <v>5552424.1200000001</v>
      </c>
      <c r="I45" s="616" t="s">
        <v>883</v>
      </c>
      <c r="J45" s="616" t="s">
        <v>2035</v>
      </c>
    </row>
    <row r="46" spans="1:10" ht="24">
      <c r="A46" s="617"/>
      <c r="B46" s="620" t="s">
        <v>3194</v>
      </c>
      <c r="C46" s="613" t="s">
        <v>4050</v>
      </c>
      <c r="D46" s="618" t="s">
        <v>3590</v>
      </c>
      <c r="E46" s="614">
        <v>1800</v>
      </c>
      <c r="F46" s="615">
        <f t="shared" si="1"/>
        <v>5554224.1200000001</v>
      </c>
      <c r="G46" s="614">
        <f t="shared" si="0"/>
        <v>1800</v>
      </c>
      <c r="H46" s="615">
        <f t="shared" si="2"/>
        <v>5554224.1200000001</v>
      </c>
      <c r="I46" s="616" t="s">
        <v>883</v>
      </c>
      <c r="J46" s="616" t="s">
        <v>2035</v>
      </c>
    </row>
    <row r="47" spans="1:10" ht="24">
      <c r="A47" s="617"/>
      <c r="B47" s="620" t="s">
        <v>3194</v>
      </c>
      <c r="C47" s="613" t="s">
        <v>4059</v>
      </c>
      <c r="D47" s="618" t="s">
        <v>3468</v>
      </c>
      <c r="E47" s="614">
        <v>6000</v>
      </c>
      <c r="F47" s="615">
        <f t="shared" si="1"/>
        <v>5560224.1200000001</v>
      </c>
      <c r="G47" s="614">
        <f t="shared" si="0"/>
        <v>6000</v>
      </c>
      <c r="H47" s="615">
        <f t="shared" si="2"/>
        <v>5560224.1200000001</v>
      </c>
      <c r="I47" s="616" t="s">
        <v>792</v>
      </c>
      <c r="J47" s="616" t="s">
        <v>4060</v>
      </c>
    </row>
    <row r="48" spans="1:10" ht="24">
      <c r="A48" s="617"/>
      <c r="B48" s="620" t="s">
        <v>3194</v>
      </c>
      <c r="C48" s="613" t="s">
        <v>4059</v>
      </c>
      <c r="D48" s="618" t="s">
        <v>4061</v>
      </c>
      <c r="E48" s="614">
        <v>1320</v>
      </c>
      <c r="F48" s="615">
        <f t="shared" si="1"/>
        <v>5561544.1200000001</v>
      </c>
      <c r="G48" s="614">
        <f t="shared" si="0"/>
        <v>1320</v>
      </c>
      <c r="H48" s="615">
        <f t="shared" si="2"/>
        <v>5561544.1200000001</v>
      </c>
      <c r="I48" s="616" t="s">
        <v>792</v>
      </c>
      <c r="J48" s="616" t="s">
        <v>4060</v>
      </c>
    </row>
    <row r="49" spans="1:10" ht="24">
      <c r="A49" s="617"/>
      <c r="B49" s="620" t="s">
        <v>3194</v>
      </c>
      <c r="C49" s="613" t="s">
        <v>4059</v>
      </c>
      <c r="D49" s="618" t="s">
        <v>3206</v>
      </c>
      <c r="E49" s="614">
        <v>34000</v>
      </c>
      <c r="F49" s="615">
        <f t="shared" si="1"/>
        <v>5595544.1200000001</v>
      </c>
      <c r="G49" s="614">
        <f t="shared" si="0"/>
        <v>34000</v>
      </c>
      <c r="H49" s="615">
        <f t="shared" si="2"/>
        <v>5595544.1200000001</v>
      </c>
      <c r="I49" s="616" t="s">
        <v>792</v>
      </c>
      <c r="J49" s="616" t="s">
        <v>4060</v>
      </c>
    </row>
    <row r="50" spans="1:10" ht="24">
      <c r="A50" s="617"/>
      <c r="B50" s="620" t="s">
        <v>3194</v>
      </c>
      <c r="C50" s="613" t="s">
        <v>4059</v>
      </c>
      <c r="D50" s="618" t="s">
        <v>4001</v>
      </c>
      <c r="E50" s="614">
        <v>880</v>
      </c>
      <c r="F50" s="615">
        <f t="shared" si="1"/>
        <v>5596424.1200000001</v>
      </c>
      <c r="G50" s="614">
        <f t="shared" si="0"/>
        <v>880</v>
      </c>
      <c r="H50" s="615">
        <f t="shared" si="2"/>
        <v>5596424.1200000001</v>
      </c>
      <c r="I50" s="616" t="s">
        <v>792</v>
      </c>
      <c r="J50" s="616" t="s">
        <v>4060</v>
      </c>
    </row>
    <row r="51" spans="1:10" ht="24">
      <c r="A51" s="617"/>
      <c r="B51" s="620" t="s">
        <v>3194</v>
      </c>
      <c r="C51" s="613" t="s">
        <v>4059</v>
      </c>
      <c r="D51" s="618" t="s">
        <v>3208</v>
      </c>
      <c r="E51" s="614">
        <v>89000</v>
      </c>
      <c r="F51" s="615">
        <f t="shared" si="1"/>
        <v>5685424.1200000001</v>
      </c>
      <c r="G51" s="614">
        <f t="shared" si="0"/>
        <v>89000</v>
      </c>
      <c r="H51" s="615">
        <f t="shared" si="2"/>
        <v>5685424.1200000001</v>
      </c>
      <c r="I51" s="616" t="s">
        <v>792</v>
      </c>
      <c r="J51" s="616" t="s">
        <v>4060</v>
      </c>
    </row>
    <row r="52" spans="1:10" ht="24">
      <c r="A52" s="617"/>
      <c r="B52" s="620" t="s">
        <v>3194</v>
      </c>
      <c r="C52" s="613" t="s">
        <v>4059</v>
      </c>
      <c r="D52" s="618" t="s">
        <v>3209</v>
      </c>
      <c r="E52" s="614">
        <v>78000</v>
      </c>
      <c r="F52" s="615">
        <f t="shared" si="1"/>
        <v>5763424.1200000001</v>
      </c>
      <c r="G52" s="614">
        <f t="shared" si="0"/>
        <v>78000</v>
      </c>
      <c r="H52" s="615">
        <f t="shared" si="2"/>
        <v>5763424.1200000001</v>
      </c>
      <c r="I52" s="616" t="s">
        <v>792</v>
      </c>
      <c r="J52" s="616" t="s">
        <v>4060</v>
      </c>
    </row>
    <row r="53" spans="1:10" ht="24">
      <c r="A53" s="617"/>
      <c r="B53" s="620" t="s">
        <v>3194</v>
      </c>
      <c r="C53" s="613" t="s">
        <v>4059</v>
      </c>
      <c r="D53" s="618" t="s">
        <v>3210</v>
      </c>
      <c r="E53" s="614">
        <v>244000.00000000003</v>
      </c>
      <c r="F53" s="615">
        <f t="shared" si="1"/>
        <v>6007424.1200000001</v>
      </c>
      <c r="G53" s="614">
        <f t="shared" si="0"/>
        <v>244000.00000000003</v>
      </c>
      <c r="H53" s="615">
        <f t="shared" si="2"/>
        <v>6007424.1200000001</v>
      </c>
      <c r="I53" s="616" t="s">
        <v>792</v>
      </c>
      <c r="J53" s="616" t="s">
        <v>4060</v>
      </c>
    </row>
    <row r="54" spans="1:10" ht="24">
      <c r="A54" s="617"/>
      <c r="B54" s="620" t="s">
        <v>3194</v>
      </c>
      <c r="C54" s="613" t="s">
        <v>4059</v>
      </c>
      <c r="D54" s="618" t="s">
        <v>3211</v>
      </c>
      <c r="E54" s="614">
        <v>4200</v>
      </c>
      <c r="F54" s="615">
        <f t="shared" si="1"/>
        <v>6011624.1200000001</v>
      </c>
      <c r="G54" s="614">
        <f t="shared" si="0"/>
        <v>4200</v>
      </c>
      <c r="H54" s="615">
        <f t="shared" si="2"/>
        <v>6011624.1200000001</v>
      </c>
      <c r="I54" s="616" t="s">
        <v>792</v>
      </c>
      <c r="J54" s="616" t="s">
        <v>4060</v>
      </c>
    </row>
    <row r="55" spans="1:10" ht="24">
      <c r="A55" s="617"/>
      <c r="B55" s="620" t="s">
        <v>3194</v>
      </c>
      <c r="C55" s="613" t="s">
        <v>4059</v>
      </c>
      <c r="D55" s="618" t="s">
        <v>4053</v>
      </c>
      <c r="E55" s="614">
        <v>74000</v>
      </c>
      <c r="F55" s="615">
        <f t="shared" si="1"/>
        <v>6085624.1200000001</v>
      </c>
      <c r="G55" s="614">
        <f t="shared" si="0"/>
        <v>74000</v>
      </c>
      <c r="H55" s="615">
        <f t="shared" si="2"/>
        <v>6085624.1200000001</v>
      </c>
      <c r="I55" s="616" t="s">
        <v>792</v>
      </c>
      <c r="J55" s="616" t="s">
        <v>4060</v>
      </c>
    </row>
    <row r="56" spans="1:10" ht="24">
      <c r="A56" s="617"/>
      <c r="B56" s="620" t="s">
        <v>3194</v>
      </c>
      <c r="C56" s="613" t="s">
        <v>4059</v>
      </c>
      <c r="D56" s="618" t="s">
        <v>3213</v>
      </c>
      <c r="E56" s="614">
        <v>960</v>
      </c>
      <c r="F56" s="615">
        <f t="shared" si="1"/>
        <v>6086584.1200000001</v>
      </c>
      <c r="G56" s="614">
        <f t="shared" si="0"/>
        <v>960</v>
      </c>
      <c r="H56" s="615">
        <f t="shared" si="2"/>
        <v>6086584.1200000001</v>
      </c>
      <c r="I56" s="616" t="s">
        <v>792</v>
      </c>
      <c r="J56" s="616" t="s">
        <v>4060</v>
      </c>
    </row>
    <row r="57" spans="1:10" ht="24">
      <c r="A57" s="617"/>
      <c r="B57" s="620" t="s">
        <v>3194</v>
      </c>
      <c r="C57" s="613" t="s">
        <v>4059</v>
      </c>
      <c r="D57" s="618" t="s">
        <v>3423</v>
      </c>
      <c r="E57" s="614">
        <v>760</v>
      </c>
      <c r="F57" s="615">
        <f t="shared" si="1"/>
        <v>6087344.1200000001</v>
      </c>
      <c r="G57" s="614">
        <f t="shared" si="0"/>
        <v>760</v>
      </c>
      <c r="H57" s="615">
        <f t="shared" si="2"/>
        <v>6087344.1200000001</v>
      </c>
      <c r="I57" s="616" t="s">
        <v>792</v>
      </c>
      <c r="J57" s="616" t="s">
        <v>4060</v>
      </c>
    </row>
    <row r="58" spans="1:10" ht="24">
      <c r="A58" s="617"/>
      <c r="B58" s="620" t="s">
        <v>3194</v>
      </c>
      <c r="C58" s="613" t="s">
        <v>4059</v>
      </c>
      <c r="D58" s="618" t="s">
        <v>3426</v>
      </c>
      <c r="E58" s="614">
        <v>2000</v>
      </c>
      <c r="F58" s="615">
        <f t="shared" si="1"/>
        <v>6089344.1200000001</v>
      </c>
      <c r="G58" s="614">
        <f t="shared" si="0"/>
        <v>2000</v>
      </c>
      <c r="H58" s="615">
        <f t="shared" si="2"/>
        <v>6089344.1200000001</v>
      </c>
      <c r="I58" s="616" t="s">
        <v>792</v>
      </c>
      <c r="J58" s="616" t="s">
        <v>4060</v>
      </c>
    </row>
    <row r="59" spans="1:10" ht="24">
      <c r="A59" s="617"/>
      <c r="B59" s="620" t="s">
        <v>3194</v>
      </c>
      <c r="C59" s="613" t="s">
        <v>4059</v>
      </c>
      <c r="D59" s="618" t="s">
        <v>3427</v>
      </c>
      <c r="E59" s="614">
        <v>160</v>
      </c>
      <c r="F59" s="615">
        <f t="shared" si="1"/>
        <v>6089504.1200000001</v>
      </c>
      <c r="G59" s="614">
        <f t="shared" si="0"/>
        <v>160</v>
      </c>
      <c r="H59" s="615">
        <f t="shared" si="2"/>
        <v>6089504.1200000001</v>
      </c>
      <c r="I59" s="616" t="s">
        <v>792</v>
      </c>
      <c r="J59" s="616" t="s">
        <v>4060</v>
      </c>
    </row>
    <row r="60" spans="1:10" ht="24">
      <c r="A60" s="617"/>
      <c r="B60" s="620" t="s">
        <v>3194</v>
      </c>
      <c r="C60" s="613" t="s">
        <v>4059</v>
      </c>
      <c r="D60" s="618" t="s">
        <v>3214</v>
      </c>
      <c r="E60" s="614">
        <v>2680</v>
      </c>
      <c r="F60" s="615">
        <f t="shared" si="1"/>
        <v>6092184.1200000001</v>
      </c>
      <c r="G60" s="614">
        <f t="shared" si="0"/>
        <v>2680</v>
      </c>
      <c r="H60" s="615">
        <f t="shared" si="2"/>
        <v>6092184.1200000001</v>
      </c>
      <c r="I60" s="616" t="s">
        <v>792</v>
      </c>
      <c r="J60" s="616" t="s">
        <v>4060</v>
      </c>
    </row>
    <row r="61" spans="1:10" ht="24">
      <c r="A61" s="617"/>
      <c r="B61" s="620" t="s">
        <v>3194</v>
      </c>
      <c r="C61" s="613" t="s">
        <v>4059</v>
      </c>
      <c r="D61" s="618" t="s">
        <v>3273</v>
      </c>
      <c r="E61" s="614">
        <v>1200</v>
      </c>
      <c r="F61" s="615">
        <f t="shared" si="1"/>
        <v>6093384.1200000001</v>
      </c>
      <c r="G61" s="614">
        <f t="shared" si="0"/>
        <v>1200</v>
      </c>
      <c r="H61" s="615">
        <f t="shared" si="2"/>
        <v>6093384.1200000001</v>
      </c>
      <c r="I61" s="616" t="s">
        <v>792</v>
      </c>
      <c r="J61" s="616" t="s">
        <v>4060</v>
      </c>
    </row>
    <row r="62" spans="1:10" ht="24">
      <c r="A62" s="617"/>
      <c r="B62" s="620" t="s">
        <v>3194</v>
      </c>
      <c r="C62" s="613" t="s">
        <v>4059</v>
      </c>
      <c r="D62" s="618" t="s">
        <v>4062</v>
      </c>
      <c r="E62" s="614">
        <v>52000</v>
      </c>
      <c r="F62" s="615">
        <f t="shared" si="1"/>
        <v>6145384.1200000001</v>
      </c>
      <c r="G62" s="614">
        <f t="shared" si="0"/>
        <v>52000</v>
      </c>
      <c r="H62" s="615">
        <f t="shared" si="2"/>
        <v>6145384.1200000001</v>
      </c>
      <c r="I62" s="616" t="s">
        <v>792</v>
      </c>
      <c r="J62" s="616" t="s">
        <v>4060</v>
      </c>
    </row>
    <row r="63" spans="1:10" ht="24">
      <c r="A63" s="617"/>
      <c r="B63" s="620" t="s">
        <v>3194</v>
      </c>
      <c r="C63" s="613" t="s">
        <v>4059</v>
      </c>
      <c r="D63" s="618" t="s">
        <v>3576</v>
      </c>
      <c r="E63" s="614">
        <v>5000</v>
      </c>
      <c r="F63" s="615">
        <f t="shared" si="1"/>
        <v>6150384.1200000001</v>
      </c>
      <c r="G63" s="614">
        <f t="shared" si="0"/>
        <v>5000</v>
      </c>
      <c r="H63" s="615">
        <f t="shared" si="2"/>
        <v>6150384.1200000001</v>
      </c>
      <c r="I63" s="616" t="s">
        <v>792</v>
      </c>
      <c r="J63" s="616" t="s">
        <v>4060</v>
      </c>
    </row>
    <row r="64" spans="1:10" ht="24">
      <c r="A64" s="617"/>
      <c r="B64" s="620" t="s">
        <v>3194</v>
      </c>
      <c r="C64" s="613" t="s">
        <v>4059</v>
      </c>
      <c r="D64" s="618" t="s">
        <v>3431</v>
      </c>
      <c r="E64" s="614">
        <v>8599.9999999999927</v>
      </c>
      <c r="F64" s="615">
        <f t="shared" si="1"/>
        <v>6158984.1200000001</v>
      </c>
      <c r="G64" s="614">
        <f t="shared" si="0"/>
        <v>8599.9999999999927</v>
      </c>
      <c r="H64" s="615">
        <f t="shared" si="2"/>
        <v>6158984.1200000001</v>
      </c>
      <c r="I64" s="616" t="s">
        <v>792</v>
      </c>
      <c r="J64" s="616" t="s">
        <v>4060</v>
      </c>
    </row>
    <row r="65" spans="1:10" ht="24">
      <c r="A65" s="617"/>
      <c r="B65" s="620" t="s">
        <v>3194</v>
      </c>
      <c r="C65" s="613" t="s">
        <v>4059</v>
      </c>
      <c r="D65" s="618" t="s">
        <v>3431</v>
      </c>
      <c r="E65" s="614">
        <v>10400.00000000004</v>
      </c>
      <c r="F65" s="615">
        <f t="shared" si="1"/>
        <v>6169384.1200000001</v>
      </c>
      <c r="G65" s="614">
        <f t="shared" si="0"/>
        <v>10400.00000000004</v>
      </c>
      <c r="H65" s="615">
        <f t="shared" si="2"/>
        <v>6169384.1200000001</v>
      </c>
      <c r="I65" s="616" t="s">
        <v>792</v>
      </c>
      <c r="J65" s="616" t="s">
        <v>4060</v>
      </c>
    </row>
    <row r="66" spans="1:10" ht="24">
      <c r="A66" s="617"/>
      <c r="B66" s="620" t="s">
        <v>3194</v>
      </c>
      <c r="C66" s="613" t="s">
        <v>4059</v>
      </c>
      <c r="D66" s="618" t="s">
        <v>3578</v>
      </c>
      <c r="E66" s="614">
        <v>20000</v>
      </c>
      <c r="F66" s="615">
        <f t="shared" si="1"/>
        <v>6189384.1200000001</v>
      </c>
      <c r="G66" s="614">
        <f t="shared" si="0"/>
        <v>20000</v>
      </c>
      <c r="H66" s="615">
        <f t="shared" si="2"/>
        <v>6189384.1200000001</v>
      </c>
      <c r="I66" s="616" t="s">
        <v>792</v>
      </c>
      <c r="J66" s="616" t="s">
        <v>4060</v>
      </c>
    </row>
    <row r="67" spans="1:10" ht="24">
      <c r="A67" s="617"/>
      <c r="B67" s="620" t="s">
        <v>3194</v>
      </c>
      <c r="C67" s="613" t="s">
        <v>4059</v>
      </c>
      <c r="D67" s="618" t="s">
        <v>3217</v>
      </c>
      <c r="E67" s="614">
        <v>78000</v>
      </c>
      <c r="F67" s="615">
        <f t="shared" si="1"/>
        <v>6267384.1200000001</v>
      </c>
      <c r="G67" s="614">
        <f t="shared" si="0"/>
        <v>78000</v>
      </c>
      <c r="H67" s="615">
        <f t="shared" si="2"/>
        <v>6267384.1200000001</v>
      </c>
      <c r="I67" s="616" t="s">
        <v>792</v>
      </c>
      <c r="J67" s="616" t="s">
        <v>4060</v>
      </c>
    </row>
    <row r="68" spans="1:10" ht="24">
      <c r="A68" s="617"/>
      <c r="B68" s="620" t="s">
        <v>3194</v>
      </c>
      <c r="C68" s="613" t="s">
        <v>4059</v>
      </c>
      <c r="D68" s="618" t="s">
        <v>3432</v>
      </c>
      <c r="E68" s="614">
        <v>160</v>
      </c>
      <c r="F68" s="615">
        <f t="shared" si="1"/>
        <v>6267544.1200000001</v>
      </c>
      <c r="G68" s="614">
        <f t="shared" si="0"/>
        <v>160</v>
      </c>
      <c r="H68" s="615">
        <f t="shared" si="2"/>
        <v>6267544.1200000001</v>
      </c>
      <c r="I68" s="616" t="s">
        <v>792</v>
      </c>
      <c r="J68" s="616" t="s">
        <v>4060</v>
      </c>
    </row>
    <row r="69" spans="1:10" ht="24">
      <c r="A69" s="617"/>
      <c r="B69" s="620" t="s">
        <v>3194</v>
      </c>
      <c r="C69" s="613" t="s">
        <v>4059</v>
      </c>
      <c r="D69" s="618" t="s">
        <v>3433</v>
      </c>
      <c r="E69" s="614">
        <v>32666.666666666668</v>
      </c>
      <c r="F69" s="615">
        <f t="shared" si="1"/>
        <v>6300210.7866666671</v>
      </c>
      <c r="G69" s="614">
        <f t="shared" si="0"/>
        <v>32666.666666666668</v>
      </c>
      <c r="H69" s="615">
        <f t="shared" si="2"/>
        <v>6300210.7866666671</v>
      </c>
      <c r="I69" s="616" t="s">
        <v>792</v>
      </c>
      <c r="J69" s="616" t="s">
        <v>4060</v>
      </c>
    </row>
    <row r="70" spans="1:10" ht="24">
      <c r="A70" s="617"/>
      <c r="B70" s="620" t="s">
        <v>3194</v>
      </c>
      <c r="C70" s="613" t="s">
        <v>4059</v>
      </c>
      <c r="D70" s="618" t="s">
        <v>3433</v>
      </c>
      <c r="E70" s="614">
        <v>65333.333333333328</v>
      </c>
      <c r="F70" s="615">
        <f t="shared" si="1"/>
        <v>6365544.1200000001</v>
      </c>
      <c r="G70" s="614">
        <f t="shared" ref="G70:G133" si="3">E70</f>
        <v>65333.333333333328</v>
      </c>
      <c r="H70" s="615">
        <f t="shared" si="2"/>
        <v>6365544.1200000001</v>
      </c>
      <c r="I70" s="616" t="s">
        <v>792</v>
      </c>
      <c r="J70" s="616" t="s">
        <v>4060</v>
      </c>
    </row>
    <row r="71" spans="1:10" ht="24">
      <c r="A71" s="617"/>
      <c r="B71" s="620" t="s">
        <v>3194</v>
      </c>
      <c r="C71" s="613" t="s">
        <v>4059</v>
      </c>
      <c r="D71" s="618" t="s">
        <v>3581</v>
      </c>
      <c r="E71" s="614">
        <v>666.66666666666674</v>
      </c>
      <c r="F71" s="615">
        <f t="shared" ref="F71:F134" si="4">E71+F70</f>
        <v>6366210.7866666671</v>
      </c>
      <c r="G71" s="614">
        <f t="shared" si="3"/>
        <v>666.66666666666674</v>
      </c>
      <c r="H71" s="615">
        <f t="shared" ref="H71:H134" si="5">H70+G71</f>
        <v>6366210.7866666671</v>
      </c>
      <c r="I71" s="616" t="s">
        <v>792</v>
      </c>
      <c r="J71" s="616" t="s">
        <v>4060</v>
      </c>
    </row>
    <row r="72" spans="1:10" ht="24">
      <c r="A72" s="617"/>
      <c r="B72" s="620" t="s">
        <v>3194</v>
      </c>
      <c r="C72" s="613" t="s">
        <v>4059</v>
      </c>
      <c r="D72" s="618" t="s">
        <v>3581</v>
      </c>
      <c r="E72" s="614">
        <v>333.33333333333331</v>
      </c>
      <c r="F72" s="615">
        <f t="shared" si="4"/>
        <v>6366544.1200000001</v>
      </c>
      <c r="G72" s="614">
        <f t="shared" si="3"/>
        <v>333.33333333333331</v>
      </c>
      <c r="H72" s="615">
        <f t="shared" si="5"/>
        <v>6366544.1200000001</v>
      </c>
      <c r="I72" s="616" t="s">
        <v>792</v>
      </c>
      <c r="J72" s="616" t="s">
        <v>4060</v>
      </c>
    </row>
    <row r="73" spans="1:10" ht="24">
      <c r="A73" s="617"/>
      <c r="B73" s="620" t="s">
        <v>3194</v>
      </c>
      <c r="C73" s="613" t="s">
        <v>4059</v>
      </c>
      <c r="D73" s="618" t="s">
        <v>3222</v>
      </c>
      <c r="E73" s="614">
        <v>8000</v>
      </c>
      <c r="F73" s="615">
        <f t="shared" si="4"/>
        <v>6374544.1200000001</v>
      </c>
      <c r="G73" s="614">
        <f t="shared" si="3"/>
        <v>8000</v>
      </c>
      <c r="H73" s="615">
        <f t="shared" si="5"/>
        <v>6374544.1200000001</v>
      </c>
      <c r="I73" s="616" t="s">
        <v>792</v>
      </c>
      <c r="J73" s="616" t="s">
        <v>4060</v>
      </c>
    </row>
    <row r="74" spans="1:10" ht="24">
      <c r="A74" s="617"/>
      <c r="B74" s="620" t="s">
        <v>3194</v>
      </c>
      <c r="C74" s="613" t="s">
        <v>4059</v>
      </c>
      <c r="D74" s="618" t="s">
        <v>3437</v>
      </c>
      <c r="E74" s="614">
        <v>4000</v>
      </c>
      <c r="F74" s="615">
        <f t="shared" si="4"/>
        <v>6378544.1200000001</v>
      </c>
      <c r="G74" s="614">
        <f t="shared" si="3"/>
        <v>4000</v>
      </c>
      <c r="H74" s="615">
        <f t="shared" si="5"/>
        <v>6378544.1200000001</v>
      </c>
      <c r="I74" s="616" t="s">
        <v>792</v>
      </c>
      <c r="J74" s="616" t="s">
        <v>4060</v>
      </c>
    </row>
    <row r="75" spans="1:10" ht="24">
      <c r="A75" s="617"/>
      <c r="B75" s="620" t="s">
        <v>3194</v>
      </c>
      <c r="C75" s="613" t="s">
        <v>4059</v>
      </c>
      <c r="D75" s="618" t="s">
        <v>3223</v>
      </c>
      <c r="E75" s="614">
        <v>320</v>
      </c>
      <c r="F75" s="615">
        <f t="shared" si="4"/>
        <v>6378864.1200000001</v>
      </c>
      <c r="G75" s="614">
        <f t="shared" si="3"/>
        <v>320</v>
      </c>
      <c r="H75" s="615">
        <f t="shared" si="5"/>
        <v>6378864.1200000001</v>
      </c>
      <c r="I75" s="616" t="s">
        <v>792</v>
      </c>
      <c r="J75" s="616" t="s">
        <v>4060</v>
      </c>
    </row>
    <row r="76" spans="1:10" ht="24">
      <c r="A76" s="617"/>
      <c r="B76" s="620" t="s">
        <v>3194</v>
      </c>
      <c r="C76" s="613" t="s">
        <v>4059</v>
      </c>
      <c r="D76" s="618" t="s">
        <v>3225</v>
      </c>
      <c r="E76" s="614">
        <v>1240</v>
      </c>
      <c r="F76" s="615">
        <f t="shared" si="4"/>
        <v>6380104.1200000001</v>
      </c>
      <c r="G76" s="614">
        <f t="shared" si="3"/>
        <v>1240</v>
      </c>
      <c r="H76" s="615">
        <f t="shared" si="5"/>
        <v>6380104.1200000001</v>
      </c>
      <c r="I76" s="616" t="s">
        <v>792</v>
      </c>
      <c r="J76" s="616" t="s">
        <v>4060</v>
      </c>
    </row>
    <row r="77" spans="1:10" ht="24">
      <c r="A77" s="617"/>
      <c r="B77" s="620" t="s">
        <v>3194</v>
      </c>
      <c r="C77" s="613" t="s">
        <v>4059</v>
      </c>
      <c r="D77" s="618" t="s">
        <v>3226</v>
      </c>
      <c r="E77" s="614">
        <v>2960</v>
      </c>
      <c r="F77" s="615">
        <f t="shared" si="4"/>
        <v>6383064.1200000001</v>
      </c>
      <c r="G77" s="614">
        <f t="shared" si="3"/>
        <v>2960</v>
      </c>
      <c r="H77" s="615">
        <f t="shared" si="5"/>
        <v>6383064.1200000001</v>
      </c>
      <c r="I77" s="616" t="s">
        <v>792</v>
      </c>
      <c r="J77" s="616" t="s">
        <v>4060</v>
      </c>
    </row>
    <row r="78" spans="1:10" ht="24">
      <c r="A78" s="617"/>
      <c r="B78" s="620" t="s">
        <v>3194</v>
      </c>
      <c r="C78" s="613" t="s">
        <v>4059</v>
      </c>
      <c r="D78" s="618" t="s">
        <v>3441</v>
      </c>
      <c r="E78" s="614">
        <v>2000</v>
      </c>
      <c r="F78" s="615">
        <f t="shared" si="4"/>
        <v>6385064.1200000001</v>
      </c>
      <c r="G78" s="614">
        <f t="shared" si="3"/>
        <v>2000</v>
      </c>
      <c r="H78" s="615">
        <f t="shared" si="5"/>
        <v>6385064.1200000001</v>
      </c>
      <c r="I78" s="616" t="s">
        <v>792</v>
      </c>
      <c r="J78" s="616" t="s">
        <v>4060</v>
      </c>
    </row>
    <row r="79" spans="1:10" ht="24">
      <c r="A79" s="617"/>
      <c r="B79" s="620" t="s">
        <v>3194</v>
      </c>
      <c r="C79" s="613" t="s">
        <v>4059</v>
      </c>
      <c r="D79" s="618" t="s">
        <v>4063</v>
      </c>
      <c r="E79" s="614">
        <v>1880</v>
      </c>
      <c r="F79" s="615">
        <f t="shared" si="4"/>
        <v>6386944.1200000001</v>
      </c>
      <c r="G79" s="614">
        <f t="shared" si="3"/>
        <v>1880</v>
      </c>
      <c r="H79" s="615">
        <f t="shared" si="5"/>
        <v>6386944.1200000001</v>
      </c>
      <c r="I79" s="616" t="s">
        <v>792</v>
      </c>
      <c r="J79" s="616" t="s">
        <v>4060</v>
      </c>
    </row>
    <row r="80" spans="1:10" ht="24">
      <c r="A80" s="617"/>
      <c r="B80" s="620" t="s">
        <v>3194</v>
      </c>
      <c r="C80" s="613" t="s">
        <v>4059</v>
      </c>
      <c r="D80" s="618" t="s">
        <v>3442</v>
      </c>
      <c r="E80" s="614">
        <v>12000</v>
      </c>
      <c r="F80" s="615">
        <f t="shared" si="4"/>
        <v>6398944.1200000001</v>
      </c>
      <c r="G80" s="614">
        <f t="shared" si="3"/>
        <v>12000</v>
      </c>
      <c r="H80" s="615">
        <f t="shared" si="5"/>
        <v>6398944.1200000001</v>
      </c>
      <c r="I80" s="616" t="s">
        <v>792</v>
      </c>
      <c r="J80" s="616" t="s">
        <v>4060</v>
      </c>
    </row>
    <row r="81" spans="1:10" ht="24">
      <c r="A81" s="617"/>
      <c r="B81" s="620" t="s">
        <v>3194</v>
      </c>
      <c r="C81" s="613" t="s">
        <v>4059</v>
      </c>
      <c r="D81" s="618" t="s">
        <v>3228</v>
      </c>
      <c r="E81" s="614">
        <v>5720</v>
      </c>
      <c r="F81" s="615">
        <f t="shared" si="4"/>
        <v>6404664.1200000001</v>
      </c>
      <c r="G81" s="614">
        <f t="shared" si="3"/>
        <v>5720</v>
      </c>
      <c r="H81" s="615">
        <f t="shared" si="5"/>
        <v>6404664.1200000001</v>
      </c>
      <c r="I81" s="616" t="s">
        <v>792</v>
      </c>
      <c r="J81" s="616" t="s">
        <v>4060</v>
      </c>
    </row>
    <row r="82" spans="1:10" ht="24">
      <c r="A82" s="617"/>
      <c r="B82" s="620" t="s">
        <v>3194</v>
      </c>
      <c r="C82" s="613" t="s">
        <v>4059</v>
      </c>
      <c r="D82" s="618" t="s">
        <v>3229</v>
      </c>
      <c r="E82" s="614">
        <v>2880</v>
      </c>
      <c r="F82" s="615">
        <f t="shared" si="4"/>
        <v>6407544.1200000001</v>
      </c>
      <c r="G82" s="614">
        <f t="shared" si="3"/>
        <v>2880</v>
      </c>
      <c r="H82" s="615">
        <f t="shared" si="5"/>
        <v>6407544.1200000001</v>
      </c>
      <c r="I82" s="616" t="s">
        <v>792</v>
      </c>
      <c r="J82" s="616" t="s">
        <v>4060</v>
      </c>
    </row>
    <row r="83" spans="1:10" ht="24">
      <c r="A83" s="617"/>
      <c r="B83" s="620" t="s">
        <v>3194</v>
      </c>
      <c r="C83" s="613" t="s">
        <v>4059</v>
      </c>
      <c r="D83" s="618" t="s">
        <v>3445</v>
      </c>
      <c r="E83" s="614">
        <v>102000</v>
      </c>
      <c r="F83" s="615">
        <f t="shared" si="4"/>
        <v>6509544.1200000001</v>
      </c>
      <c r="G83" s="614">
        <f t="shared" si="3"/>
        <v>102000</v>
      </c>
      <c r="H83" s="615">
        <f t="shared" si="5"/>
        <v>6509544.1200000001</v>
      </c>
      <c r="I83" s="616" t="s">
        <v>792</v>
      </c>
      <c r="J83" s="616" t="s">
        <v>4060</v>
      </c>
    </row>
    <row r="84" spans="1:10" ht="24">
      <c r="A84" s="617"/>
      <c r="B84" s="620" t="s">
        <v>3194</v>
      </c>
      <c r="C84" s="613" t="s">
        <v>4059</v>
      </c>
      <c r="D84" s="618" t="s">
        <v>4064</v>
      </c>
      <c r="E84" s="614">
        <v>800</v>
      </c>
      <c r="F84" s="615">
        <f t="shared" si="4"/>
        <v>6510344.1200000001</v>
      </c>
      <c r="G84" s="614">
        <f t="shared" si="3"/>
        <v>800</v>
      </c>
      <c r="H84" s="615">
        <f t="shared" si="5"/>
        <v>6510344.1200000001</v>
      </c>
      <c r="I84" s="616" t="s">
        <v>792</v>
      </c>
      <c r="J84" s="616" t="s">
        <v>4060</v>
      </c>
    </row>
    <row r="85" spans="1:10" ht="24">
      <c r="A85" s="617"/>
      <c r="B85" s="620" t="s">
        <v>3194</v>
      </c>
      <c r="C85" s="613" t="s">
        <v>4059</v>
      </c>
      <c r="D85" s="618" t="s">
        <v>3585</v>
      </c>
      <c r="E85" s="614">
        <v>8000</v>
      </c>
      <c r="F85" s="615">
        <f t="shared" si="4"/>
        <v>6518344.1200000001</v>
      </c>
      <c r="G85" s="614">
        <f t="shared" si="3"/>
        <v>8000</v>
      </c>
      <c r="H85" s="615">
        <f t="shared" si="5"/>
        <v>6518344.1200000001</v>
      </c>
      <c r="I85" s="616" t="s">
        <v>792</v>
      </c>
      <c r="J85" s="616" t="s">
        <v>4060</v>
      </c>
    </row>
    <row r="86" spans="1:10" ht="24">
      <c r="A86" s="617"/>
      <c r="B86" s="620" t="s">
        <v>3194</v>
      </c>
      <c r="C86" s="613" t="s">
        <v>4059</v>
      </c>
      <c r="D86" s="618" t="s">
        <v>3233</v>
      </c>
      <c r="E86" s="614">
        <v>200</v>
      </c>
      <c r="F86" s="615">
        <f t="shared" si="4"/>
        <v>6518544.1200000001</v>
      </c>
      <c r="G86" s="614">
        <f t="shared" si="3"/>
        <v>200</v>
      </c>
      <c r="H86" s="615">
        <f t="shared" si="5"/>
        <v>6518544.1200000001</v>
      </c>
      <c r="I86" s="616" t="s">
        <v>792</v>
      </c>
      <c r="J86" s="616" t="s">
        <v>4060</v>
      </c>
    </row>
    <row r="87" spans="1:10" ht="24">
      <c r="A87" s="617"/>
      <c r="B87" s="620" t="s">
        <v>3194</v>
      </c>
      <c r="C87" s="613" t="s">
        <v>4059</v>
      </c>
      <c r="D87" s="618" t="s">
        <v>3449</v>
      </c>
      <c r="E87" s="614">
        <v>3600</v>
      </c>
      <c r="F87" s="615">
        <f t="shared" si="4"/>
        <v>6522144.1200000001</v>
      </c>
      <c r="G87" s="614">
        <f t="shared" si="3"/>
        <v>3600</v>
      </c>
      <c r="H87" s="615">
        <f t="shared" si="5"/>
        <v>6522144.1200000001</v>
      </c>
      <c r="I87" s="616" t="s">
        <v>792</v>
      </c>
      <c r="J87" s="616" t="s">
        <v>4060</v>
      </c>
    </row>
    <row r="88" spans="1:10" ht="24">
      <c r="A88" s="617"/>
      <c r="B88" s="620" t="s">
        <v>3194</v>
      </c>
      <c r="C88" s="613" t="s">
        <v>4059</v>
      </c>
      <c r="D88" s="618" t="s">
        <v>3451</v>
      </c>
      <c r="E88" s="614">
        <v>34000</v>
      </c>
      <c r="F88" s="615">
        <f t="shared" si="4"/>
        <v>6556144.1200000001</v>
      </c>
      <c r="G88" s="614">
        <f t="shared" si="3"/>
        <v>34000</v>
      </c>
      <c r="H88" s="615">
        <f t="shared" si="5"/>
        <v>6556144.1200000001</v>
      </c>
      <c r="I88" s="616" t="s">
        <v>792</v>
      </c>
      <c r="J88" s="616" t="s">
        <v>4060</v>
      </c>
    </row>
    <row r="89" spans="1:10" ht="24">
      <c r="A89" s="617"/>
      <c r="B89" s="620" t="s">
        <v>3194</v>
      </c>
      <c r="C89" s="613" t="s">
        <v>4059</v>
      </c>
      <c r="D89" s="618" t="s">
        <v>3452</v>
      </c>
      <c r="E89" s="614">
        <v>480</v>
      </c>
      <c r="F89" s="615">
        <f t="shared" si="4"/>
        <v>6556624.1200000001</v>
      </c>
      <c r="G89" s="614">
        <f t="shared" si="3"/>
        <v>480</v>
      </c>
      <c r="H89" s="615">
        <f t="shared" si="5"/>
        <v>6556624.1200000001</v>
      </c>
      <c r="I89" s="616" t="s">
        <v>792</v>
      </c>
      <c r="J89" s="616" t="s">
        <v>4060</v>
      </c>
    </row>
    <row r="90" spans="1:10" ht="24">
      <c r="A90" s="617"/>
      <c r="B90" s="620" t="s">
        <v>3194</v>
      </c>
      <c r="C90" s="613" t="s">
        <v>4059</v>
      </c>
      <c r="D90" s="618" t="s">
        <v>3454</v>
      </c>
      <c r="E90" s="614">
        <v>79000</v>
      </c>
      <c r="F90" s="615">
        <f t="shared" si="4"/>
        <v>6635624.1200000001</v>
      </c>
      <c r="G90" s="614">
        <f t="shared" si="3"/>
        <v>79000</v>
      </c>
      <c r="H90" s="615">
        <f t="shared" si="5"/>
        <v>6635624.1200000001</v>
      </c>
      <c r="I90" s="616" t="s">
        <v>792</v>
      </c>
      <c r="J90" s="616" t="s">
        <v>4060</v>
      </c>
    </row>
    <row r="91" spans="1:10" ht="24">
      <c r="A91" s="617"/>
      <c r="B91" s="620" t="s">
        <v>3194</v>
      </c>
      <c r="C91" s="613" t="s">
        <v>4059</v>
      </c>
      <c r="D91" s="618" t="s">
        <v>3235</v>
      </c>
      <c r="E91" s="614">
        <v>63000</v>
      </c>
      <c r="F91" s="615">
        <f t="shared" si="4"/>
        <v>6698624.1200000001</v>
      </c>
      <c r="G91" s="614">
        <f t="shared" si="3"/>
        <v>63000</v>
      </c>
      <c r="H91" s="615">
        <f t="shared" si="5"/>
        <v>6698624.1200000001</v>
      </c>
      <c r="I91" s="616" t="s">
        <v>792</v>
      </c>
      <c r="J91" s="616" t="s">
        <v>4060</v>
      </c>
    </row>
    <row r="92" spans="1:10" ht="24">
      <c r="A92" s="617"/>
      <c r="B92" s="620" t="s">
        <v>3194</v>
      </c>
      <c r="C92" s="613" t="s">
        <v>4059</v>
      </c>
      <c r="D92" s="618" t="s">
        <v>3455</v>
      </c>
      <c r="E92" s="614">
        <v>5000</v>
      </c>
      <c r="F92" s="615">
        <f t="shared" si="4"/>
        <v>6703624.1200000001</v>
      </c>
      <c r="G92" s="614">
        <f t="shared" si="3"/>
        <v>5000</v>
      </c>
      <c r="H92" s="615">
        <f t="shared" si="5"/>
        <v>6703624.1200000001</v>
      </c>
      <c r="I92" s="616" t="s">
        <v>792</v>
      </c>
      <c r="J92" s="616" t="s">
        <v>4060</v>
      </c>
    </row>
    <row r="93" spans="1:10" ht="24">
      <c r="A93" s="617"/>
      <c r="B93" s="620" t="s">
        <v>3194</v>
      </c>
      <c r="C93" s="613" t="s">
        <v>4065</v>
      </c>
      <c r="D93" s="618" t="s">
        <v>3468</v>
      </c>
      <c r="E93" s="614">
        <v>10000.333333333334</v>
      </c>
      <c r="F93" s="615">
        <f t="shared" si="4"/>
        <v>6713624.4533333331</v>
      </c>
      <c r="G93" s="614">
        <f t="shared" si="3"/>
        <v>10000.333333333334</v>
      </c>
      <c r="H93" s="615">
        <f t="shared" si="5"/>
        <v>6713624.4533333331</v>
      </c>
      <c r="I93" s="616" t="s">
        <v>883</v>
      </c>
      <c r="J93" s="616" t="s">
        <v>2035</v>
      </c>
    </row>
    <row r="94" spans="1:10" ht="24">
      <c r="A94" s="617"/>
      <c r="B94" s="620" t="s">
        <v>3194</v>
      </c>
      <c r="C94" s="613" t="s">
        <v>4065</v>
      </c>
      <c r="D94" s="618" t="s">
        <v>3418</v>
      </c>
      <c r="E94" s="614">
        <v>12600</v>
      </c>
      <c r="F94" s="615">
        <f t="shared" si="4"/>
        <v>6726224.4533333331</v>
      </c>
      <c r="G94" s="614">
        <f t="shared" si="3"/>
        <v>12600</v>
      </c>
      <c r="H94" s="615">
        <f t="shared" si="5"/>
        <v>6726224.4533333331</v>
      </c>
      <c r="I94" s="616" t="s">
        <v>883</v>
      </c>
      <c r="J94" s="616" t="s">
        <v>2035</v>
      </c>
    </row>
    <row r="95" spans="1:10" ht="24">
      <c r="A95" s="617"/>
      <c r="B95" s="620" t="s">
        <v>3194</v>
      </c>
      <c r="C95" s="613" t="s">
        <v>4065</v>
      </c>
      <c r="D95" s="618" t="s">
        <v>3206</v>
      </c>
      <c r="E95" s="614">
        <v>92000</v>
      </c>
      <c r="F95" s="615">
        <f t="shared" si="4"/>
        <v>6818224.4533333331</v>
      </c>
      <c r="G95" s="614">
        <f t="shared" si="3"/>
        <v>92000</v>
      </c>
      <c r="H95" s="615">
        <f t="shared" si="5"/>
        <v>6818224.4533333331</v>
      </c>
      <c r="I95" s="616" t="s">
        <v>883</v>
      </c>
      <c r="J95" s="616" t="s">
        <v>2035</v>
      </c>
    </row>
    <row r="96" spans="1:10" ht="24">
      <c r="A96" s="617"/>
      <c r="B96" s="620" t="s">
        <v>3194</v>
      </c>
      <c r="C96" s="613" t="s">
        <v>4065</v>
      </c>
      <c r="D96" s="618" t="s">
        <v>4001</v>
      </c>
      <c r="E96" s="614">
        <v>2520</v>
      </c>
      <c r="F96" s="615">
        <f t="shared" si="4"/>
        <v>6820744.4533333331</v>
      </c>
      <c r="G96" s="614">
        <f t="shared" si="3"/>
        <v>2520</v>
      </c>
      <c r="H96" s="615">
        <f t="shared" si="5"/>
        <v>6820744.4533333331</v>
      </c>
      <c r="I96" s="616" t="s">
        <v>883</v>
      </c>
      <c r="J96" s="616" t="s">
        <v>2035</v>
      </c>
    </row>
    <row r="97" spans="1:10" ht="24">
      <c r="A97" s="617"/>
      <c r="B97" s="620" t="s">
        <v>3194</v>
      </c>
      <c r="C97" s="613" t="s">
        <v>4065</v>
      </c>
      <c r="D97" s="618" t="s">
        <v>3208</v>
      </c>
      <c r="E97" s="614">
        <v>84000</v>
      </c>
      <c r="F97" s="615">
        <f t="shared" si="4"/>
        <v>6904744.4533333331</v>
      </c>
      <c r="G97" s="614">
        <f t="shared" si="3"/>
        <v>84000</v>
      </c>
      <c r="H97" s="615">
        <f t="shared" si="5"/>
        <v>6904744.4533333331</v>
      </c>
      <c r="I97" s="616" t="s">
        <v>883</v>
      </c>
      <c r="J97" s="616" t="s">
        <v>2035</v>
      </c>
    </row>
    <row r="98" spans="1:10" ht="24">
      <c r="A98" s="617"/>
      <c r="B98" s="620" t="s">
        <v>3194</v>
      </c>
      <c r="C98" s="613" t="s">
        <v>4065</v>
      </c>
      <c r="D98" s="618" t="s">
        <v>4052</v>
      </c>
      <c r="E98" s="614">
        <v>1200</v>
      </c>
      <c r="F98" s="615">
        <f t="shared" si="4"/>
        <v>6905944.4533333331</v>
      </c>
      <c r="G98" s="614">
        <f t="shared" si="3"/>
        <v>1200</v>
      </c>
      <c r="H98" s="615">
        <f t="shared" si="5"/>
        <v>6905944.4533333331</v>
      </c>
      <c r="I98" s="616" t="s">
        <v>883</v>
      </c>
      <c r="J98" s="616" t="s">
        <v>2035</v>
      </c>
    </row>
    <row r="99" spans="1:10" ht="24">
      <c r="A99" s="617"/>
      <c r="B99" s="620" t="s">
        <v>3194</v>
      </c>
      <c r="C99" s="613" t="s">
        <v>4065</v>
      </c>
      <c r="D99" s="618" t="s">
        <v>3210</v>
      </c>
      <c r="E99" s="614">
        <v>253039.66666666669</v>
      </c>
      <c r="F99" s="615">
        <f t="shared" si="4"/>
        <v>7158984.1200000001</v>
      </c>
      <c r="G99" s="614">
        <f t="shared" si="3"/>
        <v>253039.66666666669</v>
      </c>
      <c r="H99" s="615">
        <f t="shared" si="5"/>
        <v>7158984.1200000001</v>
      </c>
      <c r="I99" s="616" t="s">
        <v>883</v>
      </c>
      <c r="J99" s="616" t="s">
        <v>2035</v>
      </c>
    </row>
    <row r="100" spans="1:10" ht="24">
      <c r="A100" s="617"/>
      <c r="B100" s="620" t="s">
        <v>3194</v>
      </c>
      <c r="C100" s="613" t="s">
        <v>4065</v>
      </c>
      <c r="D100" s="618" t="s">
        <v>3211</v>
      </c>
      <c r="E100" s="614">
        <v>11040</v>
      </c>
      <c r="F100" s="615">
        <f t="shared" si="4"/>
        <v>7170024.1200000001</v>
      </c>
      <c r="G100" s="614">
        <f t="shared" si="3"/>
        <v>11040</v>
      </c>
      <c r="H100" s="615">
        <f t="shared" si="5"/>
        <v>7170024.1200000001</v>
      </c>
      <c r="I100" s="616" t="s">
        <v>883</v>
      </c>
      <c r="J100" s="616" t="s">
        <v>2035</v>
      </c>
    </row>
    <row r="101" spans="1:10" ht="24">
      <c r="A101" s="617"/>
      <c r="B101" s="620" t="s">
        <v>3194</v>
      </c>
      <c r="C101" s="613" t="s">
        <v>4065</v>
      </c>
      <c r="D101" s="618" t="s">
        <v>3421</v>
      </c>
      <c r="E101" s="614">
        <v>400000.33333333337</v>
      </c>
      <c r="F101" s="615">
        <f t="shared" si="4"/>
        <v>7570024.4533333331</v>
      </c>
      <c r="G101" s="614">
        <f t="shared" si="3"/>
        <v>400000.33333333337</v>
      </c>
      <c r="H101" s="615">
        <f t="shared" si="5"/>
        <v>7570024.4533333331</v>
      </c>
      <c r="I101" s="616" t="s">
        <v>883</v>
      </c>
      <c r="J101" s="616" t="s">
        <v>2035</v>
      </c>
    </row>
    <row r="102" spans="1:10" ht="24">
      <c r="A102" s="617"/>
      <c r="B102" s="620" t="s">
        <v>3194</v>
      </c>
      <c r="C102" s="613" t="s">
        <v>4065</v>
      </c>
      <c r="D102" s="618" t="s">
        <v>4053</v>
      </c>
      <c r="E102" s="614">
        <v>124999.66666666666</v>
      </c>
      <c r="F102" s="615">
        <f t="shared" si="4"/>
        <v>7695024.1200000001</v>
      </c>
      <c r="G102" s="614">
        <f t="shared" si="3"/>
        <v>124999.66666666666</v>
      </c>
      <c r="H102" s="615">
        <f t="shared" si="5"/>
        <v>7695024.1200000001</v>
      </c>
      <c r="I102" s="616" t="s">
        <v>883</v>
      </c>
      <c r="J102" s="616" t="s">
        <v>2035</v>
      </c>
    </row>
    <row r="103" spans="1:10" ht="24">
      <c r="A103" s="617"/>
      <c r="B103" s="620" t="s">
        <v>3194</v>
      </c>
      <c r="C103" s="613" t="s">
        <v>4065</v>
      </c>
      <c r="D103" s="618" t="s">
        <v>3423</v>
      </c>
      <c r="E103" s="614">
        <v>1640</v>
      </c>
      <c r="F103" s="615">
        <f t="shared" si="4"/>
        <v>7696664.1200000001</v>
      </c>
      <c r="G103" s="614">
        <f t="shared" si="3"/>
        <v>1640</v>
      </c>
      <c r="H103" s="615">
        <f t="shared" si="5"/>
        <v>7696664.1200000001</v>
      </c>
      <c r="I103" s="616" t="s">
        <v>883</v>
      </c>
      <c r="J103" s="616" t="s">
        <v>2035</v>
      </c>
    </row>
    <row r="104" spans="1:10" ht="24">
      <c r="A104" s="617"/>
      <c r="B104" s="620" t="s">
        <v>3194</v>
      </c>
      <c r="C104" s="613" t="s">
        <v>4065</v>
      </c>
      <c r="D104" s="618" t="s">
        <v>4054</v>
      </c>
      <c r="E104" s="614">
        <v>9000</v>
      </c>
      <c r="F104" s="615">
        <f t="shared" si="4"/>
        <v>7705664.1200000001</v>
      </c>
      <c r="G104" s="614">
        <f t="shared" si="3"/>
        <v>9000</v>
      </c>
      <c r="H104" s="615">
        <f t="shared" si="5"/>
        <v>7705664.1200000001</v>
      </c>
      <c r="I104" s="616" t="s">
        <v>883</v>
      </c>
      <c r="J104" s="616" t="s">
        <v>2035</v>
      </c>
    </row>
    <row r="105" spans="1:10" ht="24">
      <c r="A105" s="617"/>
      <c r="B105" s="620" t="s">
        <v>3194</v>
      </c>
      <c r="C105" s="613" t="s">
        <v>4065</v>
      </c>
      <c r="D105" s="618" t="s">
        <v>3426</v>
      </c>
      <c r="E105" s="614">
        <v>1999.6666666666665</v>
      </c>
      <c r="F105" s="615">
        <f t="shared" si="4"/>
        <v>7707663.7866666671</v>
      </c>
      <c r="G105" s="614">
        <f t="shared" si="3"/>
        <v>1999.6666666666665</v>
      </c>
      <c r="H105" s="615">
        <f t="shared" si="5"/>
        <v>7707663.7866666671</v>
      </c>
      <c r="I105" s="616" t="s">
        <v>883</v>
      </c>
      <c r="J105" s="616" t="s">
        <v>2035</v>
      </c>
    </row>
    <row r="106" spans="1:10" ht="24">
      <c r="A106" s="617"/>
      <c r="B106" s="620" t="s">
        <v>3194</v>
      </c>
      <c r="C106" s="613" t="s">
        <v>4065</v>
      </c>
      <c r="D106" s="618" t="s">
        <v>4055</v>
      </c>
      <c r="E106" s="614">
        <v>200</v>
      </c>
      <c r="F106" s="615">
        <f t="shared" si="4"/>
        <v>7707863.7866666671</v>
      </c>
      <c r="G106" s="614">
        <f t="shared" si="3"/>
        <v>200</v>
      </c>
      <c r="H106" s="615">
        <f t="shared" si="5"/>
        <v>7707863.7866666671</v>
      </c>
      <c r="I106" s="616" t="s">
        <v>883</v>
      </c>
      <c r="J106" s="616" t="s">
        <v>2035</v>
      </c>
    </row>
    <row r="107" spans="1:10" ht="24">
      <c r="A107" s="617"/>
      <c r="B107" s="620" t="s">
        <v>3194</v>
      </c>
      <c r="C107" s="613" t="s">
        <v>4065</v>
      </c>
      <c r="D107" s="618" t="s">
        <v>3214</v>
      </c>
      <c r="E107" s="614">
        <v>229999.66666666669</v>
      </c>
      <c r="F107" s="615">
        <f t="shared" si="4"/>
        <v>7937863.4533333341</v>
      </c>
      <c r="G107" s="614">
        <f t="shared" si="3"/>
        <v>229999.66666666669</v>
      </c>
      <c r="H107" s="615">
        <f t="shared" si="5"/>
        <v>7937863.4533333341</v>
      </c>
      <c r="I107" s="616" t="s">
        <v>883</v>
      </c>
      <c r="J107" s="616" t="s">
        <v>2035</v>
      </c>
    </row>
    <row r="108" spans="1:10" ht="24">
      <c r="A108" s="617"/>
      <c r="B108" s="620" t="s">
        <v>3194</v>
      </c>
      <c r="C108" s="613" t="s">
        <v>4065</v>
      </c>
      <c r="D108" s="618" t="s">
        <v>3215</v>
      </c>
      <c r="E108" s="614">
        <v>91999.666666666672</v>
      </c>
      <c r="F108" s="615">
        <f t="shared" si="4"/>
        <v>8029863.120000001</v>
      </c>
      <c r="G108" s="614">
        <f t="shared" si="3"/>
        <v>91999.666666666672</v>
      </c>
      <c r="H108" s="615">
        <f t="shared" si="5"/>
        <v>8029863.120000001</v>
      </c>
      <c r="I108" s="616" t="s">
        <v>883</v>
      </c>
      <c r="J108" s="616" t="s">
        <v>2035</v>
      </c>
    </row>
    <row r="109" spans="1:10" ht="24">
      <c r="A109" s="617"/>
      <c r="B109" s="620" t="s">
        <v>3194</v>
      </c>
      <c r="C109" s="613" t="s">
        <v>4065</v>
      </c>
      <c r="D109" s="618" t="s">
        <v>3578</v>
      </c>
      <c r="E109" s="614">
        <v>320</v>
      </c>
      <c r="F109" s="615">
        <f t="shared" si="4"/>
        <v>8030183.120000001</v>
      </c>
      <c r="G109" s="614">
        <f t="shared" si="3"/>
        <v>320</v>
      </c>
      <c r="H109" s="615">
        <f t="shared" si="5"/>
        <v>8030183.120000001</v>
      </c>
      <c r="I109" s="616" t="s">
        <v>883</v>
      </c>
      <c r="J109" s="616" t="s">
        <v>2035</v>
      </c>
    </row>
    <row r="110" spans="1:10" ht="24">
      <c r="A110" s="617"/>
      <c r="B110" s="620" t="s">
        <v>3194</v>
      </c>
      <c r="C110" s="613" t="s">
        <v>4065</v>
      </c>
      <c r="D110" s="618" t="s">
        <v>4066</v>
      </c>
      <c r="E110" s="614">
        <v>800</v>
      </c>
      <c r="F110" s="615">
        <f t="shared" si="4"/>
        <v>8030983.120000001</v>
      </c>
      <c r="G110" s="614">
        <f t="shared" si="3"/>
        <v>800</v>
      </c>
      <c r="H110" s="615">
        <f t="shared" si="5"/>
        <v>8030983.120000001</v>
      </c>
      <c r="I110" s="616" t="s">
        <v>883</v>
      </c>
      <c r="J110" s="616" t="s">
        <v>2035</v>
      </c>
    </row>
    <row r="111" spans="1:10" ht="24">
      <c r="A111" s="617"/>
      <c r="B111" s="620" t="s">
        <v>3194</v>
      </c>
      <c r="C111" s="613" t="s">
        <v>4065</v>
      </c>
      <c r="D111" s="618" t="s">
        <v>3217</v>
      </c>
      <c r="E111" s="614">
        <v>94000</v>
      </c>
      <c r="F111" s="615">
        <f t="shared" si="4"/>
        <v>8124983.120000001</v>
      </c>
      <c r="G111" s="614">
        <f t="shared" si="3"/>
        <v>94000</v>
      </c>
      <c r="H111" s="615">
        <f t="shared" si="5"/>
        <v>8124983.120000001</v>
      </c>
      <c r="I111" s="616" t="s">
        <v>883</v>
      </c>
      <c r="J111" s="616" t="s">
        <v>2035</v>
      </c>
    </row>
    <row r="112" spans="1:10" ht="24">
      <c r="A112" s="617"/>
      <c r="B112" s="620" t="s">
        <v>3194</v>
      </c>
      <c r="C112" s="613" t="s">
        <v>4065</v>
      </c>
      <c r="D112" s="618" t="s">
        <v>3219</v>
      </c>
      <c r="E112" s="614">
        <v>200</v>
      </c>
      <c r="F112" s="615">
        <f t="shared" si="4"/>
        <v>8125183.120000001</v>
      </c>
      <c r="G112" s="614">
        <f t="shared" si="3"/>
        <v>200</v>
      </c>
      <c r="H112" s="615">
        <f t="shared" si="5"/>
        <v>8125183.120000001</v>
      </c>
      <c r="I112" s="616" t="s">
        <v>883</v>
      </c>
      <c r="J112" s="616" t="s">
        <v>2035</v>
      </c>
    </row>
    <row r="113" spans="1:10" ht="24">
      <c r="A113" s="617"/>
      <c r="B113" s="620" t="s">
        <v>3194</v>
      </c>
      <c r="C113" s="613" t="s">
        <v>4065</v>
      </c>
      <c r="D113" s="618" t="s">
        <v>3432</v>
      </c>
      <c r="E113" s="614">
        <v>360</v>
      </c>
      <c r="F113" s="615">
        <f t="shared" si="4"/>
        <v>8125543.120000001</v>
      </c>
      <c r="G113" s="614">
        <f t="shared" si="3"/>
        <v>360</v>
      </c>
      <c r="H113" s="615">
        <f t="shared" si="5"/>
        <v>8125543.120000001</v>
      </c>
      <c r="I113" s="616" t="s">
        <v>883</v>
      </c>
      <c r="J113" s="616" t="s">
        <v>2035</v>
      </c>
    </row>
    <row r="114" spans="1:10" ht="24">
      <c r="A114" s="617"/>
      <c r="B114" s="620" t="s">
        <v>3194</v>
      </c>
      <c r="C114" s="613" t="s">
        <v>4065</v>
      </c>
      <c r="D114" s="618" t="s">
        <v>3433</v>
      </c>
      <c r="E114" s="614">
        <v>3760</v>
      </c>
      <c r="F114" s="615">
        <f t="shared" si="4"/>
        <v>8129303.120000001</v>
      </c>
      <c r="G114" s="614">
        <f t="shared" si="3"/>
        <v>3760</v>
      </c>
      <c r="H114" s="615">
        <f t="shared" si="5"/>
        <v>8129303.120000001</v>
      </c>
      <c r="I114" s="616" t="s">
        <v>883</v>
      </c>
      <c r="J114" s="616" t="s">
        <v>2035</v>
      </c>
    </row>
    <row r="115" spans="1:10" ht="24">
      <c r="A115" s="617"/>
      <c r="B115" s="620" t="s">
        <v>3194</v>
      </c>
      <c r="C115" s="613" t="s">
        <v>4065</v>
      </c>
      <c r="D115" s="618" t="s">
        <v>3581</v>
      </c>
      <c r="E115" s="614">
        <v>1999.6666666666665</v>
      </c>
      <c r="F115" s="615">
        <f t="shared" si="4"/>
        <v>8131302.786666668</v>
      </c>
      <c r="G115" s="614">
        <f t="shared" si="3"/>
        <v>1999.6666666666665</v>
      </c>
      <c r="H115" s="615">
        <f t="shared" si="5"/>
        <v>8131302.786666668</v>
      </c>
      <c r="I115" s="616" t="s">
        <v>883</v>
      </c>
      <c r="J115" s="616" t="s">
        <v>2035</v>
      </c>
    </row>
    <row r="116" spans="1:10" ht="24">
      <c r="A116" s="617"/>
      <c r="B116" s="620" t="s">
        <v>3194</v>
      </c>
      <c r="C116" s="613" t="s">
        <v>4065</v>
      </c>
      <c r="D116" s="618" t="s">
        <v>4057</v>
      </c>
      <c r="E116" s="614">
        <v>14720</v>
      </c>
      <c r="F116" s="615">
        <f t="shared" si="4"/>
        <v>8146022.786666668</v>
      </c>
      <c r="G116" s="614">
        <f t="shared" si="3"/>
        <v>14720</v>
      </c>
      <c r="H116" s="615">
        <f t="shared" si="5"/>
        <v>8146022.786666668</v>
      </c>
      <c r="I116" s="616" t="s">
        <v>883</v>
      </c>
      <c r="J116" s="616" t="s">
        <v>2035</v>
      </c>
    </row>
    <row r="117" spans="1:10" ht="24">
      <c r="A117" s="617"/>
      <c r="B117" s="620" t="s">
        <v>3194</v>
      </c>
      <c r="C117" s="613" t="s">
        <v>4065</v>
      </c>
      <c r="D117" s="618" t="s">
        <v>3223</v>
      </c>
      <c r="E117" s="614">
        <v>600</v>
      </c>
      <c r="F117" s="615">
        <f t="shared" si="4"/>
        <v>8146622.786666668</v>
      </c>
      <c r="G117" s="614">
        <f t="shared" si="3"/>
        <v>600</v>
      </c>
      <c r="H117" s="615">
        <f t="shared" si="5"/>
        <v>8146622.786666668</v>
      </c>
      <c r="I117" s="616" t="s">
        <v>883</v>
      </c>
      <c r="J117" s="616" t="s">
        <v>2035</v>
      </c>
    </row>
    <row r="118" spans="1:10" ht="24">
      <c r="A118" s="617"/>
      <c r="B118" s="620" t="s">
        <v>3194</v>
      </c>
      <c r="C118" s="613" t="s">
        <v>4065</v>
      </c>
      <c r="D118" s="618" t="s">
        <v>3226</v>
      </c>
      <c r="E118" s="614">
        <v>4920</v>
      </c>
      <c r="F118" s="615">
        <f t="shared" si="4"/>
        <v>8151542.786666668</v>
      </c>
      <c r="G118" s="614">
        <f t="shared" si="3"/>
        <v>4920</v>
      </c>
      <c r="H118" s="615">
        <f t="shared" si="5"/>
        <v>8151542.786666668</v>
      </c>
      <c r="I118" s="616" t="s">
        <v>883</v>
      </c>
      <c r="J118" s="616" t="s">
        <v>2035</v>
      </c>
    </row>
    <row r="119" spans="1:10" ht="24">
      <c r="A119" s="617"/>
      <c r="B119" s="620" t="s">
        <v>3194</v>
      </c>
      <c r="C119" s="613" t="s">
        <v>4065</v>
      </c>
      <c r="D119" s="618" t="s">
        <v>3441</v>
      </c>
      <c r="E119" s="614">
        <v>6000</v>
      </c>
      <c r="F119" s="615">
        <f t="shared" si="4"/>
        <v>8157542.786666668</v>
      </c>
      <c r="G119" s="614">
        <f t="shared" si="3"/>
        <v>6000</v>
      </c>
      <c r="H119" s="615">
        <f t="shared" si="5"/>
        <v>8157542.786666668</v>
      </c>
      <c r="I119" s="616" t="s">
        <v>883</v>
      </c>
      <c r="J119" s="616" t="s">
        <v>2035</v>
      </c>
    </row>
    <row r="120" spans="1:10" ht="24">
      <c r="A120" s="617"/>
      <c r="B120" s="620" t="s">
        <v>3194</v>
      </c>
      <c r="C120" s="613" t="s">
        <v>4065</v>
      </c>
      <c r="D120" s="618" t="s">
        <v>4063</v>
      </c>
      <c r="E120" s="614">
        <v>3640</v>
      </c>
      <c r="F120" s="615">
        <f t="shared" si="4"/>
        <v>8161182.786666668</v>
      </c>
      <c r="G120" s="614">
        <f t="shared" si="3"/>
        <v>3640</v>
      </c>
      <c r="H120" s="615">
        <f t="shared" si="5"/>
        <v>8161182.786666668</v>
      </c>
      <c r="I120" s="616" t="s">
        <v>883</v>
      </c>
      <c r="J120" s="616" t="s">
        <v>2035</v>
      </c>
    </row>
    <row r="121" spans="1:10" ht="24">
      <c r="A121" s="617"/>
      <c r="B121" s="620" t="s">
        <v>3194</v>
      </c>
      <c r="C121" s="613" t="s">
        <v>4065</v>
      </c>
      <c r="D121" s="618" t="s">
        <v>3229</v>
      </c>
      <c r="E121" s="614">
        <v>5880</v>
      </c>
      <c r="F121" s="615">
        <f t="shared" si="4"/>
        <v>8167062.786666668</v>
      </c>
      <c r="G121" s="614">
        <f t="shared" si="3"/>
        <v>5880</v>
      </c>
      <c r="H121" s="615">
        <f t="shared" si="5"/>
        <v>8167062.786666668</v>
      </c>
      <c r="I121" s="616" t="s">
        <v>883</v>
      </c>
      <c r="J121" s="616" t="s">
        <v>2035</v>
      </c>
    </row>
    <row r="122" spans="1:10" ht="24">
      <c r="A122" s="617"/>
      <c r="B122" s="620" t="s">
        <v>3194</v>
      </c>
      <c r="C122" s="613" t="s">
        <v>4065</v>
      </c>
      <c r="D122" s="618" t="s">
        <v>3445</v>
      </c>
      <c r="E122" s="614">
        <v>12280</v>
      </c>
      <c r="F122" s="615">
        <f t="shared" si="4"/>
        <v>8179342.786666668</v>
      </c>
      <c r="G122" s="614">
        <f t="shared" si="3"/>
        <v>12280</v>
      </c>
      <c r="H122" s="615">
        <f t="shared" si="5"/>
        <v>8179342.786666668</v>
      </c>
      <c r="I122" s="616" t="s">
        <v>883</v>
      </c>
      <c r="J122" s="616" t="s">
        <v>2035</v>
      </c>
    </row>
    <row r="123" spans="1:10" ht="24">
      <c r="A123" s="617"/>
      <c r="B123" s="620" t="s">
        <v>3194</v>
      </c>
      <c r="C123" s="613" t="s">
        <v>4065</v>
      </c>
      <c r="D123" s="618" t="s">
        <v>3584</v>
      </c>
      <c r="E123" s="614">
        <v>1520</v>
      </c>
      <c r="F123" s="615">
        <f t="shared" si="4"/>
        <v>8180862.786666668</v>
      </c>
      <c r="G123" s="614">
        <f t="shared" si="3"/>
        <v>1520</v>
      </c>
      <c r="H123" s="615">
        <f t="shared" si="5"/>
        <v>8180862.786666668</v>
      </c>
      <c r="I123" s="616" t="s">
        <v>883</v>
      </c>
      <c r="J123" s="616" t="s">
        <v>2035</v>
      </c>
    </row>
    <row r="124" spans="1:10" ht="24">
      <c r="A124" s="617"/>
      <c r="B124" s="620" t="s">
        <v>3194</v>
      </c>
      <c r="C124" s="613" t="s">
        <v>4065</v>
      </c>
      <c r="D124" s="618" t="s">
        <v>3585</v>
      </c>
      <c r="E124" s="614">
        <v>28000.333333333336</v>
      </c>
      <c r="F124" s="615">
        <f t="shared" si="4"/>
        <v>8208863.120000001</v>
      </c>
      <c r="G124" s="614">
        <f t="shared" si="3"/>
        <v>28000.333333333336</v>
      </c>
      <c r="H124" s="615">
        <f t="shared" si="5"/>
        <v>8208863.120000001</v>
      </c>
      <c r="I124" s="616" t="s">
        <v>883</v>
      </c>
      <c r="J124" s="616" t="s">
        <v>2035</v>
      </c>
    </row>
    <row r="125" spans="1:10" ht="24">
      <c r="A125" s="617"/>
      <c r="B125" s="620" t="s">
        <v>3194</v>
      </c>
      <c r="C125" s="613" t="s">
        <v>4065</v>
      </c>
      <c r="D125" s="618" t="s">
        <v>3451</v>
      </c>
      <c r="E125" s="614">
        <v>3200</v>
      </c>
      <c r="F125" s="615">
        <f t="shared" si="4"/>
        <v>8212063.120000001</v>
      </c>
      <c r="G125" s="614">
        <f t="shared" si="3"/>
        <v>3200</v>
      </c>
      <c r="H125" s="615">
        <f t="shared" si="5"/>
        <v>8212063.120000001</v>
      </c>
      <c r="I125" s="616" t="s">
        <v>883</v>
      </c>
      <c r="J125" s="616" t="s">
        <v>2035</v>
      </c>
    </row>
    <row r="126" spans="1:10" ht="24">
      <c r="A126" s="617"/>
      <c r="B126" s="620" t="s">
        <v>3194</v>
      </c>
      <c r="C126" s="613" t="s">
        <v>4065</v>
      </c>
      <c r="D126" s="618" t="s">
        <v>3587</v>
      </c>
      <c r="E126" s="614">
        <v>1074.5</v>
      </c>
      <c r="F126" s="615">
        <f t="shared" si="4"/>
        <v>8213137.620000001</v>
      </c>
      <c r="G126" s="614">
        <f t="shared" si="3"/>
        <v>1074.5</v>
      </c>
      <c r="H126" s="615">
        <f t="shared" si="5"/>
        <v>8213137.620000001</v>
      </c>
      <c r="I126" s="616" t="s">
        <v>883</v>
      </c>
      <c r="J126" s="616" t="s">
        <v>2035</v>
      </c>
    </row>
    <row r="127" spans="1:10" ht="24">
      <c r="A127" s="617"/>
      <c r="B127" s="620" t="s">
        <v>3194</v>
      </c>
      <c r="C127" s="613" t="s">
        <v>4065</v>
      </c>
      <c r="D127" s="618" t="s">
        <v>3453</v>
      </c>
      <c r="E127" s="614">
        <v>40</v>
      </c>
      <c r="F127" s="615">
        <f t="shared" si="4"/>
        <v>8213177.620000001</v>
      </c>
      <c r="G127" s="614">
        <f t="shared" si="3"/>
        <v>40</v>
      </c>
      <c r="H127" s="615">
        <f t="shared" si="5"/>
        <v>8213177.620000001</v>
      </c>
      <c r="I127" s="616" t="s">
        <v>883</v>
      </c>
      <c r="J127" s="616" t="s">
        <v>2035</v>
      </c>
    </row>
    <row r="128" spans="1:10" ht="24">
      <c r="A128" s="617"/>
      <c r="B128" s="620" t="s">
        <v>3194</v>
      </c>
      <c r="C128" s="613" t="s">
        <v>4065</v>
      </c>
      <c r="D128" s="618" t="s">
        <v>3454</v>
      </c>
      <c r="E128" s="614">
        <v>6920</v>
      </c>
      <c r="F128" s="615">
        <f t="shared" si="4"/>
        <v>8220097.620000001</v>
      </c>
      <c r="G128" s="614">
        <f t="shared" si="3"/>
        <v>6920</v>
      </c>
      <c r="H128" s="615">
        <f t="shared" si="5"/>
        <v>8220097.620000001</v>
      </c>
      <c r="I128" s="616" t="s">
        <v>883</v>
      </c>
      <c r="J128" s="616" t="s">
        <v>2035</v>
      </c>
    </row>
    <row r="129" spans="1:10" ht="24">
      <c r="A129" s="617"/>
      <c r="B129" s="620" t="s">
        <v>3194</v>
      </c>
      <c r="C129" s="613" t="s">
        <v>4065</v>
      </c>
      <c r="D129" s="618" t="s">
        <v>3235</v>
      </c>
      <c r="E129" s="614">
        <v>2760</v>
      </c>
      <c r="F129" s="615">
        <f t="shared" si="4"/>
        <v>8222857.620000001</v>
      </c>
      <c r="G129" s="614">
        <f t="shared" si="3"/>
        <v>2760</v>
      </c>
      <c r="H129" s="615">
        <f t="shared" si="5"/>
        <v>8222857.620000001</v>
      </c>
      <c r="I129" s="616" t="s">
        <v>883</v>
      </c>
      <c r="J129" s="616" t="s">
        <v>2035</v>
      </c>
    </row>
    <row r="130" spans="1:10" ht="24">
      <c r="A130" s="617"/>
      <c r="B130" s="620" t="s">
        <v>3194</v>
      </c>
      <c r="C130" s="613" t="s">
        <v>4067</v>
      </c>
      <c r="D130" s="618" t="s">
        <v>4068</v>
      </c>
      <c r="E130" s="614">
        <v>45000</v>
      </c>
      <c r="F130" s="615">
        <f t="shared" si="4"/>
        <v>8267857.620000001</v>
      </c>
      <c r="G130" s="614">
        <f t="shared" si="3"/>
        <v>45000</v>
      </c>
      <c r="H130" s="615">
        <f t="shared" si="5"/>
        <v>8267857.620000001</v>
      </c>
      <c r="I130" s="616" t="s">
        <v>155</v>
      </c>
      <c r="J130" s="616" t="s">
        <v>156</v>
      </c>
    </row>
    <row r="131" spans="1:10" ht="24">
      <c r="A131" s="617"/>
      <c r="B131" s="620" t="s">
        <v>3194</v>
      </c>
      <c r="C131" s="613" t="s">
        <v>4067</v>
      </c>
      <c r="D131" s="618" t="s">
        <v>4069</v>
      </c>
      <c r="E131" s="614">
        <v>400</v>
      </c>
      <c r="F131" s="615">
        <f t="shared" si="4"/>
        <v>8268257.620000001</v>
      </c>
      <c r="G131" s="614">
        <f t="shared" si="3"/>
        <v>400</v>
      </c>
      <c r="H131" s="615">
        <f t="shared" si="5"/>
        <v>8268257.620000001</v>
      </c>
      <c r="I131" s="616" t="s">
        <v>155</v>
      </c>
      <c r="J131" s="616" t="s">
        <v>156</v>
      </c>
    </row>
    <row r="132" spans="1:10" ht="24">
      <c r="A132" s="617"/>
      <c r="B132" s="620" t="s">
        <v>3194</v>
      </c>
      <c r="C132" s="613" t="s">
        <v>4067</v>
      </c>
      <c r="D132" s="618" t="s">
        <v>4001</v>
      </c>
      <c r="E132" s="614">
        <v>240</v>
      </c>
      <c r="F132" s="615">
        <f t="shared" si="4"/>
        <v>8268497.620000001</v>
      </c>
      <c r="G132" s="614">
        <f t="shared" si="3"/>
        <v>240</v>
      </c>
      <c r="H132" s="615">
        <f t="shared" si="5"/>
        <v>8268497.620000001</v>
      </c>
      <c r="I132" s="616" t="s">
        <v>155</v>
      </c>
      <c r="J132" s="616" t="s">
        <v>156</v>
      </c>
    </row>
    <row r="133" spans="1:10" ht="24">
      <c r="A133" s="617"/>
      <c r="B133" s="620" t="s">
        <v>3194</v>
      </c>
      <c r="C133" s="613" t="s">
        <v>4067</v>
      </c>
      <c r="D133" s="618" t="s">
        <v>4070</v>
      </c>
      <c r="E133" s="614">
        <v>1240</v>
      </c>
      <c r="F133" s="615">
        <f t="shared" si="4"/>
        <v>8269737.620000001</v>
      </c>
      <c r="G133" s="614">
        <f t="shared" si="3"/>
        <v>1240</v>
      </c>
      <c r="H133" s="615">
        <f t="shared" si="5"/>
        <v>8269737.620000001</v>
      </c>
      <c r="I133" s="616" t="s">
        <v>155</v>
      </c>
      <c r="J133" s="616" t="s">
        <v>156</v>
      </c>
    </row>
    <row r="134" spans="1:10" ht="24">
      <c r="A134" s="617"/>
      <c r="B134" s="620" t="s">
        <v>3194</v>
      </c>
      <c r="C134" s="613" t="s">
        <v>4067</v>
      </c>
      <c r="D134" s="618" t="s">
        <v>4071</v>
      </c>
      <c r="E134" s="614">
        <v>28000.333333333336</v>
      </c>
      <c r="F134" s="615">
        <f t="shared" si="4"/>
        <v>8297737.9533333341</v>
      </c>
      <c r="G134" s="614">
        <f t="shared" ref="G134:G197" si="6">E134</f>
        <v>28000.333333333336</v>
      </c>
      <c r="H134" s="615">
        <f t="shared" si="5"/>
        <v>8297737.9533333341</v>
      </c>
      <c r="I134" s="616" t="s">
        <v>155</v>
      </c>
      <c r="J134" s="616" t="s">
        <v>156</v>
      </c>
    </row>
    <row r="135" spans="1:10" ht="24">
      <c r="A135" s="617"/>
      <c r="B135" s="620" t="s">
        <v>3194</v>
      </c>
      <c r="C135" s="613" t="s">
        <v>4067</v>
      </c>
      <c r="D135" s="618" t="s">
        <v>4072</v>
      </c>
      <c r="E135" s="614">
        <v>240</v>
      </c>
      <c r="F135" s="615">
        <f t="shared" ref="F135:F198" si="7">E135+F134</f>
        <v>8297977.9533333341</v>
      </c>
      <c r="G135" s="614">
        <f t="shared" si="6"/>
        <v>240</v>
      </c>
      <c r="H135" s="615">
        <f t="shared" ref="H135:H198" si="8">H134+G135</f>
        <v>8297977.9533333341</v>
      </c>
      <c r="I135" s="616" t="s">
        <v>155</v>
      </c>
      <c r="J135" s="616" t="s">
        <v>156</v>
      </c>
    </row>
    <row r="136" spans="1:10" ht="24">
      <c r="A136" s="617"/>
      <c r="B136" s="620" t="s">
        <v>3194</v>
      </c>
      <c r="C136" s="613" t="s">
        <v>4067</v>
      </c>
      <c r="D136" s="618" t="s">
        <v>4073</v>
      </c>
      <c r="E136" s="614">
        <v>25999.666666666664</v>
      </c>
      <c r="F136" s="615">
        <f t="shared" si="7"/>
        <v>8323977.620000001</v>
      </c>
      <c r="G136" s="614">
        <f t="shared" si="6"/>
        <v>25999.666666666664</v>
      </c>
      <c r="H136" s="615">
        <f t="shared" si="8"/>
        <v>8323977.620000001</v>
      </c>
      <c r="I136" s="616" t="s">
        <v>155</v>
      </c>
      <c r="J136" s="616" t="s">
        <v>156</v>
      </c>
    </row>
    <row r="137" spans="1:10" ht="24">
      <c r="A137" s="617"/>
      <c r="B137" s="620" t="s">
        <v>3194</v>
      </c>
      <c r="C137" s="613" t="s">
        <v>4067</v>
      </c>
      <c r="D137" s="618" t="s">
        <v>4074</v>
      </c>
      <c r="E137" s="614">
        <v>360</v>
      </c>
      <c r="F137" s="615">
        <f t="shared" si="7"/>
        <v>8324337.620000001</v>
      </c>
      <c r="G137" s="614">
        <f t="shared" si="6"/>
        <v>360</v>
      </c>
      <c r="H137" s="615">
        <f t="shared" si="8"/>
        <v>8324337.620000001</v>
      </c>
      <c r="I137" s="616" t="s">
        <v>155</v>
      </c>
      <c r="J137" s="616" t="s">
        <v>156</v>
      </c>
    </row>
    <row r="138" spans="1:10" ht="24">
      <c r="A138" s="617"/>
      <c r="B138" s="620" t="s">
        <v>3194</v>
      </c>
      <c r="C138" s="613" t="s">
        <v>4067</v>
      </c>
      <c r="D138" s="618" t="s">
        <v>4075</v>
      </c>
      <c r="E138" s="614">
        <v>6000</v>
      </c>
      <c r="F138" s="615">
        <f t="shared" si="7"/>
        <v>8330337.620000001</v>
      </c>
      <c r="G138" s="614">
        <f t="shared" si="6"/>
        <v>6000</v>
      </c>
      <c r="H138" s="615">
        <f t="shared" si="8"/>
        <v>8330337.620000001</v>
      </c>
      <c r="I138" s="616" t="s">
        <v>155</v>
      </c>
      <c r="J138" s="616" t="s">
        <v>156</v>
      </c>
    </row>
    <row r="139" spans="1:10" ht="24">
      <c r="A139" s="617"/>
      <c r="B139" s="620" t="s">
        <v>3194</v>
      </c>
      <c r="C139" s="613" t="s">
        <v>4067</v>
      </c>
      <c r="D139" s="618" t="s">
        <v>4076</v>
      </c>
      <c r="E139" s="614">
        <v>3120</v>
      </c>
      <c r="F139" s="615">
        <f t="shared" si="7"/>
        <v>8333457.620000001</v>
      </c>
      <c r="G139" s="614">
        <f t="shared" si="6"/>
        <v>3120</v>
      </c>
      <c r="H139" s="615">
        <f t="shared" si="8"/>
        <v>8333457.620000001</v>
      </c>
      <c r="I139" s="616" t="s">
        <v>155</v>
      </c>
      <c r="J139" s="616" t="s">
        <v>156</v>
      </c>
    </row>
    <row r="140" spans="1:10" ht="24">
      <c r="A140" s="617"/>
      <c r="B140" s="620" t="s">
        <v>3194</v>
      </c>
      <c r="C140" s="613" t="s">
        <v>4067</v>
      </c>
      <c r="D140" s="618" t="s">
        <v>4077</v>
      </c>
      <c r="E140" s="614">
        <v>80</v>
      </c>
      <c r="F140" s="615">
        <f t="shared" si="7"/>
        <v>8333537.620000001</v>
      </c>
      <c r="G140" s="614">
        <f t="shared" si="6"/>
        <v>80</v>
      </c>
      <c r="H140" s="615">
        <f t="shared" si="8"/>
        <v>8333537.620000001</v>
      </c>
      <c r="I140" s="616" t="s">
        <v>155</v>
      </c>
      <c r="J140" s="616" t="s">
        <v>156</v>
      </c>
    </row>
    <row r="141" spans="1:10" ht="24">
      <c r="A141" s="617"/>
      <c r="B141" s="620" t="s">
        <v>3194</v>
      </c>
      <c r="C141" s="613" t="s">
        <v>4067</v>
      </c>
      <c r="D141" s="618" t="s">
        <v>4078</v>
      </c>
      <c r="E141" s="614">
        <v>1080</v>
      </c>
      <c r="F141" s="615">
        <f t="shared" si="7"/>
        <v>8334617.620000001</v>
      </c>
      <c r="G141" s="614">
        <f t="shared" si="6"/>
        <v>1080</v>
      </c>
      <c r="H141" s="615">
        <f t="shared" si="8"/>
        <v>8334617.620000001</v>
      </c>
      <c r="I141" s="616" t="s">
        <v>155</v>
      </c>
      <c r="J141" s="616" t="s">
        <v>156</v>
      </c>
    </row>
    <row r="142" spans="1:10" ht="24">
      <c r="A142" s="617"/>
      <c r="B142" s="620" t="s">
        <v>3194</v>
      </c>
      <c r="C142" s="613" t="s">
        <v>4067</v>
      </c>
      <c r="D142" s="618" t="s">
        <v>3210</v>
      </c>
      <c r="E142" s="614">
        <v>36000</v>
      </c>
      <c r="F142" s="615">
        <f t="shared" si="7"/>
        <v>8370617.620000001</v>
      </c>
      <c r="G142" s="614">
        <f t="shared" si="6"/>
        <v>36000</v>
      </c>
      <c r="H142" s="615">
        <f t="shared" si="8"/>
        <v>8370617.620000001</v>
      </c>
      <c r="I142" s="616" t="s">
        <v>155</v>
      </c>
      <c r="J142" s="616" t="s">
        <v>156</v>
      </c>
    </row>
    <row r="143" spans="1:10" ht="24">
      <c r="A143" s="617"/>
      <c r="B143" s="620" t="s">
        <v>3194</v>
      </c>
      <c r="C143" s="613" t="s">
        <v>4067</v>
      </c>
      <c r="D143" s="618" t="s">
        <v>3426</v>
      </c>
      <c r="E143" s="614">
        <v>1999.6666666666665</v>
      </c>
      <c r="F143" s="615">
        <f t="shared" si="7"/>
        <v>8372617.286666668</v>
      </c>
      <c r="G143" s="614">
        <f t="shared" si="6"/>
        <v>1999.6666666666665</v>
      </c>
      <c r="H143" s="615">
        <f t="shared" si="8"/>
        <v>8372617.286666668</v>
      </c>
      <c r="I143" s="616" t="s">
        <v>155</v>
      </c>
      <c r="J143" s="616" t="s">
        <v>156</v>
      </c>
    </row>
    <row r="144" spans="1:10" ht="24">
      <c r="A144" s="617"/>
      <c r="B144" s="620" t="s">
        <v>3194</v>
      </c>
      <c r="C144" s="613" t="s">
        <v>4067</v>
      </c>
      <c r="D144" s="618" t="s">
        <v>3428</v>
      </c>
      <c r="E144" s="614">
        <v>1999.6666666666665</v>
      </c>
      <c r="F144" s="615">
        <f t="shared" si="7"/>
        <v>8374616.953333335</v>
      </c>
      <c r="G144" s="614">
        <f t="shared" si="6"/>
        <v>1999.6666666666665</v>
      </c>
      <c r="H144" s="615">
        <f t="shared" si="8"/>
        <v>8374616.953333335</v>
      </c>
      <c r="I144" s="616" t="s">
        <v>155</v>
      </c>
      <c r="J144" s="616" t="s">
        <v>156</v>
      </c>
    </row>
    <row r="145" spans="1:10" ht="24">
      <c r="A145" s="617"/>
      <c r="B145" s="620" t="s">
        <v>3194</v>
      </c>
      <c r="C145" s="613" t="s">
        <v>4067</v>
      </c>
      <c r="D145" s="618" t="s">
        <v>3581</v>
      </c>
      <c r="E145" s="614">
        <v>1000.3333333333333</v>
      </c>
      <c r="F145" s="615">
        <f t="shared" si="7"/>
        <v>8375617.286666668</v>
      </c>
      <c r="G145" s="614">
        <f t="shared" si="6"/>
        <v>1000.3333333333333</v>
      </c>
      <c r="H145" s="615">
        <f t="shared" si="8"/>
        <v>8375617.286666668</v>
      </c>
      <c r="I145" s="616" t="s">
        <v>155</v>
      </c>
      <c r="J145" s="616" t="s">
        <v>156</v>
      </c>
    </row>
    <row r="146" spans="1:10" ht="24">
      <c r="A146" s="617"/>
      <c r="B146" s="620" t="s">
        <v>3194</v>
      </c>
      <c r="C146" s="613" t="s">
        <v>4067</v>
      </c>
      <c r="D146" s="618" t="s">
        <v>3439</v>
      </c>
      <c r="E146" s="614">
        <v>172999.66666666666</v>
      </c>
      <c r="F146" s="615">
        <f t="shared" si="7"/>
        <v>8548616.953333335</v>
      </c>
      <c r="G146" s="614">
        <f t="shared" si="6"/>
        <v>172999.66666666666</v>
      </c>
      <c r="H146" s="615">
        <f t="shared" si="8"/>
        <v>8548616.953333335</v>
      </c>
      <c r="I146" s="616" t="s">
        <v>155</v>
      </c>
      <c r="J146" s="616" t="s">
        <v>156</v>
      </c>
    </row>
    <row r="147" spans="1:10" ht="24">
      <c r="A147" s="617"/>
      <c r="B147" s="620" t="s">
        <v>3194</v>
      </c>
      <c r="C147" s="613" t="s">
        <v>4067</v>
      </c>
      <c r="D147" s="618" t="s">
        <v>3442</v>
      </c>
      <c r="E147" s="614">
        <v>240</v>
      </c>
      <c r="F147" s="615">
        <f t="shared" si="7"/>
        <v>8548856.953333335</v>
      </c>
      <c r="G147" s="614">
        <f t="shared" si="6"/>
        <v>240</v>
      </c>
      <c r="H147" s="615">
        <f t="shared" si="8"/>
        <v>8548856.953333335</v>
      </c>
      <c r="I147" s="616" t="s">
        <v>155</v>
      </c>
      <c r="J147" s="616" t="s">
        <v>156</v>
      </c>
    </row>
    <row r="148" spans="1:10" ht="24">
      <c r="A148" s="617"/>
      <c r="B148" s="620" t="s">
        <v>3194</v>
      </c>
      <c r="C148" s="613" t="s">
        <v>4067</v>
      </c>
      <c r="D148" s="618" t="s">
        <v>3445</v>
      </c>
      <c r="E148" s="614">
        <v>30000</v>
      </c>
      <c r="F148" s="615">
        <f t="shared" si="7"/>
        <v>8578856.953333335</v>
      </c>
      <c r="G148" s="614">
        <f t="shared" si="6"/>
        <v>30000</v>
      </c>
      <c r="H148" s="615">
        <f t="shared" si="8"/>
        <v>8578856.953333335</v>
      </c>
      <c r="I148" s="616" t="s">
        <v>155</v>
      </c>
      <c r="J148" s="616" t="s">
        <v>156</v>
      </c>
    </row>
    <row r="149" spans="1:10" ht="24">
      <c r="A149" s="617"/>
      <c r="B149" s="620" t="s">
        <v>3194</v>
      </c>
      <c r="C149" s="613" t="s">
        <v>4067</v>
      </c>
      <c r="D149" s="618" t="s">
        <v>4079</v>
      </c>
      <c r="E149" s="614">
        <v>1360</v>
      </c>
      <c r="F149" s="615">
        <f t="shared" si="7"/>
        <v>8580216.953333335</v>
      </c>
      <c r="G149" s="614">
        <f t="shared" si="6"/>
        <v>1360</v>
      </c>
      <c r="H149" s="615">
        <f t="shared" si="8"/>
        <v>8580216.953333335</v>
      </c>
      <c r="I149" s="616" t="s">
        <v>155</v>
      </c>
      <c r="J149" s="616" t="s">
        <v>156</v>
      </c>
    </row>
    <row r="150" spans="1:10" ht="24">
      <c r="A150" s="617"/>
      <c r="B150" s="620" t="s">
        <v>3194</v>
      </c>
      <c r="C150" s="613" t="s">
        <v>4067</v>
      </c>
      <c r="D150" s="618" t="s">
        <v>3597</v>
      </c>
      <c r="E150" s="614">
        <v>40</v>
      </c>
      <c r="F150" s="615">
        <f t="shared" si="7"/>
        <v>8580256.953333335</v>
      </c>
      <c r="G150" s="614">
        <f t="shared" si="6"/>
        <v>40</v>
      </c>
      <c r="H150" s="615">
        <f t="shared" si="8"/>
        <v>8580256.953333335</v>
      </c>
      <c r="I150" s="616" t="s">
        <v>155</v>
      </c>
      <c r="J150" s="616" t="s">
        <v>156</v>
      </c>
    </row>
    <row r="151" spans="1:10" ht="24">
      <c r="A151" s="617"/>
      <c r="B151" s="620" t="s">
        <v>3194</v>
      </c>
      <c r="C151" s="613" t="s">
        <v>4067</v>
      </c>
      <c r="D151" s="618" t="s">
        <v>3454</v>
      </c>
      <c r="E151" s="614">
        <v>22999.666666666668</v>
      </c>
      <c r="F151" s="615">
        <f t="shared" si="7"/>
        <v>8603256.620000001</v>
      </c>
      <c r="G151" s="614">
        <f t="shared" si="6"/>
        <v>22999.666666666668</v>
      </c>
      <c r="H151" s="615">
        <f t="shared" si="8"/>
        <v>8603256.620000001</v>
      </c>
      <c r="I151" s="616" t="s">
        <v>155</v>
      </c>
      <c r="J151" s="616" t="s">
        <v>156</v>
      </c>
    </row>
    <row r="152" spans="1:10" ht="24">
      <c r="A152" s="617"/>
      <c r="B152" s="620" t="s">
        <v>3194</v>
      </c>
      <c r="C152" s="613" t="s">
        <v>4067</v>
      </c>
      <c r="D152" s="618" t="s">
        <v>3235</v>
      </c>
      <c r="E152" s="614">
        <v>760</v>
      </c>
      <c r="F152" s="615">
        <f t="shared" si="7"/>
        <v>8604016.620000001</v>
      </c>
      <c r="G152" s="614">
        <f t="shared" si="6"/>
        <v>760</v>
      </c>
      <c r="H152" s="615">
        <f t="shared" si="8"/>
        <v>8604016.620000001</v>
      </c>
      <c r="I152" s="616" t="s">
        <v>155</v>
      </c>
      <c r="J152" s="616" t="s">
        <v>156</v>
      </c>
    </row>
    <row r="153" spans="1:10" ht="24">
      <c r="A153" s="617"/>
      <c r="B153" s="620" t="s">
        <v>3194</v>
      </c>
      <c r="C153" s="613" t="s">
        <v>4067</v>
      </c>
      <c r="D153" s="618" t="s">
        <v>3455</v>
      </c>
      <c r="E153" s="614">
        <v>1480</v>
      </c>
      <c r="F153" s="615">
        <f t="shared" si="7"/>
        <v>8605496.620000001</v>
      </c>
      <c r="G153" s="614">
        <f t="shared" si="6"/>
        <v>1480</v>
      </c>
      <c r="H153" s="615">
        <f t="shared" si="8"/>
        <v>8605496.620000001</v>
      </c>
      <c r="I153" s="616" t="s">
        <v>155</v>
      </c>
      <c r="J153" s="616" t="s">
        <v>156</v>
      </c>
    </row>
    <row r="154" spans="1:10" ht="24">
      <c r="A154" s="617"/>
      <c r="B154" s="620" t="s">
        <v>3194</v>
      </c>
      <c r="C154" s="613" t="s">
        <v>4080</v>
      </c>
      <c r="D154" s="618" t="s">
        <v>3468</v>
      </c>
      <c r="E154" s="614">
        <v>520</v>
      </c>
      <c r="F154" s="615">
        <f t="shared" si="7"/>
        <v>8606016.620000001</v>
      </c>
      <c r="G154" s="614">
        <f t="shared" si="6"/>
        <v>520</v>
      </c>
      <c r="H154" s="615">
        <f t="shared" si="8"/>
        <v>8606016.620000001</v>
      </c>
      <c r="I154" s="616" t="s">
        <v>907</v>
      </c>
      <c r="J154" s="616" t="s">
        <v>516</v>
      </c>
    </row>
    <row r="155" spans="1:10" ht="24">
      <c r="A155" s="617"/>
      <c r="B155" s="620" t="s">
        <v>3194</v>
      </c>
      <c r="C155" s="613" t="s">
        <v>4080</v>
      </c>
      <c r="D155" s="618" t="s">
        <v>4005</v>
      </c>
      <c r="E155" s="614">
        <v>313000</v>
      </c>
      <c r="F155" s="615">
        <f t="shared" si="7"/>
        <v>8919016.620000001</v>
      </c>
      <c r="G155" s="614">
        <f t="shared" si="6"/>
        <v>313000</v>
      </c>
      <c r="H155" s="615">
        <f t="shared" si="8"/>
        <v>8919016.620000001</v>
      </c>
      <c r="I155" s="616" t="s">
        <v>907</v>
      </c>
      <c r="J155" s="616" t="s">
        <v>516</v>
      </c>
    </row>
    <row r="156" spans="1:10" ht="24">
      <c r="A156" s="617"/>
      <c r="B156" s="620" t="s">
        <v>3194</v>
      </c>
      <c r="C156" s="613" t="s">
        <v>4080</v>
      </c>
      <c r="D156" s="618" t="s">
        <v>3205</v>
      </c>
      <c r="E156" s="614">
        <v>64000</v>
      </c>
      <c r="F156" s="615">
        <f t="shared" si="7"/>
        <v>8983016.620000001</v>
      </c>
      <c r="G156" s="614">
        <f t="shared" si="6"/>
        <v>64000</v>
      </c>
      <c r="H156" s="615">
        <f t="shared" si="8"/>
        <v>8983016.620000001</v>
      </c>
      <c r="I156" s="616" t="s">
        <v>907</v>
      </c>
      <c r="J156" s="616" t="s">
        <v>516</v>
      </c>
    </row>
    <row r="157" spans="1:10" ht="24">
      <c r="A157" s="617"/>
      <c r="B157" s="620" t="s">
        <v>3194</v>
      </c>
      <c r="C157" s="613" t="s">
        <v>4080</v>
      </c>
      <c r="D157" s="618" t="s">
        <v>3206</v>
      </c>
      <c r="E157" s="614">
        <v>78000</v>
      </c>
      <c r="F157" s="615">
        <f t="shared" si="7"/>
        <v>9061016.620000001</v>
      </c>
      <c r="G157" s="614">
        <f t="shared" si="6"/>
        <v>78000</v>
      </c>
      <c r="H157" s="615">
        <f t="shared" si="8"/>
        <v>9061016.620000001</v>
      </c>
      <c r="I157" s="616" t="s">
        <v>907</v>
      </c>
      <c r="J157" s="616" t="s">
        <v>516</v>
      </c>
    </row>
    <row r="158" spans="1:10" ht="24">
      <c r="A158" s="617"/>
      <c r="B158" s="620" t="s">
        <v>3194</v>
      </c>
      <c r="C158" s="613" t="s">
        <v>4080</v>
      </c>
      <c r="D158" s="618" t="s">
        <v>4001</v>
      </c>
      <c r="E158" s="614">
        <v>2000</v>
      </c>
      <c r="F158" s="615">
        <f t="shared" si="7"/>
        <v>9063016.620000001</v>
      </c>
      <c r="G158" s="614">
        <f t="shared" si="6"/>
        <v>2000</v>
      </c>
      <c r="H158" s="615">
        <f t="shared" si="8"/>
        <v>9063016.620000001</v>
      </c>
      <c r="I158" s="616" t="s">
        <v>907</v>
      </c>
      <c r="J158" s="616" t="s">
        <v>516</v>
      </c>
    </row>
    <row r="159" spans="1:10" ht="24">
      <c r="A159" s="617"/>
      <c r="B159" s="620" t="s">
        <v>3194</v>
      </c>
      <c r="C159" s="613" t="s">
        <v>4080</v>
      </c>
      <c r="D159" s="618" t="s">
        <v>4081</v>
      </c>
      <c r="E159" s="614">
        <v>200000</v>
      </c>
      <c r="F159" s="615">
        <f t="shared" si="7"/>
        <v>9263016.620000001</v>
      </c>
      <c r="G159" s="614">
        <f t="shared" si="6"/>
        <v>200000</v>
      </c>
      <c r="H159" s="615">
        <f t="shared" si="8"/>
        <v>9263016.620000001</v>
      </c>
      <c r="I159" s="616" t="s">
        <v>907</v>
      </c>
      <c r="J159" s="616" t="s">
        <v>516</v>
      </c>
    </row>
    <row r="160" spans="1:10" ht="24">
      <c r="A160" s="617"/>
      <c r="B160" s="620" t="s">
        <v>3194</v>
      </c>
      <c r="C160" s="613" t="s">
        <v>4080</v>
      </c>
      <c r="D160" s="618" t="s">
        <v>3208</v>
      </c>
      <c r="E160" s="614">
        <v>60000</v>
      </c>
      <c r="F160" s="615">
        <f t="shared" si="7"/>
        <v>9323016.620000001</v>
      </c>
      <c r="G160" s="614">
        <f t="shared" si="6"/>
        <v>60000</v>
      </c>
      <c r="H160" s="615">
        <f t="shared" si="8"/>
        <v>9323016.620000001</v>
      </c>
      <c r="I160" s="616" t="s">
        <v>907</v>
      </c>
      <c r="J160" s="616" t="s">
        <v>516</v>
      </c>
    </row>
    <row r="161" spans="1:10" ht="24">
      <c r="A161" s="617"/>
      <c r="B161" s="620" t="s">
        <v>3194</v>
      </c>
      <c r="C161" s="613" t="s">
        <v>4080</v>
      </c>
      <c r="D161" s="618" t="s">
        <v>3210</v>
      </c>
      <c r="E161" s="614">
        <v>279000</v>
      </c>
      <c r="F161" s="615">
        <f t="shared" si="7"/>
        <v>9602016.620000001</v>
      </c>
      <c r="G161" s="614">
        <f t="shared" si="6"/>
        <v>279000</v>
      </c>
      <c r="H161" s="615">
        <f t="shared" si="8"/>
        <v>9602016.620000001</v>
      </c>
      <c r="I161" s="616" t="s">
        <v>907</v>
      </c>
      <c r="J161" s="616" t="s">
        <v>516</v>
      </c>
    </row>
    <row r="162" spans="1:10" ht="24">
      <c r="A162" s="617"/>
      <c r="B162" s="620" t="s">
        <v>3194</v>
      </c>
      <c r="C162" s="613" t="s">
        <v>4080</v>
      </c>
      <c r="D162" s="618" t="s">
        <v>3211</v>
      </c>
      <c r="E162" s="614">
        <v>239000</v>
      </c>
      <c r="F162" s="615">
        <f t="shared" si="7"/>
        <v>9841016.620000001</v>
      </c>
      <c r="G162" s="614">
        <f t="shared" si="6"/>
        <v>239000</v>
      </c>
      <c r="H162" s="615">
        <f t="shared" si="8"/>
        <v>9841016.620000001</v>
      </c>
      <c r="I162" s="616" t="s">
        <v>907</v>
      </c>
      <c r="J162" s="616" t="s">
        <v>516</v>
      </c>
    </row>
    <row r="163" spans="1:10" ht="24">
      <c r="A163" s="617"/>
      <c r="B163" s="620" t="s">
        <v>3194</v>
      </c>
      <c r="C163" s="613" t="s">
        <v>4080</v>
      </c>
      <c r="D163" s="618" t="s">
        <v>4053</v>
      </c>
      <c r="E163" s="614">
        <v>170000</v>
      </c>
      <c r="F163" s="615">
        <f t="shared" si="7"/>
        <v>10011016.620000001</v>
      </c>
      <c r="G163" s="614">
        <f t="shared" si="6"/>
        <v>170000</v>
      </c>
      <c r="H163" s="615">
        <f t="shared" si="8"/>
        <v>10011016.620000001</v>
      </c>
      <c r="I163" s="616" t="s">
        <v>907</v>
      </c>
      <c r="J163" s="616" t="s">
        <v>516</v>
      </c>
    </row>
    <row r="164" spans="1:10" ht="24">
      <c r="A164" s="617"/>
      <c r="B164" s="620" t="s">
        <v>3194</v>
      </c>
      <c r="C164" s="613" t="s">
        <v>4080</v>
      </c>
      <c r="D164" s="618" t="s">
        <v>3423</v>
      </c>
      <c r="E164" s="614">
        <v>1720</v>
      </c>
      <c r="F164" s="615">
        <f t="shared" si="7"/>
        <v>10012736.620000001</v>
      </c>
      <c r="G164" s="614">
        <f t="shared" si="6"/>
        <v>1720</v>
      </c>
      <c r="H164" s="615">
        <f t="shared" si="8"/>
        <v>10012736.620000001</v>
      </c>
      <c r="I164" s="616" t="s">
        <v>907</v>
      </c>
      <c r="J164" s="616" t="s">
        <v>516</v>
      </c>
    </row>
    <row r="165" spans="1:10" ht="24">
      <c r="A165" s="617"/>
      <c r="B165" s="620" t="s">
        <v>3194</v>
      </c>
      <c r="C165" s="613" t="s">
        <v>4080</v>
      </c>
      <c r="D165" s="618" t="s">
        <v>3427</v>
      </c>
      <c r="E165" s="614">
        <v>2000</v>
      </c>
      <c r="F165" s="615">
        <f t="shared" si="7"/>
        <v>10014736.620000001</v>
      </c>
      <c r="G165" s="614">
        <f t="shared" si="6"/>
        <v>2000</v>
      </c>
      <c r="H165" s="615">
        <f t="shared" si="8"/>
        <v>10014736.620000001</v>
      </c>
      <c r="I165" s="616" t="s">
        <v>907</v>
      </c>
      <c r="J165" s="616" t="s">
        <v>516</v>
      </c>
    </row>
    <row r="166" spans="1:10" ht="24">
      <c r="A166" s="617"/>
      <c r="B166" s="620" t="s">
        <v>3194</v>
      </c>
      <c r="C166" s="613" t="s">
        <v>4080</v>
      </c>
      <c r="D166" s="618" t="s">
        <v>3574</v>
      </c>
      <c r="E166" s="614">
        <v>16000</v>
      </c>
      <c r="F166" s="615">
        <f t="shared" si="7"/>
        <v>10030736.620000001</v>
      </c>
      <c r="G166" s="614">
        <f t="shared" si="6"/>
        <v>16000</v>
      </c>
      <c r="H166" s="615">
        <f t="shared" si="8"/>
        <v>10030736.620000001</v>
      </c>
      <c r="I166" s="616" t="s">
        <v>907</v>
      </c>
      <c r="J166" s="616" t="s">
        <v>516</v>
      </c>
    </row>
    <row r="167" spans="1:10" ht="24">
      <c r="A167" s="617"/>
      <c r="B167" s="620" t="s">
        <v>3194</v>
      </c>
      <c r="C167" s="613" t="s">
        <v>4080</v>
      </c>
      <c r="D167" s="618" t="s">
        <v>3214</v>
      </c>
      <c r="E167" s="614">
        <v>100000</v>
      </c>
      <c r="F167" s="615">
        <f t="shared" si="7"/>
        <v>10130736.620000001</v>
      </c>
      <c r="G167" s="614">
        <f t="shared" si="6"/>
        <v>100000</v>
      </c>
      <c r="H167" s="615">
        <f t="shared" si="8"/>
        <v>10130736.620000001</v>
      </c>
      <c r="I167" s="616" t="s">
        <v>907</v>
      </c>
      <c r="J167" s="616" t="s">
        <v>516</v>
      </c>
    </row>
    <row r="168" spans="1:10" ht="24">
      <c r="A168" s="617"/>
      <c r="B168" s="620" t="s">
        <v>3194</v>
      </c>
      <c r="C168" s="613" t="s">
        <v>4080</v>
      </c>
      <c r="D168" s="618" t="s">
        <v>3215</v>
      </c>
      <c r="E168" s="614">
        <v>8240</v>
      </c>
      <c r="F168" s="615">
        <f t="shared" si="7"/>
        <v>10138976.620000001</v>
      </c>
      <c r="G168" s="614">
        <f t="shared" si="6"/>
        <v>8240</v>
      </c>
      <c r="H168" s="615">
        <f t="shared" si="8"/>
        <v>10138976.620000001</v>
      </c>
      <c r="I168" s="616" t="s">
        <v>907</v>
      </c>
      <c r="J168" s="616" t="s">
        <v>516</v>
      </c>
    </row>
    <row r="169" spans="1:10" ht="24">
      <c r="A169" s="617"/>
      <c r="B169" s="620" t="s">
        <v>3194</v>
      </c>
      <c r="C169" s="613" t="s">
        <v>4080</v>
      </c>
      <c r="D169" s="618" t="s">
        <v>3575</v>
      </c>
      <c r="E169" s="614">
        <v>2920</v>
      </c>
      <c r="F169" s="615">
        <f t="shared" si="7"/>
        <v>10141896.620000001</v>
      </c>
      <c r="G169" s="614">
        <f t="shared" si="6"/>
        <v>2920</v>
      </c>
      <c r="H169" s="615">
        <f t="shared" si="8"/>
        <v>10141896.620000001</v>
      </c>
      <c r="I169" s="616" t="s">
        <v>907</v>
      </c>
      <c r="J169" s="616" t="s">
        <v>516</v>
      </c>
    </row>
    <row r="170" spans="1:10" ht="24">
      <c r="A170" s="617"/>
      <c r="B170" s="620" t="s">
        <v>3194</v>
      </c>
      <c r="C170" s="613" t="s">
        <v>4080</v>
      </c>
      <c r="D170" s="618" t="s">
        <v>3431</v>
      </c>
      <c r="E170" s="614">
        <v>43000</v>
      </c>
      <c r="F170" s="615">
        <f t="shared" si="7"/>
        <v>10184896.620000001</v>
      </c>
      <c r="G170" s="614">
        <f t="shared" si="6"/>
        <v>43000</v>
      </c>
      <c r="H170" s="615">
        <f t="shared" si="8"/>
        <v>10184896.620000001</v>
      </c>
      <c r="I170" s="616" t="s">
        <v>907</v>
      </c>
      <c r="J170" s="616" t="s">
        <v>516</v>
      </c>
    </row>
    <row r="171" spans="1:10" ht="24">
      <c r="A171" s="617"/>
      <c r="B171" s="620" t="s">
        <v>3194</v>
      </c>
      <c r="C171" s="613" t="s">
        <v>4080</v>
      </c>
      <c r="D171" s="618" t="s">
        <v>3432</v>
      </c>
      <c r="E171" s="614">
        <v>4000</v>
      </c>
      <c r="F171" s="615">
        <f t="shared" si="7"/>
        <v>10188896.620000001</v>
      </c>
      <c r="G171" s="614">
        <f t="shared" si="6"/>
        <v>4000</v>
      </c>
      <c r="H171" s="615">
        <f t="shared" si="8"/>
        <v>10188896.620000001</v>
      </c>
      <c r="I171" s="616" t="s">
        <v>907</v>
      </c>
      <c r="J171" s="616" t="s">
        <v>516</v>
      </c>
    </row>
    <row r="172" spans="1:10" ht="24">
      <c r="A172" s="617"/>
      <c r="B172" s="620" t="s">
        <v>3194</v>
      </c>
      <c r="C172" s="613" t="s">
        <v>4080</v>
      </c>
      <c r="D172" s="618" t="s">
        <v>3433</v>
      </c>
      <c r="E172" s="614">
        <v>98000</v>
      </c>
      <c r="F172" s="615">
        <f t="shared" si="7"/>
        <v>10286896.620000001</v>
      </c>
      <c r="G172" s="614">
        <f t="shared" si="6"/>
        <v>98000</v>
      </c>
      <c r="H172" s="615">
        <f t="shared" si="8"/>
        <v>10286896.620000001</v>
      </c>
      <c r="I172" s="616" t="s">
        <v>907</v>
      </c>
      <c r="J172" s="616" t="s">
        <v>516</v>
      </c>
    </row>
    <row r="173" spans="1:10" ht="24">
      <c r="A173" s="617"/>
      <c r="B173" s="620" t="s">
        <v>3194</v>
      </c>
      <c r="C173" s="613" t="s">
        <v>4080</v>
      </c>
      <c r="D173" s="618" t="s">
        <v>3222</v>
      </c>
      <c r="E173" s="614">
        <v>8000</v>
      </c>
      <c r="F173" s="615">
        <f t="shared" si="7"/>
        <v>10294896.620000001</v>
      </c>
      <c r="G173" s="614">
        <f t="shared" si="6"/>
        <v>8000</v>
      </c>
      <c r="H173" s="615">
        <f t="shared" si="8"/>
        <v>10294896.620000001</v>
      </c>
      <c r="I173" s="616" t="s">
        <v>907</v>
      </c>
      <c r="J173" s="616" t="s">
        <v>516</v>
      </c>
    </row>
    <row r="174" spans="1:10" ht="24">
      <c r="A174" s="617"/>
      <c r="B174" s="620" t="s">
        <v>3194</v>
      </c>
      <c r="C174" s="613" t="s">
        <v>4080</v>
      </c>
      <c r="D174" s="618" t="s">
        <v>4082</v>
      </c>
      <c r="E174" s="614">
        <v>2880</v>
      </c>
      <c r="F174" s="615">
        <f t="shared" si="7"/>
        <v>10297776.620000001</v>
      </c>
      <c r="G174" s="614">
        <f t="shared" si="6"/>
        <v>2880</v>
      </c>
      <c r="H174" s="615">
        <f t="shared" si="8"/>
        <v>10297776.620000001</v>
      </c>
      <c r="I174" s="616" t="s">
        <v>907</v>
      </c>
      <c r="J174" s="616" t="s">
        <v>516</v>
      </c>
    </row>
    <row r="175" spans="1:10" ht="24">
      <c r="A175" s="617"/>
      <c r="B175" s="620" t="s">
        <v>3194</v>
      </c>
      <c r="C175" s="613" t="s">
        <v>4080</v>
      </c>
      <c r="D175" s="618" t="s">
        <v>4057</v>
      </c>
      <c r="E175" s="614">
        <v>40000</v>
      </c>
      <c r="F175" s="615">
        <f t="shared" si="7"/>
        <v>10337776.620000001</v>
      </c>
      <c r="G175" s="614">
        <f t="shared" si="6"/>
        <v>40000</v>
      </c>
      <c r="H175" s="615">
        <f t="shared" si="8"/>
        <v>10337776.620000001</v>
      </c>
      <c r="I175" s="616" t="s">
        <v>907</v>
      </c>
      <c r="J175" s="616" t="s">
        <v>516</v>
      </c>
    </row>
    <row r="176" spans="1:10" ht="24">
      <c r="A176" s="617"/>
      <c r="B176" s="620" t="s">
        <v>3194</v>
      </c>
      <c r="C176" s="613" t="s">
        <v>4080</v>
      </c>
      <c r="D176" s="618" t="s">
        <v>3437</v>
      </c>
      <c r="E176" s="614">
        <v>7000</v>
      </c>
      <c r="F176" s="615">
        <f t="shared" si="7"/>
        <v>10344776.620000001</v>
      </c>
      <c r="G176" s="614">
        <f t="shared" si="6"/>
        <v>7000</v>
      </c>
      <c r="H176" s="615">
        <f t="shared" si="8"/>
        <v>10344776.620000001</v>
      </c>
      <c r="I176" s="616" t="s">
        <v>907</v>
      </c>
      <c r="J176" s="616" t="s">
        <v>516</v>
      </c>
    </row>
    <row r="177" spans="1:10" ht="24">
      <c r="A177" s="617"/>
      <c r="B177" s="620" t="s">
        <v>3194</v>
      </c>
      <c r="C177" s="613" t="s">
        <v>4080</v>
      </c>
      <c r="D177" s="618" t="s">
        <v>3223</v>
      </c>
      <c r="E177" s="614">
        <v>680</v>
      </c>
      <c r="F177" s="615">
        <f t="shared" si="7"/>
        <v>10345456.620000001</v>
      </c>
      <c r="G177" s="614">
        <f t="shared" si="6"/>
        <v>680</v>
      </c>
      <c r="H177" s="615">
        <f t="shared" si="8"/>
        <v>10345456.620000001</v>
      </c>
      <c r="I177" s="616" t="s">
        <v>907</v>
      </c>
      <c r="J177" s="616" t="s">
        <v>516</v>
      </c>
    </row>
    <row r="178" spans="1:10" ht="24">
      <c r="A178" s="617"/>
      <c r="B178" s="620" t="s">
        <v>3194</v>
      </c>
      <c r="C178" s="613" t="s">
        <v>4080</v>
      </c>
      <c r="D178" s="618" t="s">
        <v>3224</v>
      </c>
      <c r="E178" s="614">
        <v>78000</v>
      </c>
      <c r="F178" s="615">
        <f t="shared" si="7"/>
        <v>10423456.620000001</v>
      </c>
      <c r="G178" s="614">
        <f t="shared" si="6"/>
        <v>78000</v>
      </c>
      <c r="H178" s="615">
        <f t="shared" si="8"/>
        <v>10423456.620000001</v>
      </c>
      <c r="I178" s="616" t="s">
        <v>907</v>
      </c>
      <c r="J178" s="616" t="s">
        <v>516</v>
      </c>
    </row>
    <row r="179" spans="1:10" ht="24">
      <c r="A179" s="617"/>
      <c r="B179" s="620" t="s">
        <v>3194</v>
      </c>
      <c r="C179" s="613" t="s">
        <v>4080</v>
      </c>
      <c r="D179" s="618" t="s">
        <v>3225</v>
      </c>
      <c r="E179" s="614">
        <v>1240</v>
      </c>
      <c r="F179" s="615">
        <f t="shared" si="7"/>
        <v>10424696.620000001</v>
      </c>
      <c r="G179" s="614">
        <f t="shared" si="6"/>
        <v>1240</v>
      </c>
      <c r="H179" s="615">
        <f t="shared" si="8"/>
        <v>10424696.620000001</v>
      </c>
      <c r="I179" s="616" t="s">
        <v>907</v>
      </c>
      <c r="J179" s="616" t="s">
        <v>516</v>
      </c>
    </row>
    <row r="180" spans="1:10" ht="24">
      <c r="A180" s="617"/>
      <c r="B180" s="620" t="s">
        <v>3194</v>
      </c>
      <c r="C180" s="613" t="s">
        <v>4080</v>
      </c>
      <c r="D180" s="618" t="s">
        <v>3226</v>
      </c>
      <c r="E180" s="614">
        <v>12000</v>
      </c>
      <c r="F180" s="615">
        <f t="shared" si="7"/>
        <v>10436696.620000001</v>
      </c>
      <c r="G180" s="614">
        <f t="shared" si="6"/>
        <v>12000</v>
      </c>
      <c r="H180" s="615">
        <f t="shared" si="8"/>
        <v>10436696.620000001</v>
      </c>
      <c r="I180" s="616" t="s">
        <v>907</v>
      </c>
      <c r="J180" s="616" t="s">
        <v>516</v>
      </c>
    </row>
    <row r="181" spans="1:10" ht="24">
      <c r="A181" s="617"/>
      <c r="B181" s="620" t="s">
        <v>3194</v>
      </c>
      <c r="C181" s="613" t="s">
        <v>4080</v>
      </c>
      <c r="D181" s="618" t="s">
        <v>3441</v>
      </c>
      <c r="E181" s="614">
        <v>160</v>
      </c>
      <c r="F181" s="615">
        <f t="shared" si="7"/>
        <v>10436856.620000001</v>
      </c>
      <c r="G181" s="614">
        <f t="shared" si="6"/>
        <v>160</v>
      </c>
      <c r="H181" s="615">
        <f t="shared" si="8"/>
        <v>10436856.620000001</v>
      </c>
      <c r="I181" s="616" t="s">
        <v>907</v>
      </c>
      <c r="J181" s="616" t="s">
        <v>516</v>
      </c>
    </row>
    <row r="182" spans="1:10" ht="24">
      <c r="A182" s="617"/>
      <c r="B182" s="620" t="s">
        <v>3194</v>
      </c>
      <c r="C182" s="613" t="s">
        <v>4080</v>
      </c>
      <c r="D182" s="618" t="s">
        <v>3445</v>
      </c>
      <c r="E182" s="614">
        <v>155333.33333333331</v>
      </c>
      <c r="F182" s="615">
        <f t="shared" si="7"/>
        <v>10592189.953333335</v>
      </c>
      <c r="G182" s="614">
        <f t="shared" si="6"/>
        <v>155333.33333333331</v>
      </c>
      <c r="H182" s="615">
        <f t="shared" si="8"/>
        <v>10592189.953333335</v>
      </c>
      <c r="I182" s="616" t="s">
        <v>907</v>
      </c>
      <c r="J182" s="616" t="s">
        <v>516</v>
      </c>
    </row>
    <row r="183" spans="1:10" ht="24">
      <c r="A183" s="617"/>
      <c r="B183" s="620" t="s">
        <v>3194</v>
      </c>
      <c r="C183" s="613" t="s">
        <v>4080</v>
      </c>
      <c r="D183" s="618" t="s">
        <v>3233</v>
      </c>
      <c r="E183" s="614">
        <v>440</v>
      </c>
      <c r="F183" s="615">
        <f t="shared" si="7"/>
        <v>10592629.953333335</v>
      </c>
      <c r="G183" s="614">
        <f t="shared" si="6"/>
        <v>440</v>
      </c>
      <c r="H183" s="615">
        <f t="shared" si="8"/>
        <v>10592629.953333335</v>
      </c>
      <c r="I183" s="616" t="s">
        <v>907</v>
      </c>
      <c r="J183" s="616" t="s">
        <v>516</v>
      </c>
    </row>
    <row r="184" spans="1:10" ht="24">
      <c r="A184" s="617"/>
      <c r="B184" s="620" t="s">
        <v>3194</v>
      </c>
      <c r="C184" s="613" t="s">
        <v>4080</v>
      </c>
      <c r="D184" s="618" t="s">
        <v>3449</v>
      </c>
      <c r="E184" s="614">
        <v>8240</v>
      </c>
      <c r="F184" s="615">
        <f t="shared" si="7"/>
        <v>10600869.953333335</v>
      </c>
      <c r="G184" s="614">
        <f t="shared" si="6"/>
        <v>8240</v>
      </c>
      <c r="H184" s="615">
        <f t="shared" si="8"/>
        <v>10600869.953333335</v>
      </c>
      <c r="I184" s="616" t="s">
        <v>907</v>
      </c>
      <c r="J184" s="616" t="s">
        <v>516</v>
      </c>
    </row>
    <row r="185" spans="1:10" ht="24">
      <c r="A185" s="617"/>
      <c r="B185" s="620" t="s">
        <v>3194</v>
      </c>
      <c r="C185" s="613" t="s">
        <v>4080</v>
      </c>
      <c r="D185" s="618" t="s">
        <v>3452</v>
      </c>
      <c r="E185" s="614">
        <v>5320</v>
      </c>
      <c r="F185" s="615">
        <f t="shared" si="7"/>
        <v>10606189.953333335</v>
      </c>
      <c r="G185" s="614">
        <f t="shared" si="6"/>
        <v>5320</v>
      </c>
      <c r="H185" s="615">
        <f t="shared" si="8"/>
        <v>10606189.953333335</v>
      </c>
      <c r="I185" s="616" t="s">
        <v>907</v>
      </c>
      <c r="J185" s="616" t="s">
        <v>516</v>
      </c>
    </row>
    <row r="186" spans="1:10" ht="24">
      <c r="A186" s="617"/>
      <c r="B186" s="620" t="s">
        <v>3194</v>
      </c>
      <c r="C186" s="613" t="s">
        <v>4080</v>
      </c>
      <c r="D186" s="618" t="s">
        <v>3454</v>
      </c>
      <c r="E186" s="614">
        <v>180000</v>
      </c>
      <c r="F186" s="615">
        <f t="shared" si="7"/>
        <v>10786189.953333335</v>
      </c>
      <c r="G186" s="614">
        <f t="shared" si="6"/>
        <v>180000</v>
      </c>
      <c r="H186" s="615">
        <f t="shared" si="8"/>
        <v>10786189.953333335</v>
      </c>
      <c r="I186" s="616" t="s">
        <v>907</v>
      </c>
      <c r="J186" s="616" t="s">
        <v>516</v>
      </c>
    </row>
    <row r="187" spans="1:10" ht="24">
      <c r="A187" s="617"/>
      <c r="B187" s="620" t="s">
        <v>3194</v>
      </c>
      <c r="C187" s="613" t="s">
        <v>4080</v>
      </c>
      <c r="D187" s="618" t="s">
        <v>3235</v>
      </c>
      <c r="E187" s="614">
        <v>72000</v>
      </c>
      <c r="F187" s="615">
        <f t="shared" si="7"/>
        <v>10858189.953333335</v>
      </c>
      <c r="G187" s="614">
        <f t="shared" si="6"/>
        <v>72000</v>
      </c>
      <c r="H187" s="615">
        <f t="shared" si="8"/>
        <v>10858189.953333335</v>
      </c>
      <c r="I187" s="616" t="s">
        <v>907</v>
      </c>
      <c r="J187" s="616" t="s">
        <v>516</v>
      </c>
    </row>
    <row r="188" spans="1:10" ht="24">
      <c r="A188" s="617"/>
      <c r="B188" s="620" t="s">
        <v>3194</v>
      </c>
      <c r="C188" s="613" t="s">
        <v>4080</v>
      </c>
      <c r="D188" s="618" t="s">
        <v>3455</v>
      </c>
      <c r="E188" s="614">
        <v>11440</v>
      </c>
      <c r="F188" s="615">
        <f t="shared" si="7"/>
        <v>10869629.953333335</v>
      </c>
      <c r="G188" s="614">
        <f t="shared" si="6"/>
        <v>11440</v>
      </c>
      <c r="H188" s="615">
        <f t="shared" si="8"/>
        <v>10869629.953333335</v>
      </c>
      <c r="I188" s="616" t="s">
        <v>907</v>
      </c>
      <c r="J188" s="616" t="s">
        <v>516</v>
      </c>
    </row>
    <row r="189" spans="1:10" ht="24">
      <c r="A189" s="617"/>
      <c r="B189" s="620" t="s">
        <v>3194</v>
      </c>
      <c r="C189" s="613" t="s">
        <v>4083</v>
      </c>
      <c r="D189" s="618" t="s">
        <v>4001</v>
      </c>
      <c r="E189" s="614">
        <v>240</v>
      </c>
      <c r="F189" s="615">
        <f t="shared" si="7"/>
        <v>10869869.953333335</v>
      </c>
      <c r="G189" s="614">
        <f t="shared" si="6"/>
        <v>240</v>
      </c>
      <c r="H189" s="615">
        <f t="shared" si="8"/>
        <v>10869869.953333335</v>
      </c>
      <c r="I189" s="616" t="s">
        <v>907</v>
      </c>
      <c r="J189" s="616" t="s">
        <v>516</v>
      </c>
    </row>
    <row r="190" spans="1:10" ht="24">
      <c r="A190" s="617"/>
      <c r="B190" s="620" t="s">
        <v>3194</v>
      </c>
      <c r="C190" s="613" t="s">
        <v>4083</v>
      </c>
      <c r="D190" s="618" t="s">
        <v>3421</v>
      </c>
      <c r="E190" s="614">
        <v>1600</v>
      </c>
      <c r="F190" s="615">
        <f t="shared" si="7"/>
        <v>10871469.953333335</v>
      </c>
      <c r="G190" s="614">
        <f t="shared" si="6"/>
        <v>1600</v>
      </c>
      <c r="H190" s="615">
        <f t="shared" si="8"/>
        <v>10871469.953333335</v>
      </c>
      <c r="I190" s="616" t="s">
        <v>907</v>
      </c>
      <c r="J190" s="616" t="s">
        <v>516</v>
      </c>
    </row>
    <row r="191" spans="1:10" ht="24">
      <c r="A191" s="617"/>
      <c r="B191" s="620" t="s">
        <v>3194</v>
      </c>
      <c r="C191" s="613" t="s">
        <v>4083</v>
      </c>
      <c r="D191" s="618" t="s">
        <v>3217</v>
      </c>
      <c r="E191" s="614">
        <v>800</v>
      </c>
      <c r="F191" s="615">
        <f t="shared" si="7"/>
        <v>10872269.953333335</v>
      </c>
      <c r="G191" s="614">
        <f t="shared" si="6"/>
        <v>800</v>
      </c>
      <c r="H191" s="615">
        <f t="shared" si="8"/>
        <v>10872269.953333335</v>
      </c>
      <c r="I191" s="616" t="s">
        <v>907</v>
      </c>
      <c r="J191" s="616" t="s">
        <v>516</v>
      </c>
    </row>
    <row r="192" spans="1:10" ht="24">
      <c r="A192" s="617"/>
      <c r="B192" s="620" t="s">
        <v>3194</v>
      </c>
      <c r="C192" s="613" t="s">
        <v>4083</v>
      </c>
      <c r="D192" s="618" t="s">
        <v>3436</v>
      </c>
      <c r="E192" s="614">
        <v>280</v>
      </c>
      <c r="F192" s="615">
        <f t="shared" si="7"/>
        <v>10872549.953333335</v>
      </c>
      <c r="G192" s="614">
        <f t="shared" si="6"/>
        <v>280</v>
      </c>
      <c r="H192" s="615">
        <f t="shared" si="8"/>
        <v>10872549.953333335</v>
      </c>
      <c r="I192" s="616" t="s">
        <v>907</v>
      </c>
      <c r="J192" s="616" t="s">
        <v>516</v>
      </c>
    </row>
    <row r="193" spans="1:10" ht="24">
      <c r="A193" s="617"/>
      <c r="B193" s="620" t="s">
        <v>3194</v>
      </c>
      <c r="C193" s="613" t="s">
        <v>4083</v>
      </c>
      <c r="D193" s="618" t="s">
        <v>3587</v>
      </c>
      <c r="E193" s="614">
        <v>80</v>
      </c>
      <c r="F193" s="615">
        <f t="shared" si="7"/>
        <v>10872629.953333335</v>
      </c>
      <c r="G193" s="614">
        <f t="shared" si="6"/>
        <v>80</v>
      </c>
      <c r="H193" s="615">
        <f t="shared" si="8"/>
        <v>10872629.953333335</v>
      </c>
      <c r="I193" s="616" t="s">
        <v>907</v>
      </c>
      <c r="J193" s="616" t="s">
        <v>516</v>
      </c>
    </row>
    <row r="194" spans="1:10" ht="24">
      <c r="A194" s="617"/>
      <c r="B194" s="620" t="s">
        <v>3194</v>
      </c>
      <c r="C194" s="613" t="s">
        <v>4083</v>
      </c>
      <c r="D194" s="618" t="s">
        <v>3453</v>
      </c>
      <c r="E194" s="614">
        <v>40</v>
      </c>
      <c r="F194" s="615">
        <f t="shared" si="7"/>
        <v>10872669.953333335</v>
      </c>
      <c r="G194" s="614">
        <f t="shared" si="6"/>
        <v>40</v>
      </c>
      <c r="H194" s="615">
        <f t="shared" si="8"/>
        <v>10872669.953333335</v>
      </c>
      <c r="I194" s="616" t="s">
        <v>907</v>
      </c>
      <c r="J194" s="616" t="s">
        <v>516</v>
      </c>
    </row>
    <row r="195" spans="1:10" ht="24">
      <c r="A195" s="617"/>
      <c r="B195" s="620" t="s">
        <v>3194</v>
      </c>
      <c r="C195" s="613" t="s">
        <v>4084</v>
      </c>
      <c r="D195" s="618" t="s">
        <v>3468</v>
      </c>
      <c r="E195" s="614">
        <v>15000</v>
      </c>
      <c r="F195" s="615">
        <f t="shared" si="7"/>
        <v>10887669.953333335</v>
      </c>
      <c r="G195" s="614">
        <f t="shared" si="6"/>
        <v>15000</v>
      </c>
      <c r="H195" s="615">
        <f t="shared" si="8"/>
        <v>10887669.953333335</v>
      </c>
      <c r="I195" s="616" t="s">
        <v>907</v>
      </c>
      <c r="J195" s="616" t="s">
        <v>516</v>
      </c>
    </row>
    <row r="196" spans="1:10" ht="24">
      <c r="A196" s="617"/>
      <c r="B196" s="620" t="s">
        <v>3194</v>
      </c>
      <c r="C196" s="613" t="s">
        <v>4084</v>
      </c>
      <c r="D196" s="618" t="s">
        <v>3206</v>
      </c>
      <c r="E196" s="614">
        <v>89000</v>
      </c>
      <c r="F196" s="615">
        <f t="shared" si="7"/>
        <v>10976669.953333335</v>
      </c>
      <c r="G196" s="614">
        <f t="shared" si="6"/>
        <v>89000</v>
      </c>
      <c r="H196" s="615">
        <f t="shared" si="8"/>
        <v>10976669.953333335</v>
      </c>
      <c r="I196" s="616" t="s">
        <v>907</v>
      </c>
      <c r="J196" s="616" t="s">
        <v>516</v>
      </c>
    </row>
    <row r="197" spans="1:10" ht="24">
      <c r="A197" s="617"/>
      <c r="B197" s="620" t="s">
        <v>3194</v>
      </c>
      <c r="C197" s="613" t="s">
        <v>4084</v>
      </c>
      <c r="D197" s="618" t="s">
        <v>4001</v>
      </c>
      <c r="E197" s="614">
        <v>2280</v>
      </c>
      <c r="F197" s="615">
        <f t="shared" si="7"/>
        <v>10978949.953333335</v>
      </c>
      <c r="G197" s="614">
        <f t="shared" si="6"/>
        <v>2280</v>
      </c>
      <c r="H197" s="615">
        <f t="shared" si="8"/>
        <v>10978949.953333335</v>
      </c>
      <c r="I197" s="616" t="s">
        <v>907</v>
      </c>
      <c r="J197" s="616" t="s">
        <v>516</v>
      </c>
    </row>
    <row r="198" spans="1:10" ht="24">
      <c r="A198" s="617"/>
      <c r="B198" s="620" t="s">
        <v>3194</v>
      </c>
      <c r="C198" s="613" t="s">
        <v>4084</v>
      </c>
      <c r="D198" s="618" t="s">
        <v>3208</v>
      </c>
      <c r="E198" s="614">
        <v>231000</v>
      </c>
      <c r="F198" s="615">
        <f t="shared" si="7"/>
        <v>11209949.953333335</v>
      </c>
      <c r="G198" s="614">
        <f t="shared" ref="G198:G261" si="9">E198</f>
        <v>231000</v>
      </c>
      <c r="H198" s="615">
        <f t="shared" si="8"/>
        <v>11209949.953333335</v>
      </c>
      <c r="I198" s="616" t="s">
        <v>907</v>
      </c>
      <c r="J198" s="616" t="s">
        <v>516</v>
      </c>
    </row>
    <row r="199" spans="1:10" ht="24">
      <c r="A199" s="617"/>
      <c r="B199" s="620" t="s">
        <v>3194</v>
      </c>
      <c r="C199" s="613" t="s">
        <v>4084</v>
      </c>
      <c r="D199" s="618" t="s">
        <v>3209</v>
      </c>
      <c r="E199" s="614">
        <v>204000</v>
      </c>
      <c r="F199" s="615">
        <f t="shared" ref="F199:F262" si="10">E199+F198</f>
        <v>11413949.953333335</v>
      </c>
      <c r="G199" s="614">
        <f t="shared" si="9"/>
        <v>204000</v>
      </c>
      <c r="H199" s="615">
        <f t="shared" ref="H199:H262" si="11">H198+G199</f>
        <v>11413949.953333335</v>
      </c>
      <c r="I199" s="616" t="s">
        <v>907</v>
      </c>
      <c r="J199" s="616" t="s">
        <v>516</v>
      </c>
    </row>
    <row r="200" spans="1:10" ht="24">
      <c r="A200" s="617"/>
      <c r="B200" s="620" t="s">
        <v>3194</v>
      </c>
      <c r="C200" s="613" t="s">
        <v>4084</v>
      </c>
      <c r="D200" s="618" t="s">
        <v>3210</v>
      </c>
      <c r="E200" s="614">
        <v>636000</v>
      </c>
      <c r="F200" s="615">
        <f t="shared" si="10"/>
        <v>12049949.953333335</v>
      </c>
      <c r="G200" s="614">
        <f t="shared" si="9"/>
        <v>636000</v>
      </c>
      <c r="H200" s="615">
        <f t="shared" si="11"/>
        <v>12049949.953333335</v>
      </c>
      <c r="I200" s="616" t="s">
        <v>907</v>
      </c>
      <c r="J200" s="616" t="s">
        <v>516</v>
      </c>
    </row>
    <row r="201" spans="1:10" ht="24">
      <c r="A201" s="617"/>
      <c r="B201" s="620" t="s">
        <v>3194</v>
      </c>
      <c r="C201" s="613" t="s">
        <v>4084</v>
      </c>
      <c r="D201" s="618" t="s">
        <v>3211</v>
      </c>
      <c r="E201" s="614">
        <v>10920</v>
      </c>
      <c r="F201" s="615">
        <f t="shared" si="10"/>
        <v>12060869.953333335</v>
      </c>
      <c r="G201" s="614">
        <f t="shared" si="9"/>
        <v>10920</v>
      </c>
      <c r="H201" s="615">
        <f t="shared" si="11"/>
        <v>12060869.953333335</v>
      </c>
      <c r="I201" s="616" t="s">
        <v>907</v>
      </c>
      <c r="J201" s="616" t="s">
        <v>516</v>
      </c>
    </row>
    <row r="202" spans="1:10" ht="24">
      <c r="A202" s="617"/>
      <c r="B202" s="620" t="s">
        <v>3194</v>
      </c>
      <c r="C202" s="613" t="s">
        <v>4084</v>
      </c>
      <c r="D202" s="618" t="s">
        <v>4053</v>
      </c>
      <c r="E202" s="614">
        <v>121000</v>
      </c>
      <c r="F202" s="615">
        <f t="shared" si="10"/>
        <v>12181869.953333335</v>
      </c>
      <c r="G202" s="614">
        <f t="shared" si="9"/>
        <v>121000</v>
      </c>
      <c r="H202" s="615">
        <f t="shared" si="11"/>
        <v>12181869.953333335</v>
      </c>
      <c r="I202" s="616" t="s">
        <v>907</v>
      </c>
      <c r="J202" s="616" t="s">
        <v>516</v>
      </c>
    </row>
    <row r="203" spans="1:10" ht="24">
      <c r="A203" s="617"/>
      <c r="B203" s="620" t="s">
        <v>3194</v>
      </c>
      <c r="C203" s="613" t="s">
        <v>4084</v>
      </c>
      <c r="D203" s="618" t="s">
        <v>3213</v>
      </c>
      <c r="E203" s="614">
        <v>640</v>
      </c>
      <c r="F203" s="615">
        <f t="shared" si="10"/>
        <v>12182509.953333335</v>
      </c>
      <c r="G203" s="614">
        <f t="shared" si="9"/>
        <v>640</v>
      </c>
      <c r="H203" s="615">
        <f t="shared" si="11"/>
        <v>12182509.953333335</v>
      </c>
      <c r="I203" s="616" t="s">
        <v>907</v>
      </c>
      <c r="J203" s="616" t="s">
        <v>516</v>
      </c>
    </row>
    <row r="204" spans="1:10" ht="24">
      <c r="A204" s="617"/>
      <c r="B204" s="620" t="s">
        <v>3194</v>
      </c>
      <c r="C204" s="613" t="s">
        <v>4084</v>
      </c>
      <c r="D204" s="618" t="s">
        <v>3423</v>
      </c>
      <c r="E204" s="614">
        <v>1920</v>
      </c>
      <c r="F204" s="615">
        <f t="shared" si="10"/>
        <v>12184429.953333335</v>
      </c>
      <c r="G204" s="614">
        <f t="shared" si="9"/>
        <v>1920</v>
      </c>
      <c r="H204" s="615">
        <f t="shared" si="11"/>
        <v>12184429.953333335</v>
      </c>
      <c r="I204" s="616" t="s">
        <v>907</v>
      </c>
      <c r="J204" s="616" t="s">
        <v>516</v>
      </c>
    </row>
    <row r="205" spans="1:10" ht="24">
      <c r="A205" s="617"/>
      <c r="B205" s="620" t="s">
        <v>3194</v>
      </c>
      <c r="C205" s="613" t="s">
        <v>4084</v>
      </c>
      <c r="D205" s="618" t="s">
        <v>4054</v>
      </c>
      <c r="E205" s="614">
        <v>480</v>
      </c>
      <c r="F205" s="615">
        <f t="shared" si="10"/>
        <v>12184909.953333335</v>
      </c>
      <c r="G205" s="614">
        <f t="shared" si="9"/>
        <v>480</v>
      </c>
      <c r="H205" s="615">
        <f t="shared" si="11"/>
        <v>12184909.953333335</v>
      </c>
      <c r="I205" s="616" t="s">
        <v>907</v>
      </c>
      <c r="J205" s="616" t="s">
        <v>516</v>
      </c>
    </row>
    <row r="206" spans="1:10" ht="24">
      <c r="A206" s="617"/>
      <c r="B206" s="620" t="s">
        <v>3194</v>
      </c>
      <c r="C206" s="613" t="s">
        <v>4084</v>
      </c>
      <c r="D206" s="618" t="s">
        <v>3574</v>
      </c>
      <c r="E206" s="614">
        <v>640</v>
      </c>
      <c r="F206" s="615">
        <f t="shared" si="10"/>
        <v>12185549.953333335</v>
      </c>
      <c r="G206" s="614">
        <f t="shared" si="9"/>
        <v>640</v>
      </c>
      <c r="H206" s="615">
        <f t="shared" si="11"/>
        <v>12185549.953333335</v>
      </c>
      <c r="I206" s="616" t="s">
        <v>907</v>
      </c>
      <c r="J206" s="616" t="s">
        <v>516</v>
      </c>
    </row>
    <row r="207" spans="1:10" ht="24">
      <c r="A207" s="617"/>
      <c r="B207" s="620" t="s">
        <v>3194</v>
      </c>
      <c r="C207" s="613" t="s">
        <v>4084</v>
      </c>
      <c r="D207" s="618" t="s">
        <v>3214</v>
      </c>
      <c r="E207" s="614">
        <v>3120</v>
      </c>
      <c r="F207" s="615">
        <f t="shared" si="10"/>
        <v>12188669.953333335</v>
      </c>
      <c r="G207" s="614">
        <f t="shared" si="9"/>
        <v>3120</v>
      </c>
      <c r="H207" s="615">
        <f t="shared" si="11"/>
        <v>12188669.953333335</v>
      </c>
      <c r="I207" s="616" t="s">
        <v>907</v>
      </c>
      <c r="J207" s="616" t="s">
        <v>516</v>
      </c>
    </row>
    <row r="208" spans="1:10" ht="24">
      <c r="A208" s="617"/>
      <c r="B208" s="620" t="s">
        <v>3194</v>
      </c>
      <c r="C208" s="613" t="s">
        <v>4084</v>
      </c>
      <c r="D208" s="618" t="s">
        <v>3273</v>
      </c>
      <c r="E208" s="614">
        <v>1400</v>
      </c>
      <c r="F208" s="615">
        <f t="shared" si="10"/>
        <v>12190069.953333335</v>
      </c>
      <c r="G208" s="614">
        <f t="shared" si="9"/>
        <v>1400</v>
      </c>
      <c r="H208" s="615">
        <f t="shared" si="11"/>
        <v>12190069.953333335</v>
      </c>
      <c r="I208" s="616" t="s">
        <v>907</v>
      </c>
      <c r="J208" s="616" t="s">
        <v>516</v>
      </c>
    </row>
    <row r="209" spans="1:10" ht="24">
      <c r="A209" s="617"/>
      <c r="B209" s="620" t="s">
        <v>3194</v>
      </c>
      <c r="C209" s="613" t="s">
        <v>4084</v>
      </c>
      <c r="D209" s="618" t="s">
        <v>3215</v>
      </c>
      <c r="E209" s="614">
        <v>9400</v>
      </c>
      <c r="F209" s="615">
        <f t="shared" si="10"/>
        <v>12199469.953333335</v>
      </c>
      <c r="G209" s="614">
        <f t="shared" si="9"/>
        <v>9400</v>
      </c>
      <c r="H209" s="615">
        <f t="shared" si="11"/>
        <v>12199469.953333335</v>
      </c>
      <c r="I209" s="616" t="s">
        <v>907</v>
      </c>
      <c r="J209" s="616" t="s">
        <v>516</v>
      </c>
    </row>
    <row r="210" spans="1:10" ht="24">
      <c r="A210" s="617"/>
      <c r="B210" s="620" t="s">
        <v>3194</v>
      </c>
      <c r="C210" s="613" t="s">
        <v>4084</v>
      </c>
      <c r="D210" s="618" t="s">
        <v>3216</v>
      </c>
      <c r="E210" s="614">
        <v>15640</v>
      </c>
      <c r="F210" s="615">
        <f t="shared" si="10"/>
        <v>12215109.953333335</v>
      </c>
      <c r="G210" s="614">
        <f t="shared" si="9"/>
        <v>15640</v>
      </c>
      <c r="H210" s="615">
        <f t="shared" si="11"/>
        <v>12215109.953333335</v>
      </c>
      <c r="I210" s="616" t="s">
        <v>907</v>
      </c>
      <c r="J210" s="616" t="s">
        <v>516</v>
      </c>
    </row>
    <row r="211" spans="1:10" ht="24">
      <c r="A211" s="617"/>
      <c r="B211" s="620" t="s">
        <v>3194</v>
      </c>
      <c r="C211" s="613" t="s">
        <v>4084</v>
      </c>
      <c r="D211" s="618" t="s">
        <v>3431</v>
      </c>
      <c r="E211" s="614">
        <v>50000</v>
      </c>
      <c r="F211" s="615">
        <f t="shared" si="10"/>
        <v>12265109.953333335</v>
      </c>
      <c r="G211" s="614">
        <f t="shared" si="9"/>
        <v>50000</v>
      </c>
      <c r="H211" s="615">
        <f t="shared" si="11"/>
        <v>12265109.953333335</v>
      </c>
      <c r="I211" s="616" t="s">
        <v>907</v>
      </c>
      <c r="J211" s="616" t="s">
        <v>516</v>
      </c>
    </row>
    <row r="212" spans="1:10" ht="24">
      <c r="A212" s="617"/>
      <c r="B212" s="620" t="s">
        <v>3194</v>
      </c>
      <c r="C212" s="613" t="s">
        <v>4084</v>
      </c>
      <c r="D212" s="618" t="s">
        <v>3217</v>
      </c>
      <c r="E212" s="614">
        <v>2720</v>
      </c>
      <c r="F212" s="615">
        <f t="shared" si="10"/>
        <v>12267829.953333335</v>
      </c>
      <c r="G212" s="614">
        <f t="shared" si="9"/>
        <v>2720</v>
      </c>
      <c r="H212" s="615">
        <f t="shared" si="11"/>
        <v>12267829.953333335</v>
      </c>
      <c r="I212" s="616" t="s">
        <v>907</v>
      </c>
      <c r="J212" s="616" t="s">
        <v>516</v>
      </c>
    </row>
    <row r="213" spans="1:10" ht="24">
      <c r="A213" s="617"/>
      <c r="B213" s="620" t="s">
        <v>3194</v>
      </c>
      <c r="C213" s="613" t="s">
        <v>4084</v>
      </c>
      <c r="D213" s="618" t="s">
        <v>3432</v>
      </c>
      <c r="E213" s="614">
        <v>3000</v>
      </c>
      <c r="F213" s="615">
        <f t="shared" si="10"/>
        <v>12270829.953333335</v>
      </c>
      <c r="G213" s="614">
        <f t="shared" si="9"/>
        <v>3000</v>
      </c>
      <c r="H213" s="615">
        <f t="shared" si="11"/>
        <v>12270829.953333335</v>
      </c>
      <c r="I213" s="616" t="s">
        <v>907</v>
      </c>
      <c r="J213" s="616" t="s">
        <v>516</v>
      </c>
    </row>
    <row r="214" spans="1:10" ht="24">
      <c r="A214" s="617"/>
      <c r="B214" s="620" t="s">
        <v>3194</v>
      </c>
      <c r="C214" s="613" t="s">
        <v>4084</v>
      </c>
      <c r="D214" s="618" t="s">
        <v>3433</v>
      </c>
      <c r="E214" s="614">
        <v>98000</v>
      </c>
      <c r="F214" s="615">
        <f t="shared" si="10"/>
        <v>12368829.953333335</v>
      </c>
      <c r="G214" s="614">
        <f t="shared" si="9"/>
        <v>98000</v>
      </c>
      <c r="H214" s="615">
        <f t="shared" si="11"/>
        <v>12368829.953333335</v>
      </c>
      <c r="I214" s="616" t="s">
        <v>907</v>
      </c>
      <c r="J214" s="616" t="s">
        <v>516</v>
      </c>
    </row>
    <row r="215" spans="1:10" ht="24">
      <c r="A215" s="617"/>
      <c r="B215" s="620" t="s">
        <v>3194</v>
      </c>
      <c r="C215" s="613" t="s">
        <v>4084</v>
      </c>
      <c r="D215" s="618" t="s">
        <v>3222</v>
      </c>
      <c r="E215" s="614">
        <v>640</v>
      </c>
      <c r="F215" s="615">
        <f t="shared" si="10"/>
        <v>12369469.953333335</v>
      </c>
      <c r="G215" s="614">
        <f t="shared" si="9"/>
        <v>640</v>
      </c>
      <c r="H215" s="615">
        <f t="shared" si="11"/>
        <v>12369469.953333335</v>
      </c>
      <c r="I215" s="616" t="s">
        <v>907</v>
      </c>
      <c r="J215" s="616" t="s">
        <v>516</v>
      </c>
    </row>
    <row r="216" spans="1:10" ht="24">
      <c r="A216" s="617"/>
      <c r="B216" s="620" t="s">
        <v>3194</v>
      </c>
      <c r="C216" s="613" t="s">
        <v>4084</v>
      </c>
      <c r="D216" s="618" t="s">
        <v>3437</v>
      </c>
      <c r="E216" s="614">
        <v>4000</v>
      </c>
      <c r="F216" s="615">
        <f t="shared" si="10"/>
        <v>12373469.953333335</v>
      </c>
      <c r="G216" s="614">
        <f t="shared" si="9"/>
        <v>4000</v>
      </c>
      <c r="H216" s="615">
        <f t="shared" si="11"/>
        <v>12373469.953333335</v>
      </c>
      <c r="I216" s="616" t="s">
        <v>907</v>
      </c>
      <c r="J216" s="616" t="s">
        <v>516</v>
      </c>
    </row>
    <row r="217" spans="1:10" ht="24">
      <c r="A217" s="617"/>
      <c r="B217" s="620" t="s">
        <v>3194</v>
      </c>
      <c r="C217" s="613" t="s">
        <v>4084</v>
      </c>
      <c r="D217" s="618" t="s">
        <v>3223</v>
      </c>
      <c r="E217" s="614">
        <v>760</v>
      </c>
      <c r="F217" s="615">
        <f t="shared" si="10"/>
        <v>12374229.953333335</v>
      </c>
      <c r="G217" s="614">
        <f t="shared" si="9"/>
        <v>760</v>
      </c>
      <c r="H217" s="615">
        <f t="shared" si="11"/>
        <v>12374229.953333335</v>
      </c>
      <c r="I217" s="616" t="s">
        <v>907</v>
      </c>
      <c r="J217" s="616" t="s">
        <v>516</v>
      </c>
    </row>
    <row r="218" spans="1:10" ht="24">
      <c r="A218" s="617"/>
      <c r="B218" s="620" t="s">
        <v>3194</v>
      </c>
      <c r="C218" s="613" t="s">
        <v>4084</v>
      </c>
      <c r="D218" s="618" t="s">
        <v>3224</v>
      </c>
      <c r="E218" s="614">
        <v>760</v>
      </c>
      <c r="F218" s="615">
        <f t="shared" si="10"/>
        <v>12374989.953333335</v>
      </c>
      <c r="G218" s="614">
        <f t="shared" si="9"/>
        <v>760</v>
      </c>
      <c r="H218" s="615">
        <f t="shared" si="11"/>
        <v>12374989.953333335</v>
      </c>
      <c r="I218" s="616" t="s">
        <v>907</v>
      </c>
      <c r="J218" s="616" t="s">
        <v>516</v>
      </c>
    </row>
    <row r="219" spans="1:10" ht="24">
      <c r="A219" s="617"/>
      <c r="B219" s="620" t="s">
        <v>3194</v>
      </c>
      <c r="C219" s="613" t="s">
        <v>4084</v>
      </c>
      <c r="D219" s="618" t="s">
        <v>3225</v>
      </c>
      <c r="E219" s="614">
        <v>1240</v>
      </c>
      <c r="F219" s="615">
        <f t="shared" si="10"/>
        <v>12376229.953333335</v>
      </c>
      <c r="G219" s="614">
        <f t="shared" si="9"/>
        <v>1240</v>
      </c>
      <c r="H219" s="615">
        <f t="shared" si="11"/>
        <v>12376229.953333335</v>
      </c>
      <c r="I219" s="616" t="s">
        <v>907</v>
      </c>
      <c r="J219" s="616" t="s">
        <v>516</v>
      </c>
    </row>
    <row r="220" spans="1:10" ht="24">
      <c r="A220" s="617"/>
      <c r="B220" s="620" t="s">
        <v>3194</v>
      </c>
      <c r="C220" s="613" t="s">
        <v>4084</v>
      </c>
      <c r="D220" s="618" t="s">
        <v>3226</v>
      </c>
      <c r="E220" s="614">
        <v>4120</v>
      </c>
      <c r="F220" s="615">
        <f t="shared" si="10"/>
        <v>12380349.953333335</v>
      </c>
      <c r="G220" s="614">
        <f t="shared" si="9"/>
        <v>4120</v>
      </c>
      <c r="H220" s="615">
        <f t="shared" si="11"/>
        <v>12380349.953333335</v>
      </c>
      <c r="I220" s="616" t="s">
        <v>907</v>
      </c>
      <c r="J220" s="616" t="s">
        <v>516</v>
      </c>
    </row>
    <row r="221" spans="1:10" ht="24">
      <c r="A221" s="617"/>
      <c r="B221" s="620" t="s">
        <v>3194</v>
      </c>
      <c r="C221" s="613" t="s">
        <v>4084</v>
      </c>
      <c r="D221" s="618" t="s">
        <v>3441</v>
      </c>
      <c r="E221" s="614">
        <v>200</v>
      </c>
      <c r="F221" s="615">
        <f t="shared" si="10"/>
        <v>12380549.953333335</v>
      </c>
      <c r="G221" s="614">
        <f t="shared" si="9"/>
        <v>200</v>
      </c>
      <c r="H221" s="615">
        <f t="shared" si="11"/>
        <v>12380549.953333335</v>
      </c>
      <c r="I221" s="616" t="s">
        <v>907</v>
      </c>
      <c r="J221" s="616" t="s">
        <v>516</v>
      </c>
    </row>
    <row r="222" spans="1:10" ht="24">
      <c r="A222" s="617"/>
      <c r="B222" s="620" t="s">
        <v>3194</v>
      </c>
      <c r="C222" s="613" t="s">
        <v>4084</v>
      </c>
      <c r="D222" s="618" t="s">
        <v>3228</v>
      </c>
      <c r="E222" s="614">
        <v>13440</v>
      </c>
      <c r="F222" s="615">
        <f t="shared" si="10"/>
        <v>12393989.953333335</v>
      </c>
      <c r="G222" s="614">
        <f t="shared" si="9"/>
        <v>13440</v>
      </c>
      <c r="H222" s="615">
        <f t="shared" si="11"/>
        <v>12393989.953333335</v>
      </c>
      <c r="I222" s="616" t="s">
        <v>907</v>
      </c>
      <c r="J222" s="616" t="s">
        <v>516</v>
      </c>
    </row>
    <row r="223" spans="1:10" ht="24">
      <c r="A223" s="617"/>
      <c r="B223" s="620" t="s">
        <v>3194</v>
      </c>
      <c r="C223" s="613" t="s">
        <v>4084</v>
      </c>
      <c r="D223" s="618" t="s">
        <v>3229</v>
      </c>
      <c r="E223" s="614">
        <v>12440</v>
      </c>
      <c r="F223" s="615">
        <f t="shared" si="10"/>
        <v>12406429.953333335</v>
      </c>
      <c r="G223" s="614">
        <f t="shared" si="9"/>
        <v>12440</v>
      </c>
      <c r="H223" s="615">
        <f t="shared" si="11"/>
        <v>12406429.953333335</v>
      </c>
      <c r="I223" s="616" t="s">
        <v>907</v>
      </c>
      <c r="J223" s="616" t="s">
        <v>516</v>
      </c>
    </row>
    <row r="224" spans="1:10" ht="24">
      <c r="A224" s="617"/>
      <c r="B224" s="620" t="s">
        <v>3194</v>
      </c>
      <c r="C224" s="613" t="s">
        <v>4084</v>
      </c>
      <c r="D224" s="618" t="s">
        <v>3445</v>
      </c>
      <c r="E224" s="614">
        <v>88333.333333333328</v>
      </c>
      <c r="F224" s="615">
        <f t="shared" si="10"/>
        <v>12494763.286666669</v>
      </c>
      <c r="G224" s="614">
        <f t="shared" si="9"/>
        <v>88333.333333333328</v>
      </c>
      <c r="H224" s="615">
        <f t="shared" si="11"/>
        <v>12494763.286666669</v>
      </c>
      <c r="I224" s="616" t="s">
        <v>907</v>
      </c>
      <c r="J224" s="616" t="s">
        <v>516</v>
      </c>
    </row>
    <row r="225" spans="1:10" ht="24">
      <c r="A225" s="617"/>
      <c r="B225" s="620" t="s">
        <v>3194</v>
      </c>
      <c r="C225" s="613" t="s">
        <v>4084</v>
      </c>
      <c r="D225" s="618" t="s">
        <v>3445</v>
      </c>
      <c r="E225" s="614">
        <v>176666.66666666669</v>
      </c>
      <c r="F225" s="615">
        <f t="shared" si="10"/>
        <v>12671429.953333335</v>
      </c>
      <c r="G225" s="614">
        <f t="shared" si="9"/>
        <v>176666.66666666669</v>
      </c>
      <c r="H225" s="615">
        <f t="shared" si="11"/>
        <v>12671429.953333335</v>
      </c>
      <c r="I225" s="616" t="s">
        <v>907</v>
      </c>
      <c r="J225" s="616" t="s">
        <v>516</v>
      </c>
    </row>
    <row r="226" spans="1:10" ht="24">
      <c r="A226" s="617"/>
      <c r="B226" s="620" t="s">
        <v>3194</v>
      </c>
      <c r="C226" s="613" t="s">
        <v>4084</v>
      </c>
      <c r="D226" s="618" t="s">
        <v>3585</v>
      </c>
      <c r="E226" s="614">
        <v>640</v>
      </c>
      <c r="F226" s="615">
        <f t="shared" si="10"/>
        <v>12672069.953333335</v>
      </c>
      <c r="G226" s="614">
        <f t="shared" si="9"/>
        <v>640</v>
      </c>
      <c r="H226" s="615">
        <f t="shared" si="11"/>
        <v>12672069.953333335</v>
      </c>
      <c r="I226" s="616" t="s">
        <v>907</v>
      </c>
      <c r="J226" s="616" t="s">
        <v>516</v>
      </c>
    </row>
    <row r="227" spans="1:10" ht="24">
      <c r="A227" s="617"/>
      <c r="B227" s="620" t="s">
        <v>3194</v>
      </c>
      <c r="C227" s="613" t="s">
        <v>4084</v>
      </c>
      <c r="D227" s="618" t="s">
        <v>3233</v>
      </c>
      <c r="E227" s="614">
        <v>29000</v>
      </c>
      <c r="F227" s="615">
        <f t="shared" si="10"/>
        <v>12701069.953333335</v>
      </c>
      <c r="G227" s="614">
        <f t="shared" si="9"/>
        <v>29000</v>
      </c>
      <c r="H227" s="615">
        <f t="shared" si="11"/>
        <v>12701069.953333335</v>
      </c>
      <c r="I227" s="616" t="s">
        <v>907</v>
      </c>
      <c r="J227" s="616" t="s">
        <v>516</v>
      </c>
    </row>
    <row r="228" spans="1:10" ht="24">
      <c r="A228" s="617"/>
      <c r="B228" s="620" t="s">
        <v>3194</v>
      </c>
      <c r="C228" s="613" t="s">
        <v>4084</v>
      </c>
      <c r="D228" s="618" t="s">
        <v>3449</v>
      </c>
      <c r="E228" s="614">
        <v>9400</v>
      </c>
      <c r="F228" s="615">
        <f t="shared" si="10"/>
        <v>12710469.953333335</v>
      </c>
      <c r="G228" s="614">
        <f t="shared" si="9"/>
        <v>9400</v>
      </c>
      <c r="H228" s="615">
        <f t="shared" si="11"/>
        <v>12710469.953333335</v>
      </c>
      <c r="I228" s="616" t="s">
        <v>907</v>
      </c>
      <c r="J228" s="616" t="s">
        <v>516</v>
      </c>
    </row>
    <row r="229" spans="1:10" ht="24">
      <c r="A229" s="617"/>
      <c r="B229" s="620" t="s">
        <v>3194</v>
      </c>
      <c r="C229" s="613" t="s">
        <v>4084</v>
      </c>
      <c r="D229" s="618" t="s">
        <v>3451</v>
      </c>
      <c r="E229" s="614">
        <v>68000</v>
      </c>
      <c r="F229" s="615">
        <f t="shared" si="10"/>
        <v>12778469.953333335</v>
      </c>
      <c r="G229" s="614">
        <f t="shared" si="9"/>
        <v>68000</v>
      </c>
      <c r="H229" s="615">
        <f t="shared" si="11"/>
        <v>12778469.953333335</v>
      </c>
      <c r="I229" s="616" t="s">
        <v>907</v>
      </c>
      <c r="J229" s="616" t="s">
        <v>516</v>
      </c>
    </row>
    <row r="230" spans="1:10" ht="24">
      <c r="A230" s="617"/>
      <c r="B230" s="620" t="s">
        <v>3194</v>
      </c>
      <c r="C230" s="613" t="s">
        <v>4084</v>
      </c>
      <c r="D230" s="618" t="s">
        <v>3452</v>
      </c>
      <c r="E230" s="614">
        <v>7280</v>
      </c>
      <c r="F230" s="615">
        <f t="shared" si="10"/>
        <v>12785749.953333335</v>
      </c>
      <c r="G230" s="614">
        <f t="shared" si="9"/>
        <v>7280</v>
      </c>
      <c r="H230" s="615">
        <f t="shared" si="11"/>
        <v>12785749.953333335</v>
      </c>
      <c r="I230" s="616" t="s">
        <v>907</v>
      </c>
      <c r="J230" s="616" t="s">
        <v>516</v>
      </c>
    </row>
    <row r="231" spans="1:10" ht="24">
      <c r="A231" s="617"/>
      <c r="B231" s="620" t="s">
        <v>3194</v>
      </c>
      <c r="C231" s="613" t="s">
        <v>4084</v>
      </c>
      <c r="D231" s="618" t="s">
        <v>3587</v>
      </c>
      <c r="E231" s="614">
        <v>6000</v>
      </c>
      <c r="F231" s="615">
        <f t="shared" si="10"/>
        <v>12791749.953333335</v>
      </c>
      <c r="G231" s="614">
        <f t="shared" si="9"/>
        <v>6000</v>
      </c>
      <c r="H231" s="615">
        <f t="shared" si="11"/>
        <v>12791749.953333335</v>
      </c>
      <c r="I231" s="616" t="s">
        <v>907</v>
      </c>
      <c r="J231" s="616" t="s">
        <v>516</v>
      </c>
    </row>
    <row r="232" spans="1:10" ht="24">
      <c r="A232" s="617"/>
      <c r="B232" s="620" t="s">
        <v>3194</v>
      </c>
      <c r="C232" s="613" t="s">
        <v>4084</v>
      </c>
      <c r="D232" s="618" t="s">
        <v>3453</v>
      </c>
      <c r="E232" s="614">
        <v>40</v>
      </c>
      <c r="F232" s="615">
        <f t="shared" si="10"/>
        <v>12791789.953333335</v>
      </c>
      <c r="G232" s="614">
        <f t="shared" si="9"/>
        <v>40</v>
      </c>
      <c r="H232" s="615">
        <f t="shared" si="11"/>
        <v>12791789.953333335</v>
      </c>
      <c r="I232" s="616" t="s">
        <v>907</v>
      </c>
      <c r="J232" s="616" t="s">
        <v>516</v>
      </c>
    </row>
    <row r="233" spans="1:10" ht="24">
      <c r="A233" s="617"/>
      <c r="B233" s="620" t="s">
        <v>3194</v>
      </c>
      <c r="C233" s="613" t="s">
        <v>4084</v>
      </c>
      <c r="D233" s="618" t="s">
        <v>3454</v>
      </c>
      <c r="E233" s="614">
        <v>205000</v>
      </c>
      <c r="F233" s="615">
        <f t="shared" si="10"/>
        <v>12996789.953333335</v>
      </c>
      <c r="G233" s="614">
        <f t="shared" si="9"/>
        <v>205000</v>
      </c>
      <c r="H233" s="615">
        <f t="shared" si="11"/>
        <v>12996789.953333335</v>
      </c>
      <c r="I233" s="616" t="s">
        <v>907</v>
      </c>
      <c r="J233" s="616" t="s">
        <v>516</v>
      </c>
    </row>
    <row r="234" spans="1:10" ht="24">
      <c r="A234" s="617"/>
      <c r="B234" s="620" t="s">
        <v>3194</v>
      </c>
      <c r="C234" s="613" t="s">
        <v>4084</v>
      </c>
      <c r="D234" s="618" t="s">
        <v>3235</v>
      </c>
      <c r="E234" s="614">
        <v>165000</v>
      </c>
      <c r="F234" s="615">
        <f t="shared" si="10"/>
        <v>13161789.953333335</v>
      </c>
      <c r="G234" s="614">
        <f t="shared" si="9"/>
        <v>165000</v>
      </c>
      <c r="H234" s="615">
        <f t="shared" si="11"/>
        <v>13161789.953333335</v>
      </c>
      <c r="I234" s="616" t="s">
        <v>907</v>
      </c>
      <c r="J234" s="616" t="s">
        <v>516</v>
      </c>
    </row>
    <row r="235" spans="1:10" ht="24">
      <c r="A235" s="617"/>
      <c r="B235" s="620" t="s">
        <v>3194</v>
      </c>
      <c r="C235" s="613" t="s">
        <v>4084</v>
      </c>
      <c r="D235" s="618" t="s">
        <v>3588</v>
      </c>
      <c r="E235" s="614">
        <v>2000</v>
      </c>
      <c r="F235" s="615">
        <f t="shared" si="10"/>
        <v>13163789.953333335</v>
      </c>
      <c r="G235" s="614">
        <f t="shared" si="9"/>
        <v>2000</v>
      </c>
      <c r="H235" s="615">
        <f t="shared" si="11"/>
        <v>13163789.953333335</v>
      </c>
      <c r="I235" s="616" t="s">
        <v>907</v>
      </c>
      <c r="J235" s="616" t="s">
        <v>516</v>
      </c>
    </row>
    <row r="236" spans="1:10" ht="24">
      <c r="A236" s="617"/>
      <c r="B236" s="620" t="s">
        <v>3194</v>
      </c>
      <c r="C236" s="613" t="s">
        <v>4084</v>
      </c>
      <c r="D236" s="618" t="s">
        <v>3589</v>
      </c>
      <c r="E236" s="614">
        <v>32092</v>
      </c>
      <c r="F236" s="615">
        <f t="shared" si="10"/>
        <v>13195881.953333335</v>
      </c>
      <c r="G236" s="614">
        <f t="shared" si="9"/>
        <v>32092</v>
      </c>
      <c r="H236" s="615">
        <f t="shared" si="11"/>
        <v>13195881.953333335</v>
      </c>
      <c r="I236" s="616" t="s">
        <v>907</v>
      </c>
      <c r="J236" s="616" t="s">
        <v>516</v>
      </c>
    </row>
    <row r="237" spans="1:10" ht="24">
      <c r="A237" s="617"/>
      <c r="B237" s="620" t="s">
        <v>3194</v>
      </c>
      <c r="C237" s="613" t="s">
        <v>4084</v>
      </c>
      <c r="D237" s="618" t="s">
        <v>3589</v>
      </c>
      <c r="E237" s="614">
        <v>31908</v>
      </c>
      <c r="F237" s="615">
        <f t="shared" si="10"/>
        <v>13227789.953333335</v>
      </c>
      <c r="G237" s="614">
        <f t="shared" si="9"/>
        <v>31908</v>
      </c>
      <c r="H237" s="615">
        <f t="shared" si="11"/>
        <v>13227789.953333335</v>
      </c>
      <c r="I237" s="616" t="s">
        <v>907</v>
      </c>
      <c r="J237" s="616" t="s">
        <v>516</v>
      </c>
    </row>
    <row r="238" spans="1:10" ht="24">
      <c r="A238" s="617"/>
      <c r="B238" s="620" t="s">
        <v>3194</v>
      </c>
      <c r="C238" s="613" t="s">
        <v>4084</v>
      </c>
      <c r="D238" s="618" t="s">
        <v>3455</v>
      </c>
      <c r="E238" s="614">
        <v>13040</v>
      </c>
      <c r="F238" s="615">
        <f t="shared" si="10"/>
        <v>13240829.953333335</v>
      </c>
      <c r="G238" s="614">
        <f t="shared" si="9"/>
        <v>13040</v>
      </c>
      <c r="H238" s="615">
        <f t="shared" si="11"/>
        <v>13240829.953333335</v>
      </c>
      <c r="I238" s="616" t="s">
        <v>907</v>
      </c>
      <c r="J238" s="616" t="s">
        <v>516</v>
      </c>
    </row>
    <row r="239" spans="1:10" ht="24">
      <c r="A239" s="617"/>
      <c r="B239" s="620" t="s">
        <v>3194</v>
      </c>
      <c r="C239" s="613" t="s">
        <v>4085</v>
      </c>
      <c r="D239" s="618" t="s">
        <v>4086</v>
      </c>
      <c r="E239" s="614">
        <v>3120</v>
      </c>
      <c r="F239" s="615">
        <f t="shared" si="10"/>
        <v>13243949.953333335</v>
      </c>
      <c r="G239" s="614">
        <f t="shared" si="9"/>
        <v>3120</v>
      </c>
      <c r="H239" s="615">
        <f t="shared" si="11"/>
        <v>13243949.953333335</v>
      </c>
      <c r="I239" s="616" t="s">
        <v>776</v>
      </c>
      <c r="J239" s="616" t="s">
        <v>2023</v>
      </c>
    </row>
    <row r="240" spans="1:10" ht="24">
      <c r="A240" s="617"/>
      <c r="B240" s="620" t="s">
        <v>3194</v>
      </c>
      <c r="C240" s="613" t="s">
        <v>4085</v>
      </c>
      <c r="D240" s="618" t="s">
        <v>4087</v>
      </c>
      <c r="E240" s="614">
        <v>53333</v>
      </c>
      <c r="F240" s="615">
        <f t="shared" si="10"/>
        <v>13297282.953333335</v>
      </c>
      <c r="G240" s="614">
        <f t="shared" si="9"/>
        <v>53333</v>
      </c>
      <c r="H240" s="615">
        <f t="shared" si="11"/>
        <v>13297282.953333335</v>
      </c>
      <c r="I240" s="616" t="s">
        <v>776</v>
      </c>
      <c r="J240" s="616" t="s">
        <v>2023</v>
      </c>
    </row>
    <row r="241" spans="1:10" ht="24">
      <c r="A241" s="617"/>
      <c r="B241" s="620" t="s">
        <v>3194</v>
      </c>
      <c r="C241" s="613" t="s">
        <v>4085</v>
      </c>
      <c r="D241" s="618" t="s">
        <v>4088</v>
      </c>
      <c r="E241" s="614">
        <v>250000.33333333331</v>
      </c>
      <c r="F241" s="615">
        <f t="shared" si="10"/>
        <v>13547283.286666669</v>
      </c>
      <c r="G241" s="614">
        <f t="shared" si="9"/>
        <v>250000.33333333331</v>
      </c>
      <c r="H241" s="615">
        <f t="shared" si="11"/>
        <v>13547283.286666669</v>
      </c>
      <c r="I241" s="616" t="s">
        <v>776</v>
      </c>
      <c r="J241" s="616" t="s">
        <v>2023</v>
      </c>
    </row>
    <row r="242" spans="1:10" ht="24">
      <c r="A242" s="617"/>
      <c r="B242" s="620" t="s">
        <v>3194</v>
      </c>
      <c r="C242" s="613" t="s">
        <v>4085</v>
      </c>
      <c r="D242" s="618" t="s">
        <v>4089</v>
      </c>
      <c r="E242" s="614">
        <v>93000</v>
      </c>
      <c r="F242" s="615">
        <f t="shared" si="10"/>
        <v>13640283.286666669</v>
      </c>
      <c r="G242" s="614">
        <f t="shared" si="9"/>
        <v>93000</v>
      </c>
      <c r="H242" s="615">
        <f t="shared" si="11"/>
        <v>13640283.286666669</v>
      </c>
      <c r="I242" s="616" t="s">
        <v>776</v>
      </c>
      <c r="J242" s="616" t="s">
        <v>2023</v>
      </c>
    </row>
    <row r="243" spans="1:10" ht="24">
      <c r="A243" s="617"/>
      <c r="B243" s="620" t="s">
        <v>3194</v>
      </c>
      <c r="C243" s="613" t="s">
        <v>4085</v>
      </c>
      <c r="D243" s="618" t="s">
        <v>4090</v>
      </c>
      <c r="E243" s="614">
        <v>129000</v>
      </c>
      <c r="F243" s="615">
        <f t="shared" si="10"/>
        <v>13769283.286666669</v>
      </c>
      <c r="G243" s="614">
        <f t="shared" si="9"/>
        <v>129000</v>
      </c>
      <c r="H243" s="615">
        <f t="shared" si="11"/>
        <v>13769283.286666669</v>
      </c>
      <c r="I243" s="616" t="s">
        <v>776</v>
      </c>
      <c r="J243" s="616" t="s">
        <v>2023</v>
      </c>
    </row>
    <row r="244" spans="1:10" ht="24">
      <c r="A244" s="617"/>
      <c r="B244" s="620" t="s">
        <v>3194</v>
      </c>
      <c r="C244" s="613" t="s">
        <v>4085</v>
      </c>
      <c r="D244" s="618" t="s">
        <v>4091</v>
      </c>
      <c r="E244" s="614">
        <v>193999.66666666666</v>
      </c>
      <c r="F244" s="615">
        <f t="shared" si="10"/>
        <v>13963282.953333335</v>
      </c>
      <c r="G244" s="614">
        <f t="shared" si="9"/>
        <v>193999.66666666666</v>
      </c>
      <c r="H244" s="615">
        <f t="shared" si="11"/>
        <v>13963282.953333335</v>
      </c>
      <c r="I244" s="616" t="s">
        <v>776</v>
      </c>
      <c r="J244" s="616" t="s">
        <v>2023</v>
      </c>
    </row>
    <row r="245" spans="1:10" ht="24">
      <c r="A245" s="617"/>
      <c r="B245" s="620" t="s">
        <v>3194</v>
      </c>
      <c r="C245" s="613" t="s">
        <v>4085</v>
      </c>
      <c r="D245" s="618" t="s">
        <v>4092</v>
      </c>
      <c r="E245" s="614">
        <v>120000</v>
      </c>
      <c r="F245" s="615">
        <f t="shared" si="10"/>
        <v>14083282.953333335</v>
      </c>
      <c r="G245" s="614">
        <f t="shared" si="9"/>
        <v>120000</v>
      </c>
      <c r="H245" s="615">
        <f t="shared" si="11"/>
        <v>14083282.953333335</v>
      </c>
      <c r="I245" s="616" t="s">
        <v>776</v>
      </c>
      <c r="J245" s="616" t="s">
        <v>2023</v>
      </c>
    </row>
    <row r="246" spans="1:10" ht="24">
      <c r="A246" s="617"/>
      <c r="B246" s="620" t="s">
        <v>3194</v>
      </c>
      <c r="C246" s="613" t="s">
        <v>4085</v>
      </c>
      <c r="D246" s="618" t="s">
        <v>4093</v>
      </c>
      <c r="E246" s="614">
        <v>6400</v>
      </c>
      <c r="F246" s="615">
        <f t="shared" si="10"/>
        <v>14089682.953333335</v>
      </c>
      <c r="G246" s="614">
        <f t="shared" si="9"/>
        <v>6400</v>
      </c>
      <c r="H246" s="615">
        <f t="shared" si="11"/>
        <v>14089682.953333335</v>
      </c>
      <c r="I246" s="616" t="s">
        <v>776</v>
      </c>
      <c r="J246" s="616" t="s">
        <v>2023</v>
      </c>
    </row>
    <row r="247" spans="1:10" ht="24">
      <c r="A247" s="617"/>
      <c r="B247" s="620" t="s">
        <v>3194</v>
      </c>
      <c r="C247" s="613" t="s">
        <v>4085</v>
      </c>
      <c r="D247" s="618" t="s">
        <v>4094</v>
      </c>
      <c r="E247" s="614">
        <v>105000</v>
      </c>
      <c r="F247" s="615">
        <f t="shared" si="10"/>
        <v>14194682.953333335</v>
      </c>
      <c r="G247" s="614">
        <f t="shared" si="9"/>
        <v>105000</v>
      </c>
      <c r="H247" s="615">
        <f t="shared" si="11"/>
        <v>14194682.953333335</v>
      </c>
      <c r="I247" s="616" t="s">
        <v>776</v>
      </c>
      <c r="J247" s="616" t="s">
        <v>2023</v>
      </c>
    </row>
    <row r="248" spans="1:10" ht="24">
      <c r="A248" s="617"/>
      <c r="B248" s="620" t="s">
        <v>3194</v>
      </c>
      <c r="C248" s="613" t="s">
        <v>4085</v>
      </c>
      <c r="D248" s="618" t="s">
        <v>4095</v>
      </c>
      <c r="E248" s="614">
        <v>193999.66666666666</v>
      </c>
      <c r="F248" s="615">
        <f t="shared" si="10"/>
        <v>14388682.620000001</v>
      </c>
      <c r="G248" s="614">
        <f t="shared" si="9"/>
        <v>193999.66666666666</v>
      </c>
      <c r="H248" s="615">
        <f t="shared" si="11"/>
        <v>14388682.620000001</v>
      </c>
      <c r="I248" s="616" t="s">
        <v>776</v>
      </c>
      <c r="J248" s="616" t="s">
        <v>2023</v>
      </c>
    </row>
    <row r="249" spans="1:10" ht="24">
      <c r="A249" s="617"/>
      <c r="B249" s="620" t="s">
        <v>3194</v>
      </c>
      <c r="C249" s="613" t="s">
        <v>4085</v>
      </c>
      <c r="D249" s="618" t="s">
        <v>4096</v>
      </c>
      <c r="E249" s="614">
        <v>13899.66666666667</v>
      </c>
      <c r="F249" s="615">
        <f t="shared" si="10"/>
        <v>14402582.286666667</v>
      </c>
      <c r="G249" s="614">
        <f t="shared" si="9"/>
        <v>13899.66666666667</v>
      </c>
      <c r="H249" s="615">
        <f t="shared" si="11"/>
        <v>14402582.286666667</v>
      </c>
      <c r="I249" s="616" t="s">
        <v>776</v>
      </c>
      <c r="J249" s="616" t="s">
        <v>2023</v>
      </c>
    </row>
    <row r="250" spans="1:10" ht="24">
      <c r="A250" s="617"/>
      <c r="B250" s="620" t="s">
        <v>3194</v>
      </c>
      <c r="C250" s="613" t="s">
        <v>4085</v>
      </c>
      <c r="D250" s="618" t="s">
        <v>3209</v>
      </c>
      <c r="E250" s="614">
        <v>183333</v>
      </c>
      <c r="F250" s="615">
        <f t="shared" si="10"/>
        <v>14585915.286666667</v>
      </c>
      <c r="G250" s="614">
        <f t="shared" si="9"/>
        <v>183333</v>
      </c>
      <c r="H250" s="615">
        <f t="shared" si="11"/>
        <v>14585915.286666667</v>
      </c>
      <c r="I250" s="616" t="s">
        <v>776</v>
      </c>
      <c r="J250" s="616" t="s">
        <v>2023</v>
      </c>
    </row>
    <row r="251" spans="1:10" ht="24">
      <c r="A251" s="617"/>
      <c r="B251" s="620" t="s">
        <v>3194</v>
      </c>
      <c r="C251" s="613" t="s">
        <v>4085</v>
      </c>
      <c r="D251" s="618" t="s">
        <v>3210</v>
      </c>
      <c r="E251" s="614">
        <v>6800</v>
      </c>
      <c r="F251" s="615">
        <f t="shared" si="10"/>
        <v>14592715.286666667</v>
      </c>
      <c r="G251" s="614">
        <f t="shared" si="9"/>
        <v>6800</v>
      </c>
      <c r="H251" s="615">
        <f t="shared" si="11"/>
        <v>14592715.286666667</v>
      </c>
      <c r="I251" s="616" t="s">
        <v>776</v>
      </c>
      <c r="J251" s="616" t="s">
        <v>2023</v>
      </c>
    </row>
    <row r="252" spans="1:10" ht="24">
      <c r="A252" s="617"/>
      <c r="B252" s="620" t="s">
        <v>3194</v>
      </c>
      <c r="C252" s="613" t="s">
        <v>4085</v>
      </c>
      <c r="D252" s="618" t="s">
        <v>3211</v>
      </c>
      <c r="E252" s="614">
        <v>7760</v>
      </c>
      <c r="F252" s="615">
        <f t="shared" si="10"/>
        <v>14600475.286666667</v>
      </c>
      <c r="G252" s="614">
        <f t="shared" si="9"/>
        <v>7760</v>
      </c>
      <c r="H252" s="615">
        <f t="shared" si="11"/>
        <v>14600475.286666667</v>
      </c>
      <c r="I252" s="616" t="s">
        <v>776</v>
      </c>
      <c r="J252" s="616" t="s">
        <v>2023</v>
      </c>
    </row>
    <row r="253" spans="1:10" ht="24">
      <c r="A253" s="617"/>
      <c r="B253" s="620" t="s">
        <v>3194</v>
      </c>
      <c r="C253" s="613" t="s">
        <v>4085</v>
      </c>
      <c r="D253" s="618" t="s">
        <v>3423</v>
      </c>
      <c r="E253" s="614">
        <v>1160</v>
      </c>
      <c r="F253" s="615">
        <f t="shared" si="10"/>
        <v>14601635.286666667</v>
      </c>
      <c r="G253" s="614">
        <f t="shared" si="9"/>
        <v>1160</v>
      </c>
      <c r="H253" s="615">
        <f t="shared" si="11"/>
        <v>14601635.286666667</v>
      </c>
      <c r="I253" s="616" t="s">
        <v>776</v>
      </c>
      <c r="J253" s="616" t="s">
        <v>2023</v>
      </c>
    </row>
    <row r="254" spans="1:10" ht="24">
      <c r="A254" s="617"/>
      <c r="B254" s="620" t="s">
        <v>3194</v>
      </c>
      <c r="C254" s="613" t="s">
        <v>4085</v>
      </c>
      <c r="D254" s="618" t="s">
        <v>3273</v>
      </c>
      <c r="E254" s="614">
        <v>61999.666666666672</v>
      </c>
      <c r="F254" s="615">
        <f t="shared" si="10"/>
        <v>14663634.953333333</v>
      </c>
      <c r="G254" s="614">
        <f t="shared" si="9"/>
        <v>61999.666666666672</v>
      </c>
      <c r="H254" s="615">
        <f t="shared" si="11"/>
        <v>14663634.953333333</v>
      </c>
      <c r="I254" s="616" t="s">
        <v>776</v>
      </c>
      <c r="J254" s="616" t="s">
        <v>2023</v>
      </c>
    </row>
    <row r="255" spans="1:10" ht="24">
      <c r="A255" s="617"/>
      <c r="B255" s="620" t="s">
        <v>3194</v>
      </c>
      <c r="C255" s="613" t="s">
        <v>4085</v>
      </c>
      <c r="D255" s="618" t="s">
        <v>3433</v>
      </c>
      <c r="E255" s="614">
        <v>199999.66666666669</v>
      </c>
      <c r="F255" s="615">
        <f t="shared" si="10"/>
        <v>14863634.619999999</v>
      </c>
      <c r="G255" s="614">
        <f t="shared" si="9"/>
        <v>199999.66666666669</v>
      </c>
      <c r="H255" s="615">
        <f t="shared" si="11"/>
        <v>14863634.619999999</v>
      </c>
      <c r="I255" s="616" t="s">
        <v>776</v>
      </c>
      <c r="J255" s="616" t="s">
        <v>2023</v>
      </c>
    </row>
    <row r="256" spans="1:10" ht="24">
      <c r="A256" s="617"/>
      <c r="B256" s="620" t="s">
        <v>3194</v>
      </c>
      <c r="C256" s="613" t="s">
        <v>4085</v>
      </c>
      <c r="D256" s="618" t="s">
        <v>3595</v>
      </c>
      <c r="E256" s="614">
        <v>4800</v>
      </c>
      <c r="F256" s="615">
        <f t="shared" si="10"/>
        <v>14868434.619999999</v>
      </c>
      <c r="G256" s="614">
        <f t="shared" si="9"/>
        <v>4800</v>
      </c>
      <c r="H256" s="615">
        <f t="shared" si="11"/>
        <v>14868434.619999999</v>
      </c>
      <c r="I256" s="616" t="s">
        <v>776</v>
      </c>
      <c r="J256" s="616" t="s">
        <v>2023</v>
      </c>
    </row>
    <row r="257" spans="1:10" ht="24">
      <c r="A257" s="617"/>
      <c r="B257" s="620" t="s">
        <v>3194</v>
      </c>
      <c r="C257" s="613" t="s">
        <v>4085</v>
      </c>
      <c r="D257" s="618" t="s">
        <v>3222</v>
      </c>
      <c r="E257" s="614">
        <v>30000</v>
      </c>
      <c r="F257" s="615">
        <f t="shared" si="10"/>
        <v>14898434.619999999</v>
      </c>
      <c r="G257" s="614">
        <f t="shared" si="9"/>
        <v>30000</v>
      </c>
      <c r="H257" s="615">
        <f t="shared" si="11"/>
        <v>14898434.619999999</v>
      </c>
      <c r="I257" s="616" t="s">
        <v>776</v>
      </c>
      <c r="J257" s="616" t="s">
        <v>2023</v>
      </c>
    </row>
    <row r="258" spans="1:10" ht="24">
      <c r="A258" s="617"/>
      <c r="B258" s="620" t="s">
        <v>3194</v>
      </c>
      <c r="C258" s="613" t="s">
        <v>4085</v>
      </c>
      <c r="D258" s="618" t="s">
        <v>3248</v>
      </c>
      <c r="E258" s="614">
        <v>7999.6666666666661</v>
      </c>
      <c r="F258" s="615">
        <f t="shared" si="10"/>
        <v>14906434.286666665</v>
      </c>
      <c r="G258" s="614">
        <f t="shared" si="9"/>
        <v>7999.6666666666661</v>
      </c>
      <c r="H258" s="615">
        <f t="shared" si="11"/>
        <v>14906434.286666665</v>
      </c>
      <c r="I258" s="616" t="s">
        <v>776</v>
      </c>
      <c r="J258" s="616" t="s">
        <v>2023</v>
      </c>
    </row>
    <row r="259" spans="1:10" ht="24">
      <c r="A259" s="617"/>
      <c r="B259" s="620" t="s">
        <v>3194</v>
      </c>
      <c r="C259" s="613" t="s">
        <v>4085</v>
      </c>
      <c r="D259" s="618" t="s">
        <v>3225</v>
      </c>
      <c r="E259" s="614">
        <v>2360</v>
      </c>
      <c r="F259" s="615">
        <f t="shared" si="10"/>
        <v>14908794.286666665</v>
      </c>
      <c r="G259" s="614">
        <f t="shared" si="9"/>
        <v>2360</v>
      </c>
      <c r="H259" s="615">
        <f t="shared" si="11"/>
        <v>14908794.286666665</v>
      </c>
      <c r="I259" s="616" t="s">
        <v>776</v>
      </c>
      <c r="J259" s="616" t="s">
        <v>2023</v>
      </c>
    </row>
    <row r="260" spans="1:10" ht="24">
      <c r="A260" s="617"/>
      <c r="B260" s="620" t="s">
        <v>3194</v>
      </c>
      <c r="C260" s="613" t="s">
        <v>4085</v>
      </c>
      <c r="D260" s="618" t="s">
        <v>3439</v>
      </c>
      <c r="E260" s="614">
        <v>380000</v>
      </c>
      <c r="F260" s="615">
        <f t="shared" si="10"/>
        <v>15288794.286666665</v>
      </c>
      <c r="G260" s="614">
        <f t="shared" si="9"/>
        <v>380000</v>
      </c>
      <c r="H260" s="615">
        <f t="shared" si="11"/>
        <v>15288794.286666665</v>
      </c>
      <c r="I260" s="616" t="s">
        <v>776</v>
      </c>
      <c r="J260" s="616" t="s">
        <v>2023</v>
      </c>
    </row>
    <row r="261" spans="1:10" ht="24">
      <c r="A261" s="617"/>
      <c r="B261" s="620" t="s">
        <v>3194</v>
      </c>
      <c r="C261" s="613" t="s">
        <v>4085</v>
      </c>
      <c r="D261" s="618" t="s">
        <v>3449</v>
      </c>
      <c r="E261" s="614">
        <v>6480</v>
      </c>
      <c r="F261" s="615">
        <f t="shared" si="10"/>
        <v>15295274.286666665</v>
      </c>
      <c r="G261" s="614">
        <f t="shared" si="9"/>
        <v>6480</v>
      </c>
      <c r="H261" s="615">
        <f t="shared" si="11"/>
        <v>15295274.286666665</v>
      </c>
      <c r="I261" s="616" t="s">
        <v>776</v>
      </c>
      <c r="J261" s="616" t="s">
        <v>2023</v>
      </c>
    </row>
    <row r="262" spans="1:10" ht="24">
      <c r="A262" s="617"/>
      <c r="B262" s="620" t="s">
        <v>3194</v>
      </c>
      <c r="C262" s="613" t="s">
        <v>4085</v>
      </c>
      <c r="D262" s="618" t="s">
        <v>3454</v>
      </c>
      <c r="E262" s="614">
        <v>162000</v>
      </c>
      <c r="F262" s="615">
        <f t="shared" si="10"/>
        <v>15457274.286666665</v>
      </c>
      <c r="G262" s="614">
        <f t="shared" ref="G262:G325" si="12">E262</f>
        <v>162000</v>
      </c>
      <c r="H262" s="615">
        <f t="shared" si="11"/>
        <v>15457274.286666665</v>
      </c>
      <c r="I262" s="616" t="s">
        <v>776</v>
      </c>
      <c r="J262" s="616" t="s">
        <v>2023</v>
      </c>
    </row>
    <row r="263" spans="1:10" ht="24">
      <c r="A263" s="617"/>
      <c r="B263" s="620" t="s">
        <v>3194</v>
      </c>
      <c r="C263" s="613" t="s">
        <v>4085</v>
      </c>
      <c r="D263" s="618" t="s">
        <v>3235</v>
      </c>
      <c r="E263" s="614">
        <v>4160</v>
      </c>
      <c r="F263" s="615">
        <f t="shared" ref="F263:F326" si="13">E263+F262</f>
        <v>15461434.286666665</v>
      </c>
      <c r="G263" s="614">
        <f t="shared" si="12"/>
        <v>4160</v>
      </c>
      <c r="H263" s="615">
        <f t="shared" ref="H263:H326" si="14">H262+G263</f>
        <v>15461434.286666665</v>
      </c>
      <c r="I263" s="616" t="s">
        <v>776</v>
      </c>
      <c r="J263" s="616" t="s">
        <v>2023</v>
      </c>
    </row>
    <row r="264" spans="1:10" ht="24">
      <c r="A264" s="617"/>
      <c r="B264" s="620" t="s">
        <v>3194</v>
      </c>
      <c r="C264" s="613" t="s">
        <v>4085</v>
      </c>
      <c r="D264" s="618" t="s">
        <v>3455</v>
      </c>
      <c r="E264" s="614">
        <v>9080</v>
      </c>
      <c r="F264" s="615">
        <f t="shared" si="13"/>
        <v>15470514.286666665</v>
      </c>
      <c r="G264" s="614">
        <f t="shared" si="12"/>
        <v>9080</v>
      </c>
      <c r="H264" s="615">
        <f t="shared" si="14"/>
        <v>15470514.286666665</v>
      </c>
      <c r="I264" s="616" t="s">
        <v>776</v>
      </c>
      <c r="J264" s="616" t="s">
        <v>2023</v>
      </c>
    </row>
    <row r="265" spans="1:10" ht="24">
      <c r="A265" s="617"/>
      <c r="B265" s="620" t="s">
        <v>3194</v>
      </c>
      <c r="C265" s="613" t="s">
        <v>4085</v>
      </c>
      <c r="D265" s="618" t="s">
        <v>4097</v>
      </c>
      <c r="E265" s="614">
        <v>115000</v>
      </c>
      <c r="F265" s="615">
        <f t="shared" si="13"/>
        <v>15585514.286666665</v>
      </c>
      <c r="G265" s="614">
        <f t="shared" si="12"/>
        <v>115000</v>
      </c>
      <c r="H265" s="615">
        <f t="shared" si="14"/>
        <v>15585514.286666665</v>
      </c>
      <c r="I265" s="616" t="s">
        <v>776</v>
      </c>
      <c r="J265" s="616" t="s">
        <v>2023</v>
      </c>
    </row>
    <row r="266" spans="1:10" ht="24">
      <c r="A266" s="617"/>
      <c r="B266" s="620" t="s">
        <v>3194</v>
      </c>
      <c r="C266" s="613" t="s">
        <v>4098</v>
      </c>
      <c r="D266" s="618" t="s">
        <v>4086</v>
      </c>
      <c r="E266" s="614">
        <v>3120</v>
      </c>
      <c r="F266" s="615">
        <f t="shared" si="13"/>
        <v>15588634.286666665</v>
      </c>
      <c r="G266" s="614">
        <f t="shared" si="12"/>
        <v>3120</v>
      </c>
      <c r="H266" s="615">
        <f t="shared" si="14"/>
        <v>15588634.286666665</v>
      </c>
      <c r="I266" s="616" t="s">
        <v>776</v>
      </c>
      <c r="J266" s="616" t="s">
        <v>2023</v>
      </c>
    </row>
    <row r="267" spans="1:10" ht="24">
      <c r="A267" s="617"/>
      <c r="B267" s="620" t="s">
        <v>3194</v>
      </c>
      <c r="C267" s="613" t="s">
        <v>4098</v>
      </c>
      <c r="D267" s="618" t="s">
        <v>4087</v>
      </c>
      <c r="E267" s="614">
        <v>112999.66666666666</v>
      </c>
      <c r="F267" s="615">
        <f t="shared" si="13"/>
        <v>15701633.953333331</v>
      </c>
      <c r="G267" s="614">
        <f t="shared" si="12"/>
        <v>112999.66666666666</v>
      </c>
      <c r="H267" s="615">
        <f t="shared" si="14"/>
        <v>15701633.953333331</v>
      </c>
      <c r="I267" s="616" t="s">
        <v>776</v>
      </c>
      <c r="J267" s="616" t="s">
        <v>2023</v>
      </c>
    </row>
    <row r="268" spans="1:10" ht="24">
      <c r="A268" s="617"/>
      <c r="B268" s="620" t="s">
        <v>3194</v>
      </c>
      <c r="C268" s="613" t="s">
        <v>4098</v>
      </c>
      <c r="D268" s="618" t="s">
        <v>4088</v>
      </c>
      <c r="E268" s="614">
        <v>10000</v>
      </c>
      <c r="F268" s="615">
        <f t="shared" si="13"/>
        <v>15711633.953333331</v>
      </c>
      <c r="G268" s="614">
        <f t="shared" si="12"/>
        <v>10000</v>
      </c>
      <c r="H268" s="615">
        <f t="shared" si="14"/>
        <v>15711633.953333331</v>
      </c>
      <c r="I268" s="616" t="s">
        <v>776</v>
      </c>
      <c r="J268" s="616" t="s">
        <v>2023</v>
      </c>
    </row>
    <row r="269" spans="1:10" ht="24">
      <c r="A269" s="617"/>
      <c r="B269" s="620" t="s">
        <v>3194</v>
      </c>
      <c r="C269" s="613" t="s">
        <v>4098</v>
      </c>
      <c r="D269" s="618" t="s">
        <v>4099</v>
      </c>
      <c r="E269" s="614">
        <v>115000</v>
      </c>
      <c r="F269" s="615">
        <f t="shared" si="13"/>
        <v>15826633.953333331</v>
      </c>
      <c r="G269" s="614">
        <f t="shared" si="12"/>
        <v>115000</v>
      </c>
      <c r="H269" s="615">
        <f t="shared" si="14"/>
        <v>15826633.953333331</v>
      </c>
      <c r="I269" s="616" t="s">
        <v>776</v>
      </c>
      <c r="J269" s="616" t="s">
        <v>2023</v>
      </c>
    </row>
    <row r="270" spans="1:10" ht="24">
      <c r="A270" s="617"/>
      <c r="B270" s="620" t="s">
        <v>3194</v>
      </c>
      <c r="C270" s="613" t="s">
        <v>4098</v>
      </c>
      <c r="D270" s="618" t="s">
        <v>4093</v>
      </c>
      <c r="E270" s="614">
        <v>6400</v>
      </c>
      <c r="F270" s="615">
        <f t="shared" si="13"/>
        <v>15833033.953333331</v>
      </c>
      <c r="G270" s="614">
        <f t="shared" si="12"/>
        <v>6400</v>
      </c>
      <c r="H270" s="615">
        <f t="shared" si="14"/>
        <v>15833033.953333331</v>
      </c>
      <c r="I270" s="616" t="s">
        <v>776</v>
      </c>
      <c r="J270" s="616" t="s">
        <v>2023</v>
      </c>
    </row>
    <row r="271" spans="1:10" ht="24">
      <c r="A271" s="617"/>
      <c r="B271" s="620" t="s">
        <v>3194</v>
      </c>
      <c r="C271" s="613" t="s">
        <v>4098</v>
      </c>
      <c r="D271" s="618" t="s">
        <v>4094</v>
      </c>
      <c r="E271" s="614">
        <v>105000</v>
      </c>
      <c r="F271" s="615">
        <f t="shared" si="13"/>
        <v>15938033.953333331</v>
      </c>
      <c r="G271" s="614">
        <f t="shared" si="12"/>
        <v>105000</v>
      </c>
      <c r="H271" s="615">
        <f t="shared" si="14"/>
        <v>15938033.953333331</v>
      </c>
      <c r="I271" s="616" t="s">
        <v>776</v>
      </c>
      <c r="J271" s="616" t="s">
        <v>2023</v>
      </c>
    </row>
    <row r="272" spans="1:10" ht="24">
      <c r="A272" s="617"/>
      <c r="B272" s="620" t="s">
        <v>3194</v>
      </c>
      <c r="C272" s="613" t="s">
        <v>4098</v>
      </c>
      <c r="D272" s="618" t="s">
        <v>4095</v>
      </c>
      <c r="E272" s="614">
        <v>193999.66666666666</v>
      </c>
      <c r="F272" s="615">
        <f t="shared" si="13"/>
        <v>16132033.619999997</v>
      </c>
      <c r="G272" s="614">
        <f t="shared" si="12"/>
        <v>193999.66666666666</v>
      </c>
      <c r="H272" s="615">
        <f t="shared" si="14"/>
        <v>16132033.619999997</v>
      </c>
      <c r="I272" s="616" t="s">
        <v>776</v>
      </c>
      <c r="J272" s="616" t="s">
        <v>2023</v>
      </c>
    </row>
    <row r="273" spans="1:10" ht="24">
      <c r="A273" s="617"/>
      <c r="B273" s="620" t="s">
        <v>3194</v>
      </c>
      <c r="C273" s="613" t="s">
        <v>4098</v>
      </c>
      <c r="D273" s="618" t="s">
        <v>4100</v>
      </c>
      <c r="E273" s="614">
        <v>50000</v>
      </c>
      <c r="F273" s="615">
        <f t="shared" si="13"/>
        <v>16182033.619999997</v>
      </c>
      <c r="G273" s="614">
        <f t="shared" si="12"/>
        <v>50000</v>
      </c>
      <c r="H273" s="615">
        <f t="shared" si="14"/>
        <v>16182033.619999997</v>
      </c>
      <c r="I273" s="616" t="s">
        <v>776</v>
      </c>
      <c r="J273" s="616" t="s">
        <v>2023</v>
      </c>
    </row>
    <row r="274" spans="1:10" ht="24">
      <c r="A274" s="617"/>
      <c r="B274" s="620" t="s">
        <v>3194</v>
      </c>
      <c r="C274" s="613" t="s">
        <v>4098</v>
      </c>
      <c r="D274" s="618" t="s">
        <v>4101</v>
      </c>
      <c r="E274" s="614">
        <v>200</v>
      </c>
      <c r="F274" s="615">
        <f t="shared" si="13"/>
        <v>16182233.619999997</v>
      </c>
      <c r="G274" s="614">
        <f t="shared" si="12"/>
        <v>200</v>
      </c>
      <c r="H274" s="615">
        <f t="shared" si="14"/>
        <v>16182233.619999997</v>
      </c>
      <c r="I274" s="616" t="s">
        <v>776</v>
      </c>
      <c r="J274" s="616" t="s">
        <v>2023</v>
      </c>
    </row>
    <row r="275" spans="1:10" ht="24">
      <c r="A275" s="617"/>
      <c r="B275" s="620" t="s">
        <v>3194</v>
      </c>
      <c r="C275" s="613" t="s">
        <v>4098</v>
      </c>
      <c r="D275" s="618" t="s">
        <v>3209</v>
      </c>
      <c r="E275" s="614">
        <v>183333</v>
      </c>
      <c r="F275" s="615">
        <f t="shared" si="13"/>
        <v>16365566.619999997</v>
      </c>
      <c r="G275" s="614">
        <f t="shared" si="12"/>
        <v>183333</v>
      </c>
      <c r="H275" s="615">
        <f t="shared" si="14"/>
        <v>16365566.619999997</v>
      </c>
      <c r="I275" s="616" t="s">
        <v>776</v>
      </c>
      <c r="J275" s="616" t="s">
        <v>2023</v>
      </c>
    </row>
    <row r="276" spans="1:10" ht="24">
      <c r="A276" s="617"/>
      <c r="B276" s="620" t="s">
        <v>3194</v>
      </c>
      <c r="C276" s="613" t="s">
        <v>4098</v>
      </c>
      <c r="D276" s="618" t="s">
        <v>3210</v>
      </c>
      <c r="E276" s="614">
        <v>6800</v>
      </c>
      <c r="F276" s="615">
        <f t="shared" si="13"/>
        <v>16372366.619999997</v>
      </c>
      <c r="G276" s="614">
        <f t="shared" si="12"/>
        <v>6800</v>
      </c>
      <c r="H276" s="615">
        <f t="shared" si="14"/>
        <v>16372366.619999997</v>
      </c>
      <c r="I276" s="616" t="s">
        <v>776</v>
      </c>
      <c r="J276" s="616" t="s">
        <v>2023</v>
      </c>
    </row>
    <row r="277" spans="1:10" ht="24">
      <c r="A277" s="617"/>
      <c r="B277" s="620" t="s">
        <v>3194</v>
      </c>
      <c r="C277" s="613" t="s">
        <v>4098</v>
      </c>
      <c r="D277" s="618" t="s">
        <v>3211</v>
      </c>
      <c r="E277" s="614">
        <v>7760</v>
      </c>
      <c r="F277" s="615">
        <f t="shared" si="13"/>
        <v>16380126.619999997</v>
      </c>
      <c r="G277" s="614">
        <f t="shared" si="12"/>
        <v>7760</v>
      </c>
      <c r="H277" s="615">
        <f t="shared" si="14"/>
        <v>16380126.619999997</v>
      </c>
      <c r="I277" s="616" t="s">
        <v>776</v>
      </c>
      <c r="J277" s="616" t="s">
        <v>2023</v>
      </c>
    </row>
    <row r="278" spans="1:10" ht="24">
      <c r="A278" s="617"/>
      <c r="B278" s="620" t="s">
        <v>3194</v>
      </c>
      <c r="C278" s="613" t="s">
        <v>4098</v>
      </c>
      <c r="D278" s="618" t="s">
        <v>3423</v>
      </c>
      <c r="E278" s="614">
        <v>1160</v>
      </c>
      <c r="F278" s="615">
        <f t="shared" si="13"/>
        <v>16381286.619999997</v>
      </c>
      <c r="G278" s="614">
        <f t="shared" si="12"/>
        <v>1160</v>
      </c>
      <c r="H278" s="615">
        <f t="shared" si="14"/>
        <v>16381286.619999997</v>
      </c>
      <c r="I278" s="616" t="s">
        <v>776</v>
      </c>
      <c r="J278" s="616" t="s">
        <v>2023</v>
      </c>
    </row>
    <row r="279" spans="1:10" ht="24">
      <c r="A279" s="617"/>
      <c r="B279" s="620" t="s">
        <v>3194</v>
      </c>
      <c r="C279" s="613" t="s">
        <v>4098</v>
      </c>
      <c r="D279" s="618" t="s">
        <v>3426</v>
      </c>
      <c r="E279" s="614">
        <v>120</v>
      </c>
      <c r="F279" s="615">
        <f t="shared" si="13"/>
        <v>16381406.619999997</v>
      </c>
      <c r="G279" s="614">
        <f t="shared" si="12"/>
        <v>120</v>
      </c>
      <c r="H279" s="615">
        <f t="shared" si="14"/>
        <v>16381406.619999997</v>
      </c>
      <c r="I279" s="616" t="s">
        <v>776</v>
      </c>
      <c r="J279" s="616" t="s">
        <v>2023</v>
      </c>
    </row>
    <row r="280" spans="1:10" ht="24">
      <c r="A280" s="617"/>
      <c r="B280" s="620" t="s">
        <v>3194</v>
      </c>
      <c r="C280" s="613" t="s">
        <v>4098</v>
      </c>
      <c r="D280" s="618" t="s">
        <v>4102</v>
      </c>
      <c r="E280" s="614">
        <v>480</v>
      </c>
      <c r="F280" s="615">
        <f t="shared" si="13"/>
        <v>16381886.619999997</v>
      </c>
      <c r="G280" s="614">
        <f t="shared" si="12"/>
        <v>480</v>
      </c>
      <c r="H280" s="615">
        <f t="shared" si="14"/>
        <v>16381886.619999997</v>
      </c>
      <c r="I280" s="616" t="s">
        <v>776</v>
      </c>
      <c r="J280" s="616" t="s">
        <v>2023</v>
      </c>
    </row>
    <row r="281" spans="1:10" ht="24">
      <c r="A281" s="617"/>
      <c r="B281" s="620" t="s">
        <v>3194</v>
      </c>
      <c r="C281" s="613" t="s">
        <v>4098</v>
      </c>
      <c r="D281" s="618" t="s">
        <v>3574</v>
      </c>
      <c r="E281" s="614">
        <v>1160</v>
      </c>
      <c r="F281" s="615">
        <f t="shared" si="13"/>
        <v>16383046.619999997</v>
      </c>
      <c r="G281" s="614">
        <f t="shared" si="12"/>
        <v>1160</v>
      </c>
      <c r="H281" s="615">
        <f t="shared" si="14"/>
        <v>16383046.619999997</v>
      </c>
      <c r="I281" s="616" t="s">
        <v>776</v>
      </c>
      <c r="J281" s="616" t="s">
        <v>2023</v>
      </c>
    </row>
    <row r="282" spans="1:10" ht="24">
      <c r="A282" s="617"/>
      <c r="B282" s="620" t="s">
        <v>3194</v>
      </c>
      <c r="C282" s="613" t="s">
        <v>4098</v>
      </c>
      <c r="D282" s="618" t="s">
        <v>3577</v>
      </c>
      <c r="E282" s="614">
        <v>30000</v>
      </c>
      <c r="F282" s="615">
        <f t="shared" si="13"/>
        <v>16413046.619999997</v>
      </c>
      <c r="G282" s="614">
        <f t="shared" si="12"/>
        <v>30000</v>
      </c>
      <c r="H282" s="615">
        <f t="shared" si="14"/>
        <v>16413046.619999997</v>
      </c>
      <c r="I282" s="616" t="s">
        <v>776</v>
      </c>
      <c r="J282" s="616" t="s">
        <v>2023</v>
      </c>
    </row>
    <row r="283" spans="1:10" ht="24">
      <c r="A283" s="617"/>
      <c r="B283" s="620" t="s">
        <v>3194</v>
      </c>
      <c r="C283" s="613" t="s">
        <v>4098</v>
      </c>
      <c r="D283" s="618" t="s">
        <v>3433</v>
      </c>
      <c r="E283" s="614">
        <v>199999.66666666669</v>
      </c>
      <c r="F283" s="615">
        <f t="shared" si="13"/>
        <v>16613046.286666663</v>
      </c>
      <c r="G283" s="614">
        <f t="shared" si="12"/>
        <v>199999.66666666669</v>
      </c>
      <c r="H283" s="615">
        <f t="shared" si="14"/>
        <v>16613046.286666663</v>
      </c>
      <c r="I283" s="616" t="s">
        <v>776</v>
      </c>
      <c r="J283" s="616" t="s">
        <v>2023</v>
      </c>
    </row>
    <row r="284" spans="1:10" ht="24">
      <c r="A284" s="617"/>
      <c r="B284" s="620" t="s">
        <v>3194</v>
      </c>
      <c r="C284" s="613" t="s">
        <v>4098</v>
      </c>
      <c r="D284" s="618" t="s">
        <v>3222</v>
      </c>
      <c r="E284" s="614">
        <v>30000</v>
      </c>
      <c r="F284" s="615">
        <f t="shared" si="13"/>
        <v>16643046.286666663</v>
      </c>
      <c r="G284" s="614">
        <f t="shared" si="12"/>
        <v>30000</v>
      </c>
      <c r="H284" s="615">
        <f t="shared" si="14"/>
        <v>16643046.286666663</v>
      </c>
      <c r="I284" s="616" t="s">
        <v>776</v>
      </c>
      <c r="J284" s="616" t="s">
        <v>2023</v>
      </c>
    </row>
    <row r="285" spans="1:10" ht="24">
      <c r="A285" s="617"/>
      <c r="B285" s="620" t="s">
        <v>3194</v>
      </c>
      <c r="C285" s="613" t="s">
        <v>4098</v>
      </c>
      <c r="D285" s="618" t="s">
        <v>3225</v>
      </c>
      <c r="E285" s="614">
        <v>2360</v>
      </c>
      <c r="F285" s="615">
        <f t="shared" si="13"/>
        <v>16645406.286666663</v>
      </c>
      <c r="G285" s="614">
        <f t="shared" si="12"/>
        <v>2360</v>
      </c>
      <c r="H285" s="615">
        <f t="shared" si="14"/>
        <v>16645406.286666663</v>
      </c>
      <c r="I285" s="616" t="s">
        <v>776</v>
      </c>
      <c r="J285" s="616" t="s">
        <v>2023</v>
      </c>
    </row>
    <row r="286" spans="1:10" ht="24">
      <c r="A286" s="617"/>
      <c r="B286" s="620" t="s">
        <v>3194</v>
      </c>
      <c r="C286" s="613" t="s">
        <v>4098</v>
      </c>
      <c r="D286" s="618" t="s">
        <v>3449</v>
      </c>
      <c r="E286" s="614">
        <v>6480</v>
      </c>
      <c r="F286" s="615">
        <f t="shared" si="13"/>
        <v>16651886.286666663</v>
      </c>
      <c r="G286" s="614">
        <f t="shared" si="12"/>
        <v>6480</v>
      </c>
      <c r="H286" s="615">
        <f t="shared" si="14"/>
        <v>16651886.286666663</v>
      </c>
      <c r="I286" s="616" t="s">
        <v>776</v>
      </c>
      <c r="J286" s="616" t="s">
        <v>2023</v>
      </c>
    </row>
    <row r="287" spans="1:10" ht="24">
      <c r="A287" s="617"/>
      <c r="B287" s="620" t="s">
        <v>3194</v>
      </c>
      <c r="C287" s="613" t="s">
        <v>4098</v>
      </c>
      <c r="D287" s="618" t="s">
        <v>3454</v>
      </c>
      <c r="E287" s="614">
        <v>162000</v>
      </c>
      <c r="F287" s="615">
        <f t="shared" si="13"/>
        <v>16813886.286666662</v>
      </c>
      <c r="G287" s="614">
        <f t="shared" si="12"/>
        <v>162000</v>
      </c>
      <c r="H287" s="615">
        <f t="shared" si="14"/>
        <v>16813886.286666662</v>
      </c>
      <c r="I287" s="616" t="s">
        <v>776</v>
      </c>
      <c r="J287" s="616" t="s">
        <v>2023</v>
      </c>
    </row>
    <row r="288" spans="1:10" ht="24">
      <c r="A288" s="617"/>
      <c r="B288" s="620" t="s">
        <v>3194</v>
      </c>
      <c r="C288" s="613" t="s">
        <v>4098</v>
      </c>
      <c r="D288" s="618" t="s">
        <v>3235</v>
      </c>
      <c r="E288" s="614">
        <v>4160</v>
      </c>
      <c r="F288" s="615">
        <f t="shared" si="13"/>
        <v>16818046.286666662</v>
      </c>
      <c r="G288" s="614">
        <f t="shared" si="12"/>
        <v>4160</v>
      </c>
      <c r="H288" s="615">
        <f t="shared" si="14"/>
        <v>16818046.286666662</v>
      </c>
      <c r="I288" s="616" t="s">
        <v>776</v>
      </c>
      <c r="J288" s="616" t="s">
        <v>2023</v>
      </c>
    </row>
    <row r="289" spans="1:10" ht="24">
      <c r="A289" s="617"/>
      <c r="B289" s="620" t="s">
        <v>3194</v>
      </c>
      <c r="C289" s="613" t="s">
        <v>4098</v>
      </c>
      <c r="D289" s="618" t="s">
        <v>3455</v>
      </c>
      <c r="E289" s="614">
        <v>9080</v>
      </c>
      <c r="F289" s="615">
        <f t="shared" si="13"/>
        <v>16827126.286666662</v>
      </c>
      <c r="G289" s="614">
        <f t="shared" si="12"/>
        <v>9080</v>
      </c>
      <c r="H289" s="615">
        <f t="shared" si="14"/>
        <v>16827126.286666662</v>
      </c>
      <c r="I289" s="616" t="s">
        <v>776</v>
      </c>
      <c r="J289" s="616" t="s">
        <v>2023</v>
      </c>
    </row>
    <row r="290" spans="1:10" ht="24">
      <c r="A290" s="617"/>
      <c r="B290" s="620" t="s">
        <v>3194</v>
      </c>
      <c r="C290" s="613" t="s">
        <v>4103</v>
      </c>
      <c r="D290" s="618" t="s">
        <v>3468</v>
      </c>
      <c r="E290" s="614">
        <v>400</v>
      </c>
      <c r="F290" s="615">
        <f t="shared" si="13"/>
        <v>16827526.286666662</v>
      </c>
      <c r="G290" s="614">
        <f t="shared" si="12"/>
        <v>400</v>
      </c>
      <c r="H290" s="615">
        <f t="shared" si="14"/>
        <v>16827526.286666662</v>
      </c>
      <c r="I290" s="616" t="s">
        <v>907</v>
      </c>
      <c r="J290" s="616" t="s">
        <v>516</v>
      </c>
    </row>
    <row r="291" spans="1:10" ht="24">
      <c r="A291" s="617"/>
      <c r="B291" s="620" t="s">
        <v>3194</v>
      </c>
      <c r="C291" s="613" t="s">
        <v>4103</v>
      </c>
      <c r="D291" s="618" t="s">
        <v>3206</v>
      </c>
      <c r="E291" s="614">
        <v>60000</v>
      </c>
      <c r="F291" s="615">
        <f t="shared" si="13"/>
        <v>16887526.286666662</v>
      </c>
      <c r="G291" s="614">
        <f t="shared" si="12"/>
        <v>60000</v>
      </c>
      <c r="H291" s="615">
        <f t="shared" si="14"/>
        <v>16887526.286666662</v>
      </c>
      <c r="I291" s="616" t="s">
        <v>907</v>
      </c>
      <c r="J291" s="616" t="s">
        <v>516</v>
      </c>
    </row>
    <row r="292" spans="1:10" ht="24">
      <c r="A292" s="617"/>
      <c r="B292" s="620" t="s">
        <v>3194</v>
      </c>
      <c r="C292" s="613" t="s">
        <v>4103</v>
      </c>
      <c r="D292" s="618" t="s">
        <v>4069</v>
      </c>
      <c r="E292" s="614">
        <v>400</v>
      </c>
      <c r="F292" s="615">
        <f t="shared" si="13"/>
        <v>16887926.286666662</v>
      </c>
      <c r="G292" s="614">
        <f t="shared" si="12"/>
        <v>400</v>
      </c>
      <c r="H292" s="615">
        <f t="shared" si="14"/>
        <v>16887926.286666662</v>
      </c>
      <c r="I292" s="616" t="s">
        <v>907</v>
      </c>
      <c r="J292" s="616" t="s">
        <v>516</v>
      </c>
    </row>
    <row r="293" spans="1:10" ht="24">
      <c r="A293" s="617"/>
      <c r="B293" s="620" t="s">
        <v>3194</v>
      </c>
      <c r="C293" s="613" t="s">
        <v>4103</v>
      </c>
      <c r="D293" s="618" t="s">
        <v>4001</v>
      </c>
      <c r="E293" s="614">
        <v>1520</v>
      </c>
      <c r="F293" s="615">
        <f t="shared" si="13"/>
        <v>16889446.286666662</v>
      </c>
      <c r="G293" s="614">
        <f t="shared" si="12"/>
        <v>1520</v>
      </c>
      <c r="H293" s="615">
        <f t="shared" si="14"/>
        <v>16889446.286666662</v>
      </c>
      <c r="I293" s="616" t="s">
        <v>907</v>
      </c>
      <c r="J293" s="616" t="s">
        <v>516</v>
      </c>
    </row>
    <row r="294" spans="1:10" ht="24">
      <c r="A294" s="617"/>
      <c r="B294" s="620" t="s">
        <v>3194</v>
      </c>
      <c r="C294" s="613" t="s">
        <v>4103</v>
      </c>
      <c r="D294" s="618" t="s">
        <v>3208</v>
      </c>
      <c r="E294" s="614">
        <v>156000</v>
      </c>
      <c r="F294" s="615">
        <f t="shared" si="13"/>
        <v>17045446.286666662</v>
      </c>
      <c r="G294" s="614">
        <f t="shared" si="12"/>
        <v>156000</v>
      </c>
      <c r="H294" s="615">
        <f t="shared" si="14"/>
        <v>17045446.286666662</v>
      </c>
      <c r="I294" s="616" t="s">
        <v>907</v>
      </c>
      <c r="J294" s="616" t="s">
        <v>516</v>
      </c>
    </row>
    <row r="295" spans="1:10" ht="24">
      <c r="A295" s="617"/>
      <c r="B295" s="620" t="s">
        <v>3194</v>
      </c>
      <c r="C295" s="613" t="s">
        <v>4103</v>
      </c>
      <c r="D295" s="618" t="s">
        <v>3210</v>
      </c>
      <c r="E295" s="614">
        <v>2000</v>
      </c>
      <c r="F295" s="615">
        <f t="shared" si="13"/>
        <v>17047446.286666662</v>
      </c>
      <c r="G295" s="614">
        <f t="shared" si="12"/>
        <v>2000</v>
      </c>
      <c r="H295" s="615">
        <f t="shared" si="14"/>
        <v>17047446.286666662</v>
      </c>
      <c r="I295" s="616" t="s">
        <v>907</v>
      </c>
      <c r="J295" s="616" t="s">
        <v>516</v>
      </c>
    </row>
    <row r="296" spans="1:10" ht="24">
      <c r="A296" s="617"/>
      <c r="B296" s="620" t="s">
        <v>3194</v>
      </c>
      <c r="C296" s="613" t="s">
        <v>4103</v>
      </c>
      <c r="D296" s="618" t="s">
        <v>3211</v>
      </c>
      <c r="E296" s="614">
        <v>7360</v>
      </c>
      <c r="F296" s="615">
        <f t="shared" si="13"/>
        <v>17054806.286666662</v>
      </c>
      <c r="G296" s="614">
        <f t="shared" si="12"/>
        <v>7360</v>
      </c>
      <c r="H296" s="615">
        <f t="shared" si="14"/>
        <v>17054806.286666662</v>
      </c>
      <c r="I296" s="616" t="s">
        <v>907</v>
      </c>
      <c r="J296" s="616" t="s">
        <v>516</v>
      </c>
    </row>
    <row r="297" spans="1:10" ht="24">
      <c r="A297" s="617"/>
      <c r="B297" s="620" t="s">
        <v>3194</v>
      </c>
      <c r="C297" s="613" t="s">
        <v>4103</v>
      </c>
      <c r="D297" s="618" t="s">
        <v>4053</v>
      </c>
      <c r="E297" s="614">
        <v>82000</v>
      </c>
      <c r="F297" s="615">
        <f t="shared" si="13"/>
        <v>17136806.286666662</v>
      </c>
      <c r="G297" s="614">
        <f t="shared" si="12"/>
        <v>82000</v>
      </c>
      <c r="H297" s="615">
        <f t="shared" si="14"/>
        <v>17136806.286666662</v>
      </c>
      <c r="I297" s="616" t="s">
        <v>907</v>
      </c>
      <c r="J297" s="616" t="s">
        <v>516</v>
      </c>
    </row>
    <row r="298" spans="1:10" ht="24">
      <c r="A298" s="617"/>
      <c r="B298" s="620" t="s">
        <v>3194</v>
      </c>
      <c r="C298" s="613" t="s">
        <v>4103</v>
      </c>
      <c r="D298" s="618" t="s">
        <v>3423</v>
      </c>
      <c r="E298" s="614">
        <v>1320</v>
      </c>
      <c r="F298" s="615">
        <f t="shared" si="13"/>
        <v>17138126.286666662</v>
      </c>
      <c r="G298" s="614">
        <f t="shared" si="12"/>
        <v>1320</v>
      </c>
      <c r="H298" s="615">
        <f t="shared" si="14"/>
        <v>17138126.286666662</v>
      </c>
      <c r="I298" s="616" t="s">
        <v>907</v>
      </c>
      <c r="J298" s="616" t="s">
        <v>516</v>
      </c>
    </row>
    <row r="299" spans="1:10" ht="24">
      <c r="A299" s="617"/>
      <c r="B299" s="620" t="s">
        <v>3194</v>
      </c>
      <c r="C299" s="613" t="s">
        <v>4103</v>
      </c>
      <c r="D299" s="618" t="s">
        <v>3214</v>
      </c>
      <c r="E299" s="614">
        <v>88000</v>
      </c>
      <c r="F299" s="615">
        <f t="shared" si="13"/>
        <v>17226126.286666662</v>
      </c>
      <c r="G299" s="614">
        <f t="shared" si="12"/>
        <v>88000</v>
      </c>
      <c r="H299" s="615">
        <f t="shared" si="14"/>
        <v>17226126.286666662</v>
      </c>
      <c r="I299" s="616" t="s">
        <v>907</v>
      </c>
      <c r="J299" s="616" t="s">
        <v>516</v>
      </c>
    </row>
    <row r="300" spans="1:10" ht="24">
      <c r="A300" s="617"/>
      <c r="B300" s="620" t="s">
        <v>3194</v>
      </c>
      <c r="C300" s="613" t="s">
        <v>4103</v>
      </c>
      <c r="D300" s="618" t="s">
        <v>3273</v>
      </c>
      <c r="E300" s="614">
        <v>53000</v>
      </c>
      <c r="F300" s="615">
        <f t="shared" si="13"/>
        <v>17279126.286666662</v>
      </c>
      <c r="G300" s="614">
        <f t="shared" si="12"/>
        <v>53000</v>
      </c>
      <c r="H300" s="615">
        <f t="shared" si="14"/>
        <v>17279126.286666662</v>
      </c>
      <c r="I300" s="616" t="s">
        <v>907</v>
      </c>
      <c r="J300" s="616" t="s">
        <v>516</v>
      </c>
    </row>
    <row r="301" spans="1:10" ht="24">
      <c r="A301" s="617"/>
      <c r="B301" s="620" t="s">
        <v>3194</v>
      </c>
      <c r="C301" s="613" t="s">
        <v>4103</v>
      </c>
      <c r="D301" s="618" t="s">
        <v>3215</v>
      </c>
      <c r="E301" s="614">
        <v>6360</v>
      </c>
      <c r="F301" s="615">
        <f t="shared" si="13"/>
        <v>17285486.286666662</v>
      </c>
      <c r="G301" s="614">
        <f t="shared" si="12"/>
        <v>6360</v>
      </c>
      <c r="H301" s="615">
        <f t="shared" si="14"/>
        <v>17285486.286666662</v>
      </c>
      <c r="I301" s="616" t="s">
        <v>907</v>
      </c>
      <c r="J301" s="616" t="s">
        <v>516</v>
      </c>
    </row>
    <row r="302" spans="1:10" ht="24">
      <c r="A302" s="617"/>
      <c r="B302" s="620" t="s">
        <v>3194</v>
      </c>
      <c r="C302" s="613" t="s">
        <v>4103</v>
      </c>
      <c r="D302" s="618" t="s">
        <v>3575</v>
      </c>
      <c r="E302" s="614">
        <v>2240</v>
      </c>
      <c r="F302" s="615">
        <f t="shared" si="13"/>
        <v>17287726.286666662</v>
      </c>
      <c r="G302" s="614">
        <f t="shared" si="12"/>
        <v>2240</v>
      </c>
      <c r="H302" s="615">
        <f t="shared" si="14"/>
        <v>17287726.286666662</v>
      </c>
      <c r="I302" s="616" t="s">
        <v>907</v>
      </c>
      <c r="J302" s="616" t="s">
        <v>516</v>
      </c>
    </row>
    <row r="303" spans="1:10" ht="24">
      <c r="A303" s="617"/>
      <c r="B303" s="620" t="s">
        <v>3194</v>
      </c>
      <c r="C303" s="613" t="s">
        <v>4103</v>
      </c>
      <c r="D303" s="618" t="s">
        <v>3431</v>
      </c>
      <c r="E303" s="614">
        <v>30000</v>
      </c>
      <c r="F303" s="615">
        <f t="shared" si="13"/>
        <v>17317726.286666662</v>
      </c>
      <c r="G303" s="614">
        <f t="shared" si="12"/>
        <v>30000</v>
      </c>
      <c r="H303" s="615">
        <f t="shared" si="14"/>
        <v>17317726.286666662</v>
      </c>
      <c r="I303" s="616" t="s">
        <v>907</v>
      </c>
      <c r="J303" s="616" t="s">
        <v>516</v>
      </c>
    </row>
    <row r="304" spans="1:10" ht="24">
      <c r="A304" s="617"/>
      <c r="B304" s="620" t="s">
        <v>3194</v>
      </c>
      <c r="C304" s="613" t="s">
        <v>4103</v>
      </c>
      <c r="D304" s="618" t="s">
        <v>3217</v>
      </c>
      <c r="E304" s="614">
        <v>27000</v>
      </c>
      <c r="F304" s="615">
        <f t="shared" si="13"/>
        <v>17344726.286666662</v>
      </c>
      <c r="G304" s="614">
        <f t="shared" si="12"/>
        <v>27000</v>
      </c>
      <c r="H304" s="615">
        <f t="shared" si="14"/>
        <v>17344726.286666662</v>
      </c>
      <c r="I304" s="616" t="s">
        <v>907</v>
      </c>
      <c r="J304" s="616" t="s">
        <v>516</v>
      </c>
    </row>
    <row r="305" spans="1:10" ht="24">
      <c r="A305" s="617"/>
      <c r="B305" s="620" t="s">
        <v>3194</v>
      </c>
      <c r="C305" s="613" t="s">
        <v>4103</v>
      </c>
      <c r="D305" s="618" t="s">
        <v>3432</v>
      </c>
      <c r="E305" s="614">
        <v>9000</v>
      </c>
      <c r="F305" s="615">
        <f t="shared" si="13"/>
        <v>17353726.286666662</v>
      </c>
      <c r="G305" s="614">
        <f t="shared" si="12"/>
        <v>9000</v>
      </c>
      <c r="H305" s="615">
        <f t="shared" si="14"/>
        <v>17353726.286666662</v>
      </c>
      <c r="I305" s="616" t="s">
        <v>907</v>
      </c>
      <c r="J305" s="616" t="s">
        <v>516</v>
      </c>
    </row>
    <row r="306" spans="1:10" ht="24">
      <c r="A306" s="617"/>
      <c r="B306" s="620" t="s">
        <v>3194</v>
      </c>
      <c r="C306" s="613" t="s">
        <v>4103</v>
      </c>
      <c r="D306" s="618" t="s">
        <v>3437</v>
      </c>
      <c r="E306" s="614">
        <v>160</v>
      </c>
      <c r="F306" s="615">
        <f t="shared" si="13"/>
        <v>17353886.286666662</v>
      </c>
      <c r="G306" s="614">
        <f t="shared" si="12"/>
        <v>160</v>
      </c>
      <c r="H306" s="615">
        <f t="shared" si="14"/>
        <v>17353886.286666662</v>
      </c>
      <c r="I306" s="616" t="s">
        <v>907</v>
      </c>
      <c r="J306" s="616" t="s">
        <v>516</v>
      </c>
    </row>
    <row r="307" spans="1:10" ht="24">
      <c r="A307" s="617"/>
      <c r="B307" s="620" t="s">
        <v>3194</v>
      </c>
      <c r="C307" s="613" t="s">
        <v>4103</v>
      </c>
      <c r="D307" s="618" t="s">
        <v>3223</v>
      </c>
      <c r="E307" s="614">
        <v>520</v>
      </c>
      <c r="F307" s="615">
        <f t="shared" si="13"/>
        <v>17354406.286666662</v>
      </c>
      <c r="G307" s="614">
        <f t="shared" si="12"/>
        <v>520</v>
      </c>
      <c r="H307" s="615">
        <f t="shared" si="14"/>
        <v>17354406.286666662</v>
      </c>
      <c r="I307" s="616" t="s">
        <v>907</v>
      </c>
      <c r="J307" s="616" t="s">
        <v>516</v>
      </c>
    </row>
    <row r="308" spans="1:10" ht="24">
      <c r="A308" s="617"/>
      <c r="B308" s="620" t="s">
        <v>3194</v>
      </c>
      <c r="C308" s="613" t="s">
        <v>4103</v>
      </c>
      <c r="D308" s="618" t="s">
        <v>3224</v>
      </c>
      <c r="E308" s="614">
        <v>5880</v>
      </c>
      <c r="F308" s="615">
        <f t="shared" si="13"/>
        <v>17360286.286666662</v>
      </c>
      <c r="G308" s="614">
        <f t="shared" si="12"/>
        <v>5880</v>
      </c>
      <c r="H308" s="615">
        <f t="shared" si="14"/>
        <v>17360286.286666662</v>
      </c>
      <c r="I308" s="616" t="s">
        <v>907</v>
      </c>
      <c r="J308" s="616" t="s">
        <v>516</v>
      </c>
    </row>
    <row r="309" spans="1:10" ht="24">
      <c r="A309" s="617"/>
      <c r="B309" s="620" t="s">
        <v>3194</v>
      </c>
      <c r="C309" s="613" t="s">
        <v>4103</v>
      </c>
      <c r="D309" s="618" t="s">
        <v>3225</v>
      </c>
      <c r="E309" s="614">
        <v>31000</v>
      </c>
      <c r="F309" s="615">
        <f t="shared" si="13"/>
        <v>17391286.286666662</v>
      </c>
      <c r="G309" s="614">
        <f t="shared" si="12"/>
        <v>31000</v>
      </c>
      <c r="H309" s="615">
        <f t="shared" si="14"/>
        <v>17391286.286666662</v>
      </c>
      <c r="I309" s="616" t="s">
        <v>907</v>
      </c>
      <c r="J309" s="616" t="s">
        <v>516</v>
      </c>
    </row>
    <row r="310" spans="1:10" ht="24">
      <c r="A310" s="617"/>
      <c r="B310" s="620" t="s">
        <v>3194</v>
      </c>
      <c r="C310" s="613" t="s">
        <v>4103</v>
      </c>
      <c r="D310" s="618" t="s">
        <v>3226</v>
      </c>
      <c r="E310" s="614">
        <v>1960</v>
      </c>
      <c r="F310" s="615">
        <f t="shared" si="13"/>
        <v>17393246.286666662</v>
      </c>
      <c r="G310" s="614">
        <f t="shared" si="12"/>
        <v>1960</v>
      </c>
      <c r="H310" s="615">
        <f t="shared" si="14"/>
        <v>17393246.286666662</v>
      </c>
      <c r="I310" s="616" t="s">
        <v>907</v>
      </c>
      <c r="J310" s="616" t="s">
        <v>516</v>
      </c>
    </row>
    <row r="311" spans="1:10" ht="24">
      <c r="A311" s="617"/>
      <c r="B311" s="620" t="s">
        <v>3194</v>
      </c>
      <c r="C311" s="613" t="s">
        <v>4103</v>
      </c>
      <c r="D311" s="618" t="s">
        <v>3441</v>
      </c>
      <c r="E311" s="614">
        <v>3000</v>
      </c>
      <c r="F311" s="615">
        <f t="shared" si="13"/>
        <v>17396246.286666662</v>
      </c>
      <c r="G311" s="614">
        <f t="shared" si="12"/>
        <v>3000</v>
      </c>
      <c r="H311" s="615">
        <f t="shared" si="14"/>
        <v>17396246.286666662</v>
      </c>
      <c r="I311" s="616" t="s">
        <v>907</v>
      </c>
      <c r="J311" s="616" t="s">
        <v>516</v>
      </c>
    </row>
    <row r="312" spans="1:10" ht="24">
      <c r="A312" s="617"/>
      <c r="B312" s="620" t="s">
        <v>3194</v>
      </c>
      <c r="C312" s="613" t="s">
        <v>4103</v>
      </c>
      <c r="D312" s="618" t="s">
        <v>3229</v>
      </c>
      <c r="E312" s="614">
        <v>123000</v>
      </c>
      <c r="F312" s="615">
        <f t="shared" si="13"/>
        <v>17519246.286666662</v>
      </c>
      <c r="G312" s="614">
        <f t="shared" si="12"/>
        <v>123000</v>
      </c>
      <c r="H312" s="615">
        <f t="shared" si="14"/>
        <v>17519246.286666662</v>
      </c>
      <c r="I312" s="616" t="s">
        <v>907</v>
      </c>
      <c r="J312" s="616" t="s">
        <v>516</v>
      </c>
    </row>
    <row r="313" spans="1:10" ht="24">
      <c r="A313" s="617"/>
      <c r="B313" s="620" t="s">
        <v>3194</v>
      </c>
      <c r="C313" s="613" t="s">
        <v>4103</v>
      </c>
      <c r="D313" s="618" t="s">
        <v>3445</v>
      </c>
      <c r="E313" s="614">
        <v>59666.666666666664</v>
      </c>
      <c r="F313" s="615">
        <f t="shared" si="13"/>
        <v>17578912.953333329</v>
      </c>
      <c r="G313" s="614">
        <f t="shared" si="12"/>
        <v>59666.666666666664</v>
      </c>
      <c r="H313" s="615">
        <f t="shared" si="14"/>
        <v>17578912.953333329</v>
      </c>
      <c r="I313" s="616" t="s">
        <v>907</v>
      </c>
      <c r="J313" s="616" t="s">
        <v>516</v>
      </c>
    </row>
    <row r="314" spans="1:10" ht="24">
      <c r="A314" s="617"/>
      <c r="B314" s="620" t="s">
        <v>3194</v>
      </c>
      <c r="C314" s="613" t="s">
        <v>4103</v>
      </c>
      <c r="D314" s="618" t="s">
        <v>3445</v>
      </c>
      <c r="E314" s="614">
        <v>119333.33333333334</v>
      </c>
      <c r="F314" s="615">
        <f t="shared" si="13"/>
        <v>17698246.286666662</v>
      </c>
      <c r="G314" s="614">
        <f t="shared" si="12"/>
        <v>119333.33333333334</v>
      </c>
      <c r="H314" s="615">
        <f t="shared" si="14"/>
        <v>17698246.286666662</v>
      </c>
      <c r="I314" s="616" t="s">
        <v>907</v>
      </c>
      <c r="J314" s="616" t="s">
        <v>516</v>
      </c>
    </row>
    <row r="315" spans="1:10" ht="24">
      <c r="A315" s="617"/>
      <c r="B315" s="620" t="s">
        <v>3194</v>
      </c>
      <c r="C315" s="613" t="s">
        <v>4103</v>
      </c>
      <c r="D315" s="618" t="s">
        <v>4104</v>
      </c>
      <c r="E315" s="614">
        <v>2000</v>
      </c>
      <c r="F315" s="615">
        <f t="shared" si="13"/>
        <v>17700246.286666662</v>
      </c>
      <c r="G315" s="614">
        <f t="shared" si="12"/>
        <v>2000</v>
      </c>
      <c r="H315" s="615">
        <f t="shared" si="14"/>
        <v>17700246.286666662</v>
      </c>
      <c r="I315" s="616" t="s">
        <v>907</v>
      </c>
      <c r="J315" s="616" t="s">
        <v>516</v>
      </c>
    </row>
    <row r="316" spans="1:10" ht="24">
      <c r="A316" s="617"/>
      <c r="B316" s="620" t="s">
        <v>3194</v>
      </c>
      <c r="C316" s="613" t="s">
        <v>4103</v>
      </c>
      <c r="D316" s="618" t="s">
        <v>3585</v>
      </c>
      <c r="E316" s="614">
        <v>640</v>
      </c>
      <c r="F316" s="615">
        <f t="shared" si="13"/>
        <v>17700886.286666662</v>
      </c>
      <c r="G316" s="614">
        <f t="shared" si="12"/>
        <v>640</v>
      </c>
      <c r="H316" s="615">
        <f t="shared" si="14"/>
        <v>17700886.286666662</v>
      </c>
      <c r="I316" s="616" t="s">
        <v>907</v>
      </c>
      <c r="J316" s="616" t="s">
        <v>516</v>
      </c>
    </row>
    <row r="317" spans="1:10" ht="24">
      <c r="A317" s="617"/>
      <c r="B317" s="620" t="s">
        <v>3194</v>
      </c>
      <c r="C317" s="613" t="s">
        <v>4103</v>
      </c>
      <c r="D317" s="618" t="s">
        <v>3233</v>
      </c>
      <c r="E317" s="614">
        <v>800</v>
      </c>
      <c r="F317" s="615">
        <f t="shared" si="13"/>
        <v>17701686.286666662</v>
      </c>
      <c r="G317" s="614">
        <f t="shared" si="12"/>
        <v>800</v>
      </c>
      <c r="H317" s="615">
        <f t="shared" si="14"/>
        <v>17701686.286666662</v>
      </c>
      <c r="I317" s="616" t="s">
        <v>907</v>
      </c>
      <c r="J317" s="616" t="s">
        <v>516</v>
      </c>
    </row>
    <row r="318" spans="1:10" ht="24">
      <c r="A318" s="617"/>
      <c r="B318" s="620" t="s">
        <v>3194</v>
      </c>
      <c r="C318" s="613" t="s">
        <v>4103</v>
      </c>
      <c r="D318" s="618" t="s">
        <v>3449</v>
      </c>
      <c r="E318" s="614">
        <v>1200</v>
      </c>
      <c r="F318" s="615">
        <f t="shared" si="13"/>
        <v>17702886.286666662</v>
      </c>
      <c r="G318" s="614">
        <f t="shared" si="12"/>
        <v>1200</v>
      </c>
      <c r="H318" s="615">
        <f t="shared" si="14"/>
        <v>17702886.286666662</v>
      </c>
      <c r="I318" s="616" t="s">
        <v>907</v>
      </c>
      <c r="J318" s="616" t="s">
        <v>516</v>
      </c>
    </row>
    <row r="319" spans="1:10" ht="24">
      <c r="A319" s="617"/>
      <c r="B319" s="620" t="s">
        <v>3194</v>
      </c>
      <c r="C319" s="613" t="s">
        <v>4103</v>
      </c>
      <c r="D319" s="618" t="s">
        <v>4105</v>
      </c>
      <c r="E319" s="614">
        <v>44000</v>
      </c>
      <c r="F319" s="615">
        <f t="shared" si="13"/>
        <v>17746886.286666662</v>
      </c>
      <c r="G319" s="614">
        <f t="shared" si="12"/>
        <v>44000</v>
      </c>
      <c r="H319" s="615">
        <f t="shared" si="14"/>
        <v>17746886.286666662</v>
      </c>
      <c r="I319" s="616" t="s">
        <v>907</v>
      </c>
      <c r="J319" s="616" t="s">
        <v>516</v>
      </c>
    </row>
    <row r="320" spans="1:10" ht="24">
      <c r="A320" s="617"/>
      <c r="B320" s="620" t="s">
        <v>3194</v>
      </c>
      <c r="C320" s="613" t="s">
        <v>4103</v>
      </c>
      <c r="D320" s="618" t="s">
        <v>3452</v>
      </c>
      <c r="E320" s="614">
        <v>20000</v>
      </c>
      <c r="F320" s="615">
        <f t="shared" si="13"/>
        <v>17766886.286666662</v>
      </c>
      <c r="G320" s="614">
        <f t="shared" si="12"/>
        <v>20000</v>
      </c>
      <c r="H320" s="615">
        <f t="shared" si="14"/>
        <v>17766886.286666662</v>
      </c>
      <c r="I320" s="616" t="s">
        <v>907</v>
      </c>
      <c r="J320" s="616" t="s">
        <v>516</v>
      </c>
    </row>
    <row r="321" spans="1:10" ht="24">
      <c r="A321" s="617"/>
      <c r="B321" s="620" t="s">
        <v>3194</v>
      </c>
      <c r="C321" s="613" t="s">
        <v>4103</v>
      </c>
      <c r="D321" s="618" t="s">
        <v>3597</v>
      </c>
      <c r="E321" s="614">
        <v>40</v>
      </c>
      <c r="F321" s="615">
        <f t="shared" si="13"/>
        <v>17766926.286666662</v>
      </c>
      <c r="G321" s="614">
        <f t="shared" si="12"/>
        <v>40</v>
      </c>
      <c r="H321" s="615">
        <f t="shared" si="14"/>
        <v>17766926.286666662</v>
      </c>
      <c r="I321" s="616" t="s">
        <v>907</v>
      </c>
      <c r="J321" s="616" t="s">
        <v>516</v>
      </c>
    </row>
    <row r="322" spans="1:10" ht="24">
      <c r="A322" s="617"/>
      <c r="B322" s="620" t="s">
        <v>3194</v>
      </c>
      <c r="C322" s="613" t="s">
        <v>4103</v>
      </c>
      <c r="D322" s="618" t="s">
        <v>3587</v>
      </c>
      <c r="E322" s="614">
        <v>240</v>
      </c>
      <c r="F322" s="615">
        <f t="shared" si="13"/>
        <v>17767166.286666662</v>
      </c>
      <c r="G322" s="614">
        <f t="shared" si="12"/>
        <v>240</v>
      </c>
      <c r="H322" s="615">
        <f t="shared" si="14"/>
        <v>17767166.286666662</v>
      </c>
      <c r="I322" s="616" t="s">
        <v>907</v>
      </c>
      <c r="J322" s="616" t="s">
        <v>516</v>
      </c>
    </row>
    <row r="323" spans="1:10" ht="24">
      <c r="A323" s="617"/>
      <c r="B323" s="620" t="s">
        <v>3194</v>
      </c>
      <c r="C323" s="613" t="s">
        <v>4103</v>
      </c>
      <c r="D323" s="618" t="s">
        <v>3453</v>
      </c>
      <c r="E323" s="614">
        <v>40</v>
      </c>
      <c r="F323" s="615">
        <f t="shared" si="13"/>
        <v>17767206.286666662</v>
      </c>
      <c r="G323" s="614">
        <f t="shared" si="12"/>
        <v>40</v>
      </c>
      <c r="H323" s="615">
        <f t="shared" si="14"/>
        <v>17767206.286666662</v>
      </c>
      <c r="I323" s="616" t="s">
        <v>907</v>
      </c>
      <c r="J323" s="616" t="s">
        <v>516</v>
      </c>
    </row>
    <row r="324" spans="1:10" ht="24">
      <c r="A324" s="617"/>
      <c r="B324" s="620" t="s">
        <v>3194</v>
      </c>
      <c r="C324" s="613" t="s">
        <v>4103</v>
      </c>
      <c r="D324" s="618" t="s">
        <v>3235</v>
      </c>
      <c r="E324" s="614">
        <v>91000</v>
      </c>
      <c r="F324" s="615">
        <f t="shared" si="13"/>
        <v>17858206.286666662</v>
      </c>
      <c r="G324" s="614">
        <f t="shared" si="12"/>
        <v>91000</v>
      </c>
      <c r="H324" s="615">
        <f t="shared" si="14"/>
        <v>17858206.286666662</v>
      </c>
      <c r="I324" s="616" t="s">
        <v>907</v>
      </c>
      <c r="J324" s="616" t="s">
        <v>516</v>
      </c>
    </row>
    <row r="325" spans="1:10" ht="24">
      <c r="A325" s="617"/>
      <c r="B325" s="620" t="s">
        <v>3194</v>
      </c>
      <c r="C325" s="613" t="s">
        <v>4103</v>
      </c>
      <c r="D325" s="618" t="s">
        <v>3455</v>
      </c>
      <c r="E325" s="614">
        <v>1600</v>
      </c>
      <c r="F325" s="615">
        <f t="shared" si="13"/>
        <v>17859806.286666662</v>
      </c>
      <c r="G325" s="614">
        <f t="shared" si="12"/>
        <v>1600</v>
      </c>
      <c r="H325" s="615">
        <f t="shared" si="14"/>
        <v>17859806.286666662</v>
      </c>
      <c r="I325" s="616" t="s">
        <v>907</v>
      </c>
      <c r="J325" s="616" t="s">
        <v>516</v>
      </c>
    </row>
    <row r="326" spans="1:10" ht="24">
      <c r="A326" s="617"/>
      <c r="B326" s="620" t="s">
        <v>3194</v>
      </c>
      <c r="C326" s="613" t="s">
        <v>4106</v>
      </c>
      <c r="D326" s="618" t="s">
        <v>4107</v>
      </c>
      <c r="E326" s="614">
        <v>440</v>
      </c>
      <c r="F326" s="615">
        <f t="shared" si="13"/>
        <v>17860246.286666662</v>
      </c>
      <c r="G326" s="614">
        <f t="shared" ref="G326:G389" si="15">E326</f>
        <v>440</v>
      </c>
      <c r="H326" s="615">
        <f t="shared" si="14"/>
        <v>17860246.286666662</v>
      </c>
      <c r="I326" s="616" t="s">
        <v>776</v>
      </c>
      <c r="J326" s="616" t="s">
        <v>2023</v>
      </c>
    </row>
    <row r="327" spans="1:10" ht="24">
      <c r="A327" s="617"/>
      <c r="B327" s="620" t="s">
        <v>3194</v>
      </c>
      <c r="C327" s="613" t="s">
        <v>4106</v>
      </c>
      <c r="D327" s="618" t="s">
        <v>4086</v>
      </c>
      <c r="E327" s="614">
        <v>200000</v>
      </c>
      <c r="F327" s="615">
        <f t="shared" ref="F327:F390" si="16">E327+F326</f>
        <v>18060246.286666662</v>
      </c>
      <c r="G327" s="614">
        <f t="shared" si="15"/>
        <v>200000</v>
      </c>
      <c r="H327" s="615">
        <f t="shared" ref="H327:H390" si="17">H326+G327</f>
        <v>18060246.286666662</v>
      </c>
      <c r="I327" s="616" t="s">
        <v>776</v>
      </c>
      <c r="J327" s="616" t="s">
        <v>2023</v>
      </c>
    </row>
    <row r="328" spans="1:10" ht="24">
      <c r="A328" s="617"/>
      <c r="B328" s="620" t="s">
        <v>3194</v>
      </c>
      <c r="C328" s="613" t="s">
        <v>4106</v>
      </c>
      <c r="D328" s="618" t="s">
        <v>4087</v>
      </c>
      <c r="E328" s="614">
        <v>133333</v>
      </c>
      <c r="F328" s="615">
        <f t="shared" si="16"/>
        <v>18193579.286666662</v>
      </c>
      <c r="G328" s="614">
        <f t="shared" si="15"/>
        <v>133333</v>
      </c>
      <c r="H328" s="615">
        <f t="shared" si="17"/>
        <v>18193579.286666662</v>
      </c>
      <c r="I328" s="616" t="s">
        <v>776</v>
      </c>
      <c r="J328" s="616" t="s">
        <v>2023</v>
      </c>
    </row>
    <row r="329" spans="1:10" ht="24">
      <c r="A329" s="617"/>
      <c r="B329" s="620" t="s">
        <v>3194</v>
      </c>
      <c r="C329" s="613" t="s">
        <v>4106</v>
      </c>
      <c r="D329" s="618" t="s">
        <v>4088</v>
      </c>
      <c r="E329" s="614">
        <v>28000</v>
      </c>
      <c r="F329" s="615">
        <f t="shared" si="16"/>
        <v>18221579.286666662</v>
      </c>
      <c r="G329" s="614">
        <f t="shared" si="15"/>
        <v>28000</v>
      </c>
      <c r="H329" s="615">
        <f t="shared" si="17"/>
        <v>18221579.286666662</v>
      </c>
      <c r="I329" s="616" t="s">
        <v>776</v>
      </c>
      <c r="J329" s="616" t="s">
        <v>2023</v>
      </c>
    </row>
    <row r="330" spans="1:10" ht="24">
      <c r="A330" s="617"/>
      <c r="B330" s="620" t="s">
        <v>3194</v>
      </c>
      <c r="C330" s="613" t="s">
        <v>4106</v>
      </c>
      <c r="D330" s="618" t="s">
        <v>4108</v>
      </c>
      <c r="E330" s="614">
        <v>1000000.3333333333</v>
      </c>
      <c r="F330" s="615">
        <f t="shared" si="16"/>
        <v>19221579.619999994</v>
      </c>
      <c r="G330" s="614">
        <f t="shared" si="15"/>
        <v>1000000.3333333333</v>
      </c>
      <c r="H330" s="615">
        <f t="shared" si="17"/>
        <v>19221579.619999994</v>
      </c>
      <c r="I330" s="616" t="s">
        <v>776</v>
      </c>
      <c r="J330" s="616" t="s">
        <v>2023</v>
      </c>
    </row>
    <row r="331" spans="1:10" ht="24">
      <c r="A331" s="617"/>
      <c r="B331" s="620" t="s">
        <v>3194</v>
      </c>
      <c r="C331" s="613" t="s">
        <v>4106</v>
      </c>
      <c r="D331" s="618" t="s">
        <v>4089</v>
      </c>
      <c r="E331" s="614">
        <v>217999.66666666669</v>
      </c>
      <c r="F331" s="615">
        <f t="shared" si="16"/>
        <v>19439579.286666662</v>
      </c>
      <c r="G331" s="614">
        <f t="shared" si="15"/>
        <v>217999.66666666669</v>
      </c>
      <c r="H331" s="615">
        <f t="shared" si="17"/>
        <v>19439579.286666662</v>
      </c>
      <c r="I331" s="616" t="s">
        <v>776</v>
      </c>
      <c r="J331" s="616" t="s">
        <v>2023</v>
      </c>
    </row>
    <row r="332" spans="1:10" ht="24">
      <c r="A332" s="617"/>
      <c r="B332" s="620" t="s">
        <v>3194</v>
      </c>
      <c r="C332" s="613" t="s">
        <v>4106</v>
      </c>
      <c r="D332" s="618" t="s">
        <v>4090</v>
      </c>
      <c r="E332" s="614">
        <v>416667</v>
      </c>
      <c r="F332" s="615">
        <f t="shared" si="16"/>
        <v>19856246.286666662</v>
      </c>
      <c r="G332" s="614">
        <f t="shared" si="15"/>
        <v>416667</v>
      </c>
      <c r="H332" s="615">
        <f t="shared" si="17"/>
        <v>19856246.286666662</v>
      </c>
      <c r="I332" s="616" t="s">
        <v>776</v>
      </c>
      <c r="J332" s="616" t="s">
        <v>2023</v>
      </c>
    </row>
    <row r="333" spans="1:10" ht="24">
      <c r="A333" s="617"/>
      <c r="B333" s="620" t="s">
        <v>3194</v>
      </c>
      <c r="C333" s="613" t="s">
        <v>4106</v>
      </c>
      <c r="D333" s="618" t="s">
        <v>4092</v>
      </c>
      <c r="E333" s="614">
        <v>243000</v>
      </c>
      <c r="F333" s="615">
        <f t="shared" si="16"/>
        <v>20099246.286666662</v>
      </c>
      <c r="G333" s="614">
        <f t="shared" si="15"/>
        <v>243000</v>
      </c>
      <c r="H333" s="615">
        <f t="shared" si="17"/>
        <v>20099246.286666662</v>
      </c>
      <c r="I333" s="616" t="s">
        <v>776</v>
      </c>
      <c r="J333" s="616" t="s">
        <v>2023</v>
      </c>
    </row>
    <row r="334" spans="1:10" ht="24">
      <c r="A334" s="617"/>
      <c r="B334" s="620" t="s">
        <v>3194</v>
      </c>
      <c r="C334" s="613" t="s">
        <v>4106</v>
      </c>
      <c r="D334" s="618" t="s">
        <v>4094</v>
      </c>
      <c r="E334" s="614">
        <v>10000.333333333334</v>
      </c>
      <c r="F334" s="615">
        <f t="shared" si="16"/>
        <v>20109246.619999994</v>
      </c>
      <c r="G334" s="614">
        <f t="shared" si="15"/>
        <v>10000.333333333334</v>
      </c>
      <c r="H334" s="615">
        <f t="shared" si="17"/>
        <v>20109246.619999994</v>
      </c>
      <c r="I334" s="616" t="s">
        <v>776</v>
      </c>
      <c r="J334" s="616" t="s">
        <v>2023</v>
      </c>
    </row>
    <row r="335" spans="1:10" ht="24">
      <c r="A335" s="617"/>
      <c r="B335" s="620" t="s">
        <v>3194</v>
      </c>
      <c r="C335" s="613" t="s">
        <v>4106</v>
      </c>
      <c r="D335" s="618" t="s">
        <v>4095</v>
      </c>
      <c r="E335" s="614">
        <v>1000000.3333333333</v>
      </c>
      <c r="F335" s="615">
        <f t="shared" si="16"/>
        <v>21109246.953333326</v>
      </c>
      <c r="G335" s="614">
        <f t="shared" si="15"/>
        <v>1000000.3333333333</v>
      </c>
      <c r="H335" s="615">
        <f t="shared" si="17"/>
        <v>21109246.953333326</v>
      </c>
      <c r="I335" s="616" t="s">
        <v>776</v>
      </c>
      <c r="J335" s="616" t="s">
        <v>2023</v>
      </c>
    </row>
    <row r="336" spans="1:10" ht="24">
      <c r="A336" s="617"/>
      <c r="B336" s="620" t="s">
        <v>3194</v>
      </c>
      <c r="C336" s="613" t="s">
        <v>4106</v>
      </c>
      <c r="D336" s="618" t="s">
        <v>4109</v>
      </c>
      <c r="E336" s="614">
        <v>349999.66666666669</v>
      </c>
      <c r="F336" s="615">
        <f t="shared" si="16"/>
        <v>21459246.619999994</v>
      </c>
      <c r="G336" s="614">
        <f t="shared" si="15"/>
        <v>349999.66666666669</v>
      </c>
      <c r="H336" s="615">
        <f t="shared" si="17"/>
        <v>21459246.619999994</v>
      </c>
      <c r="I336" s="616" t="s">
        <v>776</v>
      </c>
      <c r="J336" s="616" t="s">
        <v>2023</v>
      </c>
    </row>
    <row r="337" spans="1:10" ht="24">
      <c r="A337" s="617"/>
      <c r="B337" s="620" t="s">
        <v>3194</v>
      </c>
      <c r="C337" s="613" t="s">
        <v>4106</v>
      </c>
      <c r="D337" s="618" t="s">
        <v>4110</v>
      </c>
      <c r="E337" s="614">
        <v>150000</v>
      </c>
      <c r="F337" s="615">
        <f t="shared" si="16"/>
        <v>21609246.619999994</v>
      </c>
      <c r="G337" s="614">
        <f t="shared" si="15"/>
        <v>150000</v>
      </c>
      <c r="H337" s="615">
        <f t="shared" si="17"/>
        <v>21609246.619999994</v>
      </c>
      <c r="I337" s="616" t="s">
        <v>776</v>
      </c>
      <c r="J337" s="616" t="s">
        <v>2023</v>
      </c>
    </row>
    <row r="338" spans="1:10" ht="24">
      <c r="A338" s="617"/>
      <c r="B338" s="620" t="s">
        <v>3194</v>
      </c>
      <c r="C338" s="613" t="s">
        <v>4106</v>
      </c>
      <c r="D338" s="618" t="s">
        <v>4111</v>
      </c>
      <c r="E338" s="614">
        <v>1000000</v>
      </c>
      <c r="F338" s="615">
        <f t="shared" si="16"/>
        <v>22609246.619999994</v>
      </c>
      <c r="G338" s="614">
        <f t="shared" si="15"/>
        <v>1000000</v>
      </c>
      <c r="H338" s="615">
        <f t="shared" si="17"/>
        <v>22609246.619999994</v>
      </c>
      <c r="I338" s="616" t="s">
        <v>776</v>
      </c>
      <c r="J338" s="616" t="s">
        <v>2023</v>
      </c>
    </row>
    <row r="339" spans="1:10" ht="24">
      <c r="A339" s="617"/>
      <c r="B339" s="620" t="s">
        <v>3194</v>
      </c>
      <c r="C339" s="613" t="s">
        <v>4106</v>
      </c>
      <c r="D339" s="618" t="s">
        <v>4112</v>
      </c>
      <c r="E339" s="614">
        <v>37520</v>
      </c>
      <c r="F339" s="615">
        <f t="shared" si="16"/>
        <v>22646766.619999994</v>
      </c>
      <c r="G339" s="614">
        <f t="shared" si="15"/>
        <v>37520</v>
      </c>
      <c r="H339" s="615">
        <f t="shared" si="17"/>
        <v>22646766.619999994</v>
      </c>
      <c r="I339" s="616" t="s">
        <v>776</v>
      </c>
      <c r="J339" s="616" t="s">
        <v>2023</v>
      </c>
    </row>
    <row r="340" spans="1:10" ht="24">
      <c r="A340" s="617"/>
      <c r="B340" s="620" t="s">
        <v>3194</v>
      </c>
      <c r="C340" s="613" t="s">
        <v>4106</v>
      </c>
      <c r="D340" s="618" t="s">
        <v>4113</v>
      </c>
      <c r="E340" s="614">
        <v>500000</v>
      </c>
      <c r="F340" s="615">
        <f t="shared" si="16"/>
        <v>23146766.619999994</v>
      </c>
      <c r="G340" s="614">
        <f t="shared" si="15"/>
        <v>500000</v>
      </c>
      <c r="H340" s="615">
        <f t="shared" si="17"/>
        <v>23146766.619999994</v>
      </c>
      <c r="I340" s="616" t="s">
        <v>776</v>
      </c>
      <c r="J340" s="616" t="s">
        <v>2023</v>
      </c>
    </row>
    <row r="341" spans="1:10" ht="24">
      <c r="A341" s="617"/>
      <c r="B341" s="620" t="s">
        <v>3194</v>
      </c>
      <c r="C341" s="613" t="s">
        <v>4106</v>
      </c>
      <c r="D341" s="618" t="s">
        <v>4114</v>
      </c>
      <c r="E341" s="614">
        <v>24000</v>
      </c>
      <c r="F341" s="615">
        <f t="shared" si="16"/>
        <v>23170766.619999994</v>
      </c>
      <c r="G341" s="614">
        <f t="shared" si="15"/>
        <v>24000</v>
      </c>
      <c r="H341" s="615">
        <f t="shared" si="17"/>
        <v>23170766.619999994</v>
      </c>
      <c r="I341" s="616" t="s">
        <v>776</v>
      </c>
      <c r="J341" s="616" t="s">
        <v>2023</v>
      </c>
    </row>
    <row r="342" spans="1:10" ht="24">
      <c r="A342" s="617"/>
      <c r="B342" s="620" t="s">
        <v>3194</v>
      </c>
      <c r="C342" s="613" t="s">
        <v>4106</v>
      </c>
      <c r="D342" s="618" t="s">
        <v>4115</v>
      </c>
      <c r="E342" s="614">
        <v>2000</v>
      </c>
      <c r="F342" s="615">
        <f t="shared" si="16"/>
        <v>23172766.619999994</v>
      </c>
      <c r="G342" s="614">
        <f t="shared" si="15"/>
        <v>2000</v>
      </c>
      <c r="H342" s="615">
        <f t="shared" si="17"/>
        <v>23172766.619999994</v>
      </c>
      <c r="I342" s="616" t="s">
        <v>776</v>
      </c>
      <c r="J342" s="616" t="s">
        <v>2023</v>
      </c>
    </row>
    <row r="343" spans="1:10" ht="24">
      <c r="A343" s="617"/>
      <c r="B343" s="620" t="s">
        <v>3194</v>
      </c>
      <c r="C343" s="613" t="s">
        <v>4106</v>
      </c>
      <c r="D343" s="618" t="s">
        <v>4001</v>
      </c>
      <c r="E343" s="614">
        <v>2960</v>
      </c>
      <c r="F343" s="615">
        <f t="shared" si="16"/>
        <v>23175726.619999994</v>
      </c>
      <c r="G343" s="614">
        <f t="shared" si="15"/>
        <v>2960</v>
      </c>
      <c r="H343" s="615">
        <f t="shared" si="17"/>
        <v>23175726.619999994</v>
      </c>
      <c r="I343" s="616" t="s">
        <v>776</v>
      </c>
      <c r="J343" s="616" t="s">
        <v>2023</v>
      </c>
    </row>
    <row r="344" spans="1:10" ht="24">
      <c r="A344" s="617"/>
      <c r="B344" s="620" t="s">
        <v>3194</v>
      </c>
      <c r="C344" s="613" t="s">
        <v>4106</v>
      </c>
      <c r="D344" s="618" t="s">
        <v>4116</v>
      </c>
      <c r="E344" s="614">
        <v>566735</v>
      </c>
      <c r="F344" s="615">
        <f t="shared" si="16"/>
        <v>23742461.619999994</v>
      </c>
      <c r="G344" s="614">
        <f t="shared" si="15"/>
        <v>566735</v>
      </c>
      <c r="H344" s="615">
        <f t="shared" si="17"/>
        <v>23742461.619999994</v>
      </c>
      <c r="I344" s="616" t="s">
        <v>776</v>
      </c>
      <c r="J344" s="616" t="s">
        <v>2023</v>
      </c>
    </row>
    <row r="345" spans="1:10" ht="24">
      <c r="A345" s="617"/>
      <c r="B345" s="620" t="s">
        <v>3194</v>
      </c>
      <c r="C345" s="613" t="s">
        <v>4106</v>
      </c>
      <c r="D345" s="618" t="s">
        <v>3208</v>
      </c>
      <c r="E345" s="614">
        <v>16000</v>
      </c>
      <c r="F345" s="615">
        <f t="shared" si="16"/>
        <v>23758461.619999994</v>
      </c>
      <c r="G345" s="614">
        <f t="shared" si="15"/>
        <v>16000</v>
      </c>
      <c r="H345" s="615">
        <f t="shared" si="17"/>
        <v>23758461.619999994</v>
      </c>
      <c r="I345" s="616" t="s">
        <v>776</v>
      </c>
      <c r="J345" s="616" t="s">
        <v>2023</v>
      </c>
    </row>
    <row r="346" spans="1:10" ht="24">
      <c r="A346" s="617"/>
      <c r="B346" s="620" t="s">
        <v>3194</v>
      </c>
      <c r="C346" s="613" t="s">
        <v>4106</v>
      </c>
      <c r="D346" s="618" t="s">
        <v>3210</v>
      </c>
      <c r="E346" s="614">
        <v>54760</v>
      </c>
      <c r="F346" s="615">
        <f t="shared" si="16"/>
        <v>23813221.619999994</v>
      </c>
      <c r="G346" s="614">
        <f t="shared" si="15"/>
        <v>54760</v>
      </c>
      <c r="H346" s="615">
        <f t="shared" si="17"/>
        <v>23813221.619999994</v>
      </c>
      <c r="I346" s="616" t="s">
        <v>776</v>
      </c>
      <c r="J346" s="616" t="s">
        <v>2023</v>
      </c>
    </row>
    <row r="347" spans="1:10" ht="24">
      <c r="A347" s="617"/>
      <c r="B347" s="620" t="s">
        <v>3194</v>
      </c>
      <c r="C347" s="613" t="s">
        <v>4106</v>
      </c>
      <c r="D347" s="618" t="s">
        <v>3211</v>
      </c>
      <c r="E347" s="614">
        <v>26040</v>
      </c>
      <c r="F347" s="615">
        <f t="shared" si="16"/>
        <v>23839261.619999994</v>
      </c>
      <c r="G347" s="614">
        <f t="shared" si="15"/>
        <v>26040</v>
      </c>
      <c r="H347" s="615">
        <f t="shared" si="17"/>
        <v>23839261.619999994</v>
      </c>
      <c r="I347" s="616" t="s">
        <v>776</v>
      </c>
      <c r="J347" s="616" t="s">
        <v>2023</v>
      </c>
    </row>
    <row r="348" spans="1:10" ht="24">
      <c r="A348" s="617"/>
      <c r="B348" s="620" t="s">
        <v>3194</v>
      </c>
      <c r="C348" s="613" t="s">
        <v>4106</v>
      </c>
      <c r="D348" s="618" t="s">
        <v>3423</v>
      </c>
      <c r="E348" s="614">
        <v>3920</v>
      </c>
      <c r="F348" s="615">
        <f t="shared" si="16"/>
        <v>23843181.619999994</v>
      </c>
      <c r="G348" s="614">
        <f t="shared" si="15"/>
        <v>3920</v>
      </c>
      <c r="H348" s="615">
        <f t="shared" si="17"/>
        <v>23843181.619999994</v>
      </c>
      <c r="I348" s="616" t="s">
        <v>776</v>
      </c>
      <c r="J348" s="616" t="s">
        <v>2023</v>
      </c>
    </row>
    <row r="349" spans="1:10" ht="24">
      <c r="A349" s="617"/>
      <c r="B349" s="620" t="s">
        <v>3194</v>
      </c>
      <c r="C349" s="613" t="s">
        <v>4106</v>
      </c>
      <c r="D349" s="618" t="s">
        <v>3426</v>
      </c>
      <c r="E349" s="614">
        <v>120</v>
      </c>
      <c r="F349" s="615">
        <f t="shared" si="16"/>
        <v>23843301.619999994</v>
      </c>
      <c r="G349" s="614">
        <f t="shared" si="15"/>
        <v>120</v>
      </c>
      <c r="H349" s="615">
        <f t="shared" si="17"/>
        <v>23843301.619999994</v>
      </c>
      <c r="I349" s="616" t="s">
        <v>776</v>
      </c>
      <c r="J349" s="616" t="s">
        <v>2023</v>
      </c>
    </row>
    <row r="350" spans="1:10" ht="24">
      <c r="A350" s="617"/>
      <c r="B350" s="620" t="s">
        <v>3194</v>
      </c>
      <c r="C350" s="613" t="s">
        <v>4106</v>
      </c>
      <c r="D350" s="618" t="s">
        <v>4117</v>
      </c>
      <c r="E350" s="614">
        <v>1000000.3333333333</v>
      </c>
      <c r="F350" s="615">
        <f t="shared" si="16"/>
        <v>24843301.953333326</v>
      </c>
      <c r="G350" s="614">
        <f t="shared" si="15"/>
        <v>1000000.3333333333</v>
      </c>
      <c r="H350" s="615">
        <f t="shared" si="17"/>
        <v>24843301.953333326</v>
      </c>
      <c r="I350" s="616" t="s">
        <v>776</v>
      </c>
      <c r="J350" s="616" t="s">
        <v>2023</v>
      </c>
    </row>
    <row r="351" spans="1:10" ht="24">
      <c r="A351" s="617"/>
      <c r="B351" s="620" t="s">
        <v>3194</v>
      </c>
      <c r="C351" s="613" t="s">
        <v>4106</v>
      </c>
      <c r="D351" s="618" t="s">
        <v>3520</v>
      </c>
      <c r="E351" s="614">
        <v>200000</v>
      </c>
      <c r="F351" s="615">
        <f t="shared" si="16"/>
        <v>25043301.953333326</v>
      </c>
      <c r="G351" s="614">
        <f t="shared" si="15"/>
        <v>200000</v>
      </c>
      <c r="H351" s="615">
        <f t="shared" si="17"/>
        <v>25043301.953333326</v>
      </c>
      <c r="I351" s="616" t="s">
        <v>776</v>
      </c>
      <c r="J351" s="616" t="s">
        <v>2023</v>
      </c>
    </row>
    <row r="352" spans="1:10" ht="24">
      <c r="A352" s="617"/>
      <c r="B352" s="620" t="s">
        <v>3194</v>
      </c>
      <c r="C352" s="613" t="s">
        <v>4106</v>
      </c>
      <c r="D352" s="618" t="s">
        <v>3595</v>
      </c>
      <c r="E352" s="614">
        <v>26000</v>
      </c>
      <c r="F352" s="615">
        <f t="shared" si="16"/>
        <v>25069301.953333326</v>
      </c>
      <c r="G352" s="614">
        <f t="shared" si="15"/>
        <v>26000</v>
      </c>
      <c r="H352" s="615">
        <f t="shared" si="17"/>
        <v>25069301.953333326</v>
      </c>
      <c r="I352" s="616" t="s">
        <v>776</v>
      </c>
      <c r="J352" s="616" t="s">
        <v>2023</v>
      </c>
    </row>
    <row r="353" spans="1:10" ht="24">
      <c r="A353" s="617"/>
      <c r="B353" s="620" t="s">
        <v>3194</v>
      </c>
      <c r="C353" s="613" t="s">
        <v>4106</v>
      </c>
      <c r="D353" s="618" t="s">
        <v>3225</v>
      </c>
      <c r="E353" s="614">
        <v>3600</v>
      </c>
      <c r="F353" s="615">
        <f t="shared" si="16"/>
        <v>25072901.953333326</v>
      </c>
      <c r="G353" s="614">
        <f t="shared" si="15"/>
        <v>3600</v>
      </c>
      <c r="H353" s="615">
        <f t="shared" si="17"/>
        <v>25072901.953333326</v>
      </c>
      <c r="I353" s="616" t="s">
        <v>776</v>
      </c>
      <c r="J353" s="616" t="s">
        <v>2023</v>
      </c>
    </row>
    <row r="354" spans="1:10" ht="24">
      <c r="A354" s="617"/>
      <c r="B354" s="620" t="s">
        <v>3194</v>
      </c>
      <c r="C354" s="613" t="s">
        <v>4106</v>
      </c>
      <c r="D354" s="618" t="s">
        <v>4118</v>
      </c>
      <c r="E354" s="614">
        <v>30000</v>
      </c>
      <c r="F354" s="615">
        <f t="shared" si="16"/>
        <v>25102901.953333326</v>
      </c>
      <c r="G354" s="614">
        <f t="shared" si="15"/>
        <v>30000</v>
      </c>
      <c r="H354" s="615">
        <f t="shared" si="17"/>
        <v>25102901.953333326</v>
      </c>
      <c r="I354" s="616" t="s">
        <v>776</v>
      </c>
      <c r="J354" s="616" t="s">
        <v>2023</v>
      </c>
    </row>
    <row r="355" spans="1:10" ht="24">
      <c r="A355" s="617"/>
      <c r="B355" s="620" t="s">
        <v>3194</v>
      </c>
      <c r="C355" s="613" t="s">
        <v>4106</v>
      </c>
      <c r="D355" s="618" t="s">
        <v>4119</v>
      </c>
      <c r="E355" s="614">
        <v>800</v>
      </c>
      <c r="F355" s="615">
        <f t="shared" si="16"/>
        <v>25103701.953333326</v>
      </c>
      <c r="G355" s="614">
        <f t="shared" si="15"/>
        <v>800</v>
      </c>
      <c r="H355" s="615">
        <f t="shared" si="17"/>
        <v>25103701.953333326</v>
      </c>
      <c r="I355" s="616" t="s">
        <v>776</v>
      </c>
      <c r="J355" s="616" t="s">
        <v>2023</v>
      </c>
    </row>
    <row r="356" spans="1:10" ht="24">
      <c r="A356" s="617"/>
      <c r="B356" s="620" t="s">
        <v>3194</v>
      </c>
      <c r="C356" s="613" t="s">
        <v>4106</v>
      </c>
      <c r="D356" s="618" t="s">
        <v>4120</v>
      </c>
      <c r="E356" s="614">
        <v>14000</v>
      </c>
      <c r="F356" s="615">
        <f t="shared" si="16"/>
        <v>25117701.953333326</v>
      </c>
      <c r="G356" s="614">
        <f t="shared" si="15"/>
        <v>14000</v>
      </c>
      <c r="H356" s="615">
        <f t="shared" si="17"/>
        <v>25117701.953333326</v>
      </c>
      <c r="I356" s="616" t="s">
        <v>776</v>
      </c>
      <c r="J356" s="616" t="s">
        <v>2023</v>
      </c>
    </row>
    <row r="357" spans="1:10" ht="24">
      <c r="A357" s="617"/>
      <c r="B357" s="620" t="s">
        <v>3194</v>
      </c>
      <c r="C357" s="613" t="s">
        <v>4106</v>
      </c>
      <c r="D357" s="618" t="s">
        <v>4121</v>
      </c>
      <c r="E357" s="614">
        <v>100000</v>
      </c>
      <c r="F357" s="615">
        <f t="shared" si="16"/>
        <v>25217701.953333326</v>
      </c>
      <c r="G357" s="614">
        <f t="shared" si="15"/>
        <v>100000</v>
      </c>
      <c r="H357" s="615">
        <f t="shared" si="17"/>
        <v>25217701.953333326</v>
      </c>
      <c r="I357" s="616" t="s">
        <v>776</v>
      </c>
      <c r="J357" s="616" t="s">
        <v>2023</v>
      </c>
    </row>
    <row r="358" spans="1:10" ht="24">
      <c r="A358" s="617"/>
      <c r="B358" s="620" t="s">
        <v>3194</v>
      </c>
      <c r="C358" s="613" t="s">
        <v>4106</v>
      </c>
      <c r="D358" s="618" t="s">
        <v>4122</v>
      </c>
      <c r="E358" s="614">
        <v>250000</v>
      </c>
      <c r="F358" s="615">
        <f t="shared" si="16"/>
        <v>25467701.953333326</v>
      </c>
      <c r="G358" s="614">
        <f t="shared" si="15"/>
        <v>250000</v>
      </c>
      <c r="H358" s="615">
        <f t="shared" si="17"/>
        <v>25467701.953333326</v>
      </c>
      <c r="I358" s="616" t="s">
        <v>776</v>
      </c>
      <c r="J358" s="616" t="s">
        <v>2023</v>
      </c>
    </row>
    <row r="359" spans="1:10" ht="24">
      <c r="A359" s="617"/>
      <c r="B359" s="620" t="s">
        <v>3194</v>
      </c>
      <c r="C359" s="613" t="s">
        <v>4106</v>
      </c>
      <c r="D359" s="618" t="s">
        <v>4123</v>
      </c>
      <c r="E359" s="614">
        <v>1250000</v>
      </c>
      <c r="F359" s="615">
        <f t="shared" si="16"/>
        <v>26717701.953333326</v>
      </c>
      <c r="G359" s="614">
        <f t="shared" si="15"/>
        <v>1250000</v>
      </c>
      <c r="H359" s="615">
        <f t="shared" si="17"/>
        <v>26717701.953333326</v>
      </c>
      <c r="I359" s="616" t="s">
        <v>776</v>
      </c>
      <c r="J359" s="616" t="s">
        <v>2023</v>
      </c>
    </row>
    <row r="360" spans="1:10" ht="24">
      <c r="A360" s="617"/>
      <c r="B360" s="620" t="s">
        <v>3194</v>
      </c>
      <c r="C360" s="613" t="s">
        <v>4106</v>
      </c>
      <c r="D360" s="618" t="s">
        <v>4124</v>
      </c>
      <c r="E360" s="614">
        <v>1084999.6666666667</v>
      </c>
      <c r="F360" s="615">
        <f t="shared" si="16"/>
        <v>27802701.619999994</v>
      </c>
      <c r="G360" s="614">
        <f t="shared" si="15"/>
        <v>1084999.6666666667</v>
      </c>
      <c r="H360" s="615">
        <f t="shared" si="17"/>
        <v>27802701.619999994</v>
      </c>
      <c r="I360" s="616" t="s">
        <v>776</v>
      </c>
      <c r="J360" s="616" t="s">
        <v>2023</v>
      </c>
    </row>
    <row r="361" spans="1:10" ht="24">
      <c r="A361" s="617"/>
      <c r="B361" s="620" t="s">
        <v>3194</v>
      </c>
      <c r="C361" s="613" t="s">
        <v>4106</v>
      </c>
      <c r="D361" s="618" t="s">
        <v>4125</v>
      </c>
      <c r="E361" s="614">
        <v>9600</v>
      </c>
      <c r="F361" s="615">
        <f t="shared" si="16"/>
        <v>27812301.619999994</v>
      </c>
      <c r="G361" s="614">
        <f t="shared" si="15"/>
        <v>9600</v>
      </c>
      <c r="H361" s="615">
        <f t="shared" si="17"/>
        <v>27812301.619999994</v>
      </c>
      <c r="I361" s="616" t="s">
        <v>776</v>
      </c>
      <c r="J361" s="616" t="s">
        <v>2023</v>
      </c>
    </row>
    <row r="362" spans="1:10" ht="24">
      <c r="A362" s="617"/>
      <c r="B362" s="620" t="s">
        <v>3194</v>
      </c>
      <c r="C362" s="613" t="s">
        <v>4106</v>
      </c>
      <c r="D362" s="618" t="s">
        <v>3449</v>
      </c>
      <c r="E362" s="614">
        <v>199999.66666666669</v>
      </c>
      <c r="F362" s="615">
        <f t="shared" si="16"/>
        <v>28012301.286666662</v>
      </c>
      <c r="G362" s="614">
        <f t="shared" si="15"/>
        <v>199999.66666666669</v>
      </c>
      <c r="H362" s="615">
        <f t="shared" si="17"/>
        <v>28012301.286666662</v>
      </c>
      <c r="I362" s="616" t="s">
        <v>776</v>
      </c>
      <c r="J362" s="616" t="s">
        <v>2023</v>
      </c>
    </row>
    <row r="363" spans="1:10" ht="24">
      <c r="A363" s="617"/>
      <c r="B363" s="620" t="s">
        <v>3194</v>
      </c>
      <c r="C363" s="613" t="s">
        <v>4106</v>
      </c>
      <c r="D363" s="618" t="s">
        <v>4126</v>
      </c>
      <c r="E363" s="614">
        <v>333333</v>
      </c>
      <c r="F363" s="615">
        <f t="shared" si="16"/>
        <v>28345634.286666662</v>
      </c>
      <c r="G363" s="614">
        <f t="shared" si="15"/>
        <v>333333</v>
      </c>
      <c r="H363" s="615">
        <f t="shared" si="17"/>
        <v>28345634.286666662</v>
      </c>
      <c r="I363" s="616" t="s">
        <v>776</v>
      </c>
      <c r="J363" s="616" t="s">
        <v>2023</v>
      </c>
    </row>
    <row r="364" spans="1:10" ht="24">
      <c r="A364" s="617"/>
      <c r="B364" s="620" t="s">
        <v>3194</v>
      </c>
      <c r="C364" s="613" t="s">
        <v>4106</v>
      </c>
      <c r="D364" s="618" t="s">
        <v>3235</v>
      </c>
      <c r="E364" s="614">
        <v>13880</v>
      </c>
      <c r="F364" s="615">
        <f t="shared" si="16"/>
        <v>28359514.286666662</v>
      </c>
      <c r="G364" s="614">
        <f t="shared" si="15"/>
        <v>13880</v>
      </c>
      <c r="H364" s="615">
        <f t="shared" si="17"/>
        <v>28359514.286666662</v>
      </c>
      <c r="I364" s="616" t="s">
        <v>776</v>
      </c>
      <c r="J364" s="616" t="s">
        <v>2023</v>
      </c>
    </row>
    <row r="365" spans="1:10" ht="24">
      <c r="A365" s="617"/>
      <c r="B365" s="620" t="s">
        <v>3194</v>
      </c>
      <c r="C365" s="613" t="s">
        <v>4127</v>
      </c>
      <c r="D365" s="618" t="s">
        <v>3205</v>
      </c>
      <c r="E365" s="614">
        <v>240</v>
      </c>
      <c r="F365" s="615">
        <f t="shared" si="16"/>
        <v>28359754.286666662</v>
      </c>
      <c r="G365" s="614">
        <f t="shared" si="15"/>
        <v>240</v>
      </c>
      <c r="H365" s="615">
        <f t="shared" si="17"/>
        <v>28359754.286666662</v>
      </c>
      <c r="I365" s="616" t="s">
        <v>792</v>
      </c>
      <c r="J365" s="616" t="s">
        <v>4060</v>
      </c>
    </row>
    <row r="366" spans="1:10" ht="24">
      <c r="A366" s="617"/>
      <c r="B366" s="620" t="s">
        <v>3194</v>
      </c>
      <c r="C366" s="613" t="s">
        <v>4127</v>
      </c>
      <c r="D366" s="618" t="s">
        <v>4061</v>
      </c>
      <c r="E366" s="614">
        <v>160</v>
      </c>
      <c r="F366" s="615">
        <f t="shared" si="16"/>
        <v>28359914.286666662</v>
      </c>
      <c r="G366" s="614">
        <f t="shared" si="15"/>
        <v>160</v>
      </c>
      <c r="H366" s="615">
        <f t="shared" si="17"/>
        <v>28359914.286666662</v>
      </c>
      <c r="I366" s="616" t="s">
        <v>792</v>
      </c>
      <c r="J366" s="616" t="s">
        <v>4060</v>
      </c>
    </row>
    <row r="367" spans="1:10" ht="24">
      <c r="A367" s="617"/>
      <c r="B367" s="620" t="s">
        <v>3194</v>
      </c>
      <c r="C367" s="613" t="s">
        <v>4127</v>
      </c>
      <c r="D367" s="618" t="s">
        <v>3206</v>
      </c>
      <c r="E367" s="614">
        <v>160</v>
      </c>
      <c r="F367" s="615">
        <f t="shared" si="16"/>
        <v>28360074.286666662</v>
      </c>
      <c r="G367" s="614">
        <f t="shared" si="15"/>
        <v>160</v>
      </c>
      <c r="H367" s="615">
        <f t="shared" si="17"/>
        <v>28360074.286666662</v>
      </c>
      <c r="I367" s="616" t="s">
        <v>792</v>
      </c>
      <c r="J367" s="616" t="s">
        <v>4060</v>
      </c>
    </row>
    <row r="368" spans="1:10" ht="24">
      <c r="A368" s="617"/>
      <c r="B368" s="620" t="s">
        <v>3194</v>
      </c>
      <c r="C368" s="613" t="s">
        <v>4127</v>
      </c>
      <c r="D368" s="618" t="s">
        <v>4001</v>
      </c>
      <c r="E368" s="614">
        <v>80</v>
      </c>
      <c r="F368" s="615">
        <f t="shared" si="16"/>
        <v>28360154.286666662</v>
      </c>
      <c r="G368" s="614">
        <f t="shared" si="15"/>
        <v>80</v>
      </c>
      <c r="H368" s="615">
        <f t="shared" si="17"/>
        <v>28360154.286666662</v>
      </c>
      <c r="I368" s="616" t="s">
        <v>792</v>
      </c>
      <c r="J368" s="616" t="s">
        <v>4060</v>
      </c>
    </row>
    <row r="369" spans="1:10" ht="24">
      <c r="A369" s="617"/>
      <c r="B369" s="620" t="s">
        <v>3194</v>
      </c>
      <c r="C369" s="613" t="s">
        <v>4127</v>
      </c>
      <c r="D369" s="618" t="s">
        <v>3211</v>
      </c>
      <c r="E369" s="614">
        <v>440</v>
      </c>
      <c r="F369" s="615">
        <f t="shared" si="16"/>
        <v>28360594.286666662</v>
      </c>
      <c r="G369" s="614">
        <f t="shared" si="15"/>
        <v>440</v>
      </c>
      <c r="H369" s="615">
        <f t="shared" si="17"/>
        <v>28360594.286666662</v>
      </c>
      <c r="I369" s="616" t="s">
        <v>792</v>
      </c>
      <c r="J369" s="616" t="s">
        <v>4060</v>
      </c>
    </row>
    <row r="370" spans="1:10" ht="24">
      <c r="A370" s="617"/>
      <c r="B370" s="620" t="s">
        <v>3194</v>
      </c>
      <c r="C370" s="613" t="s">
        <v>4127</v>
      </c>
      <c r="D370" s="618" t="s">
        <v>3423</v>
      </c>
      <c r="E370" s="614">
        <v>80</v>
      </c>
      <c r="F370" s="615">
        <f t="shared" si="16"/>
        <v>28360674.286666662</v>
      </c>
      <c r="G370" s="614">
        <f t="shared" si="15"/>
        <v>80</v>
      </c>
      <c r="H370" s="615">
        <f t="shared" si="17"/>
        <v>28360674.286666662</v>
      </c>
      <c r="I370" s="616" t="s">
        <v>792</v>
      </c>
      <c r="J370" s="616" t="s">
        <v>4060</v>
      </c>
    </row>
    <row r="371" spans="1:10" ht="24">
      <c r="A371" s="617"/>
      <c r="B371" s="620" t="s">
        <v>3194</v>
      </c>
      <c r="C371" s="613" t="s">
        <v>4127</v>
      </c>
      <c r="D371" s="618" t="s">
        <v>3217</v>
      </c>
      <c r="E371" s="614">
        <v>400</v>
      </c>
      <c r="F371" s="615">
        <f t="shared" si="16"/>
        <v>28361074.286666662</v>
      </c>
      <c r="G371" s="614">
        <f t="shared" si="15"/>
        <v>400</v>
      </c>
      <c r="H371" s="615">
        <f t="shared" si="17"/>
        <v>28361074.286666662</v>
      </c>
      <c r="I371" s="616" t="s">
        <v>792</v>
      </c>
      <c r="J371" s="616" t="s">
        <v>4060</v>
      </c>
    </row>
    <row r="372" spans="1:10" ht="24">
      <c r="A372" s="617"/>
      <c r="B372" s="620" t="s">
        <v>3194</v>
      </c>
      <c r="C372" s="613" t="s">
        <v>4127</v>
      </c>
      <c r="D372" s="618" t="s">
        <v>4002</v>
      </c>
      <c r="E372" s="614">
        <v>810</v>
      </c>
      <c r="F372" s="615">
        <f t="shared" si="16"/>
        <v>28361884.286666662</v>
      </c>
      <c r="G372" s="614">
        <f t="shared" si="15"/>
        <v>810</v>
      </c>
      <c r="H372" s="615">
        <f t="shared" si="17"/>
        <v>28361884.286666662</v>
      </c>
      <c r="I372" s="616" t="s">
        <v>792</v>
      </c>
      <c r="J372" s="616" t="s">
        <v>4060</v>
      </c>
    </row>
    <row r="373" spans="1:10" ht="24">
      <c r="A373" s="617"/>
      <c r="B373" s="620" t="s">
        <v>3194</v>
      </c>
      <c r="C373" s="613" t="s">
        <v>4127</v>
      </c>
      <c r="D373" s="618" t="s">
        <v>3436</v>
      </c>
      <c r="E373" s="614">
        <v>120</v>
      </c>
      <c r="F373" s="615">
        <f t="shared" si="16"/>
        <v>28362004.286666662</v>
      </c>
      <c r="G373" s="614">
        <f t="shared" si="15"/>
        <v>120</v>
      </c>
      <c r="H373" s="615">
        <f t="shared" si="17"/>
        <v>28362004.286666662</v>
      </c>
      <c r="I373" s="616" t="s">
        <v>792</v>
      </c>
      <c r="J373" s="616" t="s">
        <v>4060</v>
      </c>
    </row>
    <row r="374" spans="1:10" ht="24">
      <c r="A374" s="617"/>
      <c r="B374" s="620" t="s">
        <v>3194</v>
      </c>
      <c r="C374" s="613" t="s">
        <v>4127</v>
      </c>
      <c r="D374" s="618" t="s">
        <v>3223</v>
      </c>
      <c r="E374" s="614">
        <v>40</v>
      </c>
      <c r="F374" s="615">
        <f t="shared" si="16"/>
        <v>28362044.286666662</v>
      </c>
      <c r="G374" s="614">
        <f t="shared" si="15"/>
        <v>40</v>
      </c>
      <c r="H374" s="615">
        <f t="shared" si="17"/>
        <v>28362044.286666662</v>
      </c>
      <c r="I374" s="616" t="s">
        <v>792</v>
      </c>
      <c r="J374" s="616" t="s">
        <v>4060</v>
      </c>
    </row>
    <row r="375" spans="1:10" ht="24">
      <c r="A375" s="617"/>
      <c r="B375" s="620" t="s">
        <v>3194</v>
      </c>
      <c r="C375" s="613" t="s">
        <v>4127</v>
      </c>
      <c r="D375" s="618" t="s">
        <v>3226</v>
      </c>
      <c r="E375" s="614">
        <v>680</v>
      </c>
      <c r="F375" s="615">
        <f t="shared" si="16"/>
        <v>28362724.286666662</v>
      </c>
      <c r="G375" s="614">
        <f t="shared" si="15"/>
        <v>680</v>
      </c>
      <c r="H375" s="615">
        <f t="shared" si="17"/>
        <v>28362724.286666662</v>
      </c>
      <c r="I375" s="616" t="s">
        <v>792</v>
      </c>
      <c r="J375" s="616" t="s">
        <v>4060</v>
      </c>
    </row>
    <row r="376" spans="1:10" ht="24">
      <c r="A376" s="617"/>
      <c r="B376" s="620" t="s">
        <v>3194</v>
      </c>
      <c r="C376" s="613" t="s">
        <v>4127</v>
      </c>
      <c r="D376" s="618" t="s">
        <v>4128</v>
      </c>
      <c r="E376" s="614">
        <v>640</v>
      </c>
      <c r="F376" s="615">
        <f t="shared" si="16"/>
        <v>28363364.286666662</v>
      </c>
      <c r="G376" s="614">
        <f t="shared" si="15"/>
        <v>640</v>
      </c>
      <c r="H376" s="615">
        <f t="shared" si="17"/>
        <v>28363364.286666662</v>
      </c>
      <c r="I376" s="616" t="s">
        <v>792</v>
      </c>
      <c r="J376" s="616" t="s">
        <v>4060</v>
      </c>
    </row>
    <row r="377" spans="1:10" ht="24">
      <c r="A377" s="617"/>
      <c r="B377" s="620" t="s">
        <v>3194</v>
      </c>
      <c r="C377" s="613" t="s">
        <v>4127</v>
      </c>
      <c r="D377" s="618" t="s">
        <v>3452</v>
      </c>
      <c r="E377" s="614">
        <v>480</v>
      </c>
      <c r="F377" s="615">
        <f t="shared" si="16"/>
        <v>28363844.286666662</v>
      </c>
      <c r="G377" s="614">
        <f t="shared" si="15"/>
        <v>480</v>
      </c>
      <c r="H377" s="615">
        <f t="shared" si="17"/>
        <v>28363844.286666662</v>
      </c>
      <c r="I377" s="616" t="s">
        <v>792</v>
      </c>
      <c r="J377" s="616" t="s">
        <v>4060</v>
      </c>
    </row>
    <row r="378" spans="1:10" ht="24">
      <c r="A378" s="617"/>
      <c r="B378" s="620" t="s">
        <v>3194</v>
      </c>
      <c r="C378" s="613" t="s">
        <v>4127</v>
      </c>
      <c r="D378" s="618" t="s">
        <v>3587</v>
      </c>
      <c r="E378" s="614">
        <v>40</v>
      </c>
      <c r="F378" s="615">
        <f t="shared" si="16"/>
        <v>28363884.286666662</v>
      </c>
      <c r="G378" s="614">
        <f t="shared" si="15"/>
        <v>40</v>
      </c>
      <c r="H378" s="615">
        <f t="shared" si="17"/>
        <v>28363884.286666662</v>
      </c>
      <c r="I378" s="616" t="s">
        <v>792</v>
      </c>
      <c r="J378" s="616" t="s">
        <v>4060</v>
      </c>
    </row>
    <row r="379" spans="1:10" ht="24">
      <c r="A379" s="617"/>
      <c r="B379" s="620" t="s">
        <v>3194</v>
      </c>
      <c r="C379" s="613" t="s">
        <v>4127</v>
      </c>
      <c r="D379" s="618" t="s">
        <v>3235</v>
      </c>
      <c r="E379" s="614">
        <v>240</v>
      </c>
      <c r="F379" s="615">
        <f t="shared" si="16"/>
        <v>28364124.286666662</v>
      </c>
      <c r="G379" s="614">
        <f t="shared" si="15"/>
        <v>240</v>
      </c>
      <c r="H379" s="615">
        <f t="shared" si="17"/>
        <v>28364124.286666662</v>
      </c>
      <c r="I379" s="616" t="s">
        <v>792</v>
      </c>
      <c r="J379" s="616" t="s">
        <v>4060</v>
      </c>
    </row>
    <row r="380" spans="1:10" ht="24">
      <c r="A380" s="617"/>
      <c r="B380" s="620" t="s">
        <v>3194</v>
      </c>
      <c r="C380" s="613" t="s">
        <v>3691</v>
      </c>
      <c r="D380" s="618" t="s">
        <v>4129</v>
      </c>
      <c r="E380" s="614">
        <v>275000</v>
      </c>
      <c r="F380" s="615">
        <f t="shared" si="16"/>
        <v>28639124.286666662</v>
      </c>
      <c r="G380" s="614">
        <f t="shared" si="15"/>
        <v>275000</v>
      </c>
      <c r="H380" s="615">
        <f t="shared" si="17"/>
        <v>28639124.286666662</v>
      </c>
      <c r="I380" s="616"/>
      <c r="J380" s="616" t="s">
        <v>3693</v>
      </c>
    </row>
    <row r="381" spans="1:10" ht="24">
      <c r="A381" s="617"/>
      <c r="B381" s="620" t="s">
        <v>3194</v>
      </c>
      <c r="C381" s="613" t="s">
        <v>3691</v>
      </c>
      <c r="D381" s="618" t="s">
        <v>4130</v>
      </c>
      <c r="E381" s="614">
        <v>888000</v>
      </c>
      <c r="F381" s="615">
        <f t="shared" si="16"/>
        <v>29527124.286666662</v>
      </c>
      <c r="G381" s="614">
        <f t="shared" si="15"/>
        <v>888000</v>
      </c>
      <c r="H381" s="615">
        <f t="shared" si="17"/>
        <v>29527124.286666662</v>
      </c>
      <c r="I381" s="616"/>
      <c r="J381" s="616" t="s">
        <v>3693</v>
      </c>
    </row>
    <row r="382" spans="1:10" ht="24">
      <c r="A382" s="617"/>
      <c r="B382" s="620" t="s">
        <v>3194</v>
      </c>
      <c r="C382" s="613" t="s">
        <v>3691</v>
      </c>
      <c r="D382" s="618" t="s">
        <v>4131</v>
      </c>
      <c r="E382" s="614">
        <v>1900967</v>
      </c>
      <c r="F382" s="615">
        <f t="shared" si="16"/>
        <v>31428091.286666662</v>
      </c>
      <c r="G382" s="614">
        <f t="shared" si="15"/>
        <v>1900967</v>
      </c>
      <c r="H382" s="615">
        <f t="shared" si="17"/>
        <v>31428091.286666662</v>
      </c>
      <c r="I382" s="616"/>
      <c r="J382" s="616" t="s">
        <v>3693</v>
      </c>
    </row>
    <row r="383" spans="1:10" ht="24">
      <c r="A383" s="617"/>
      <c r="B383" s="620" t="s">
        <v>3194</v>
      </c>
      <c r="C383" s="613" t="s">
        <v>3691</v>
      </c>
      <c r="D383" s="618" t="s">
        <v>4132</v>
      </c>
      <c r="E383" s="614">
        <v>450000</v>
      </c>
      <c r="F383" s="615">
        <f t="shared" si="16"/>
        <v>31878091.286666662</v>
      </c>
      <c r="G383" s="614">
        <f t="shared" si="15"/>
        <v>450000</v>
      </c>
      <c r="H383" s="615">
        <f t="shared" si="17"/>
        <v>31878091.286666662</v>
      </c>
      <c r="I383" s="616"/>
      <c r="J383" s="616" t="s">
        <v>3693</v>
      </c>
    </row>
    <row r="384" spans="1:10" ht="24">
      <c r="A384" s="617"/>
      <c r="B384" s="620" t="s">
        <v>3194</v>
      </c>
      <c r="C384" s="613" t="s">
        <v>3691</v>
      </c>
      <c r="D384" s="618" t="s">
        <v>4133</v>
      </c>
      <c r="E384" s="614">
        <v>750000</v>
      </c>
      <c r="F384" s="615">
        <f t="shared" si="16"/>
        <v>32628091.286666662</v>
      </c>
      <c r="G384" s="614">
        <f t="shared" si="15"/>
        <v>750000</v>
      </c>
      <c r="H384" s="615">
        <f t="shared" si="17"/>
        <v>32628091.286666662</v>
      </c>
      <c r="I384" s="616"/>
      <c r="J384" s="616" t="s">
        <v>3693</v>
      </c>
    </row>
    <row r="385" spans="1:10" ht="24">
      <c r="A385" s="617"/>
      <c r="B385" s="620" t="s">
        <v>3194</v>
      </c>
      <c r="C385" s="613" t="s">
        <v>3691</v>
      </c>
      <c r="D385" s="618" t="s">
        <v>4134</v>
      </c>
      <c r="E385" s="614">
        <v>600000</v>
      </c>
      <c r="F385" s="615">
        <f t="shared" si="16"/>
        <v>33228091.286666662</v>
      </c>
      <c r="G385" s="614">
        <f t="shared" si="15"/>
        <v>600000</v>
      </c>
      <c r="H385" s="615">
        <f t="shared" si="17"/>
        <v>33228091.286666662</v>
      </c>
      <c r="I385" s="616"/>
      <c r="J385" s="616" t="s">
        <v>3693</v>
      </c>
    </row>
    <row r="386" spans="1:10" ht="24">
      <c r="A386" s="617"/>
      <c r="B386" s="620" t="s">
        <v>3194</v>
      </c>
      <c r="C386" s="613" t="s">
        <v>4135</v>
      </c>
      <c r="D386" s="618" t="s">
        <v>4068</v>
      </c>
      <c r="E386" s="614">
        <v>250999.66666666666</v>
      </c>
      <c r="F386" s="615">
        <f t="shared" si="16"/>
        <v>33479090.953333329</v>
      </c>
      <c r="G386" s="614">
        <f t="shared" si="15"/>
        <v>250999.66666666666</v>
      </c>
      <c r="H386" s="615">
        <f t="shared" si="17"/>
        <v>33479090.953333329</v>
      </c>
      <c r="I386" s="616" t="s">
        <v>155</v>
      </c>
      <c r="J386" s="616" t="s">
        <v>156</v>
      </c>
    </row>
    <row r="387" spans="1:10" ht="24">
      <c r="A387" s="617"/>
      <c r="B387" s="620" t="s">
        <v>3194</v>
      </c>
      <c r="C387" s="613" t="s">
        <v>4135</v>
      </c>
      <c r="D387" s="618" t="s">
        <v>3206</v>
      </c>
      <c r="E387" s="614">
        <v>135000</v>
      </c>
      <c r="F387" s="615">
        <f t="shared" si="16"/>
        <v>33614090.953333333</v>
      </c>
      <c r="G387" s="614">
        <f t="shared" si="15"/>
        <v>135000</v>
      </c>
      <c r="H387" s="615">
        <f t="shared" si="17"/>
        <v>33614090.953333333</v>
      </c>
      <c r="I387" s="616" t="s">
        <v>155</v>
      </c>
      <c r="J387" s="616" t="s">
        <v>156</v>
      </c>
    </row>
    <row r="388" spans="1:10" ht="24">
      <c r="A388" s="617"/>
      <c r="B388" s="620" t="s">
        <v>3194</v>
      </c>
      <c r="C388" s="613" t="s">
        <v>4135</v>
      </c>
      <c r="D388" s="618" t="s">
        <v>4069</v>
      </c>
      <c r="E388" s="614">
        <v>400</v>
      </c>
      <c r="F388" s="615">
        <f t="shared" si="16"/>
        <v>33614490.953333333</v>
      </c>
      <c r="G388" s="614">
        <f t="shared" si="15"/>
        <v>400</v>
      </c>
      <c r="H388" s="615">
        <f t="shared" si="17"/>
        <v>33614490.953333333</v>
      </c>
      <c r="I388" s="616" t="s">
        <v>155</v>
      </c>
      <c r="J388" s="616" t="s">
        <v>156</v>
      </c>
    </row>
    <row r="389" spans="1:10" ht="24">
      <c r="A389" s="617"/>
      <c r="B389" s="620" t="s">
        <v>3194</v>
      </c>
      <c r="C389" s="613" t="s">
        <v>4135</v>
      </c>
      <c r="D389" s="618" t="s">
        <v>4001</v>
      </c>
      <c r="E389" s="614">
        <v>3480</v>
      </c>
      <c r="F389" s="615">
        <f t="shared" si="16"/>
        <v>33617970.953333333</v>
      </c>
      <c r="G389" s="614">
        <f t="shared" si="15"/>
        <v>3480</v>
      </c>
      <c r="H389" s="615">
        <f t="shared" si="17"/>
        <v>33617970.953333333</v>
      </c>
      <c r="I389" s="616" t="s">
        <v>155</v>
      </c>
      <c r="J389" s="616" t="s">
        <v>156</v>
      </c>
    </row>
    <row r="390" spans="1:10" ht="24">
      <c r="A390" s="617"/>
      <c r="B390" s="620" t="s">
        <v>3194</v>
      </c>
      <c r="C390" s="613" t="s">
        <v>4135</v>
      </c>
      <c r="D390" s="618" t="s">
        <v>4070</v>
      </c>
      <c r="E390" s="614">
        <v>16560</v>
      </c>
      <c r="F390" s="615">
        <f t="shared" si="16"/>
        <v>33634530.953333333</v>
      </c>
      <c r="G390" s="614">
        <f t="shared" ref="G390:G456" si="18">E390</f>
        <v>16560</v>
      </c>
      <c r="H390" s="615">
        <f t="shared" si="17"/>
        <v>33634530.953333333</v>
      </c>
      <c r="I390" s="616" t="s">
        <v>155</v>
      </c>
      <c r="J390" s="616" t="s">
        <v>156</v>
      </c>
    </row>
    <row r="391" spans="1:10" ht="24">
      <c r="A391" s="617"/>
      <c r="B391" s="620" t="s">
        <v>3194</v>
      </c>
      <c r="C391" s="613" t="s">
        <v>4135</v>
      </c>
      <c r="D391" s="618" t="s">
        <v>4071</v>
      </c>
      <c r="E391" s="614">
        <v>84000</v>
      </c>
      <c r="F391" s="615">
        <f t="shared" ref="F391:F454" si="19">E391+F390</f>
        <v>33718530.953333333</v>
      </c>
      <c r="G391" s="614">
        <f t="shared" si="18"/>
        <v>84000</v>
      </c>
      <c r="H391" s="615">
        <f t="shared" ref="H391:H454" si="20">H390+G391</f>
        <v>33718530.953333333</v>
      </c>
      <c r="I391" s="616" t="s">
        <v>155</v>
      </c>
      <c r="J391" s="616" t="s">
        <v>156</v>
      </c>
    </row>
    <row r="392" spans="1:10" ht="24">
      <c r="A392" s="617"/>
      <c r="B392" s="620" t="s">
        <v>3194</v>
      </c>
      <c r="C392" s="613" t="s">
        <v>4135</v>
      </c>
      <c r="D392" s="618" t="s">
        <v>4072</v>
      </c>
      <c r="E392" s="614">
        <v>2960</v>
      </c>
      <c r="F392" s="615">
        <f t="shared" si="19"/>
        <v>33721490.953333333</v>
      </c>
      <c r="G392" s="614">
        <f t="shared" si="18"/>
        <v>2960</v>
      </c>
      <c r="H392" s="615">
        <f t="shared" si="20"/>
        <v>33721490.953333333</v>
      </c>
      <c r="I392" s="616" t="s">
        <v>155</v>
      </c>
      <c r="J392" s="616" t="s">
        <v>156</v>
      </c>
    </row>
    <row r="393" spans="1:10" ht="24">
      <c r="A393" s="617"/>
      <c r="B393" s="620" t="s">
        <v>3194</v>
      </c>
      <c r="C393" s="613" t="s">
        <v>4135</v>
      </c>
      <c r="D393" s="618" t="s">
        <v>4136</v>
      </c>
      <c r="E393" s="614">
        <v>265000.33333333331</v>
      </c>
      <c r="F393" s="615">
        <f t="shared" si="19"/>
        <v>33986491.286666669</v>
      </c>
      <c r="G393" s="614">
        <f t="shared" si="18"/>
        <v>265000.33333333331</v>
      </c>
      <c r="H393" s="615">
        <f t="shared" si="20"/>
        <v>33986491.286666669</v>
      </c>
      <c r="I393" s="616" t="s">
        <v>155</v>
      </c>
      <c r="J393" s="616" t="s">
        <v>156</v>
      </c>
    </row>
    <row r="394" spans="1:10" ht="24">
      <c r="A394" s="617"/>
      <c r="B394" s="620" t="s">
        <v>3194</v>
      </c>
      <c r="C394" s="613" t="s">
        <v>4135</v>
      </c>
      <c r="D394" s="618" t="s">
        <v>4137</v>
      </c>
      <c r="E394" s="614">
        <v>24000</v>
      </c>
      <c r="F394" s="615">
        <f t="shared" si="19"/>
        <v>34010491.286666669</v>
      </c>
      <c r="G394" s="614">
        <f t="shared" si="18"/>
        <v>24000</v>
      </c>
      <c r="H394" s="615">
        <f t="shared" si="20"/>
        <v>34010491.286666669</v>
      </c>
      <c r="I394" s="616" t="s">
        <v>155</v>
      </c>
      <c r="J394" s="616" t="s">
        <v>156</v>
      </c>
    </row>
    <row r="395" spans="1:10" ht="24">
      <c r="A395" s="617"/>
      <c r="B395" s="620" t="s">
        <v>3194</v>
      </c>
      <c r="C395" s="613" t="s">
        <v>4135</v>
      </c>
      <c r="D395" s="618" t="s">
        <v>4073</v>
      </c>
      <c r="E395" s="614">
        <v>14280</v>
      </c>
      <c r="F395" s="615">
        <f t="shared" si="19"/>
        <v>34024771.286666669</v>
      </c>
      <c r="G395" s="614">
        <f t="shared" si="18"/>
        <v>14280</v>
      </c>
      <c r="H395" s="615">
        <f t="shared" si="20"/>
        <v>34024771.286666669</v>
      </c>
      <c r="I395" s="616" t="s">
        <v>155</v>
      </c>
      <c r="J395" s="616" t="s">
        <v>156</v>
      </c>
    </row>
    <row r="396" spans="1:10" ht="24">
      <c r="A396" s="617"/>
      <c r="B396" s="620" t="s">
        <v>3194</v>
      </c>
      <c r="C396" s="613" t="s">
        <v>4135</v>
      </c>
      <c r="D396" s="618" t="s">
        <v>4074</v>
      </c>
      <c r="E396" s="614">
        <v>5080</v>
      </c>
      <c r="F396" s="615">
        <f t="shared" si="19"/>
        <v>34029851.286666669</v>
      </c>
      <c r="G396" s="614">
        <f t="shared" si="18"/>
        <v>5080</v>
      </c>
      <c r="H396" s="615">
        <f t="shared" si="20"/>
        <v>34029851.286666669</v>
      </c>
      <c r="I396" s="616" t="s">
        <v>155</v>
      </c>
      <c r="J396" s="616" t="s">
        <v>156</v>
      </c>
    </row>
    <row r="397" spans="1:10" ht="24">
      <c r="A397" s="617"/>
      <c r="B397" s="620" t="s">
        <v>3194</v>
      </c>
      <c r="C397" s="613" t="s">
        <v>4135</v>
      </c>
      <c r="D397" s="618" t="s">
        <v>4075</v>
      </c>
      <c r="E397" s="614">
        <v>75000</v>
      </c>
      <c r="F397" s="615">
        <f t="shared" si="19"/>
        <v>34104851.286666669</v>
      </c>
      <c r="G397" s="614">
        <f t="shared" si="18"/>
        <v>75000</v>
      </c>
      <c r="H397" s="615">
        <f t="shared" si="20"/>
        <v>34104851.286666669</v>
      </c>
      <c r="I397" s="616" t="s">
        <v>155</v>
      </c>
      <c r="J397" s="616" t="s">
        <v>156</v>
      </c>
    </row>
    <row r="398" spans="1:10" ht="24">
      <c r="A398" s="617"/>
      <c r="B398" s="620" t="s">
        <v>3194</v>
      </c>
      <c r="C398" s="613" t="s">
        <v>4135</v>
      </c>
      <c r="D398" s="618" t="s">
        <v>4076</v>
      </c>
      <c r="E398" s="614">
        <v>99319.666666666672</v>
      </c>
      <c r="F398" s="615">
        <f t="shared" si="19"/>
        <v>34204170.953333333</v>
      </c>
      <c r="G398" s="614">
        <f t="shared" si="18"/>
        <v>99319.666666666672</v>
      </c>
      <c r="H398" s="615">
        <f t="shared" si="20"/>
        <v>34204170.953333333</v>
      </c>
      <c r="I398" s="616" t="s">
        <v>155</v>
      </c>
      <c r="J398" s="616" t="s">
        <v>156</v>
      </c>
    </row>
    <row r="399" spans="1:10" ht="24">
      <c r="A399" s="617"/>
      <c r="B399" s="620" t="s">
        <v>3194</v>
      </c>
      <c r="C399" s="613" t="s">
        <v>4135</v>
      </c>
      <c r="D399" s="618" t="s">
        <v>4138</v>
      </c>
      <c r="E399" s="614">
        <v>320</v>
      </c>
      <c r="F399" s="615">
        <f t="shared" si="19"/>
        <v>34204490.953333333</v>
      </c>
      <c r="G399" s="614">
        <f t="shared" si="18"/>
        <v>320</v>
      </c>
      <c r="H399" s="615">
        <f t="shared" si="20"/>
        <v>34204490.953333333</v>
      </c>
      <c r="I399" s="616" t="s">
        <v>155</v>
      </c>
      <c r="J399" s="616" t="s">
        <v>156</v>
      </c>
    </row>
    <row r="400" spans="1:10" ht="24">
      <c r="A400" s="617"/>
      <c r="B400" s="620" t="s">
        <v>3194</v>
      </c>
      <c r="C400" s="613" t="s">
        <v>4135</v>
      </c>
      <c r="D400" s="618" t="s">
        <v>4139</v>
      </c>
      <c r="E400" s="614">
        <v>960</v>
      </c>
      <c r="F400" s="615">
        <f t="shared" si="19"/>
        <v>34205450.953333333</v>
      </c>
      <c r="G400" s="614">
        <f t="shared" si="18"/>
        <v>960</v>
      </c>
      <c r="H400" s="615">
        <f t="shared" si="20"/>
        <v>34205450.953333333</v>
      </c>
      <c r="I400" s="616" t="s">
        <v>155</v>
      </c>
      <c r="J400" s="616" t="s">
        <v>156</v>
      </c>
    </row>
    <row r="401" spans="1:10" ht="24">
      <c r="A401" s="617"/>
      <c r="B401" s="620" t="s">
        <v>3194</v>
      </c>
      <c r="C401" s="613" t="s">
        <v>4135</v>
      </c>
      <c r="D401" s="618" t="s">
        <v>4140</v>
      </c>
      <c r="E401" s="614">
        <v>440</v>
      </c>
      <c r="F401" s="615">
        <f t="shared" si="19"/>
        <v>34205890.953333333</v>
      </c>
      <c r="G401" s="614">
        <f t="shared" si="18"/>
        <v>440</v>
      </c>
      <c r="H401" s="615">
        <f t="shared" si="20"/>
        <v>34205890.953333333</v>
      </c>
      <c r="I401" s="616" t="s">
        <v>155</v>
      </c>
      <c r="J401" s="616" t="s">
        <v>156</v>
      </c>
    </row>
    <row r="402" spans="1:10" ht="24">
      <c r="A402" s="617"/>
      <c r="B402" s="620" t="s">
        <v>3194</v>
      </c>
      <c r="C402" s="613" t="s">
        <v>4135</v>
      </c>
      <c r="D402" s="618" t="s">
        <v>4077</v>
      </c>
      <c r="E402" s="614">
        <v>1160</v>
      </c>
      <c r="F402" s="615">
        <f t="shared" si="19"/>
        <v>34207050.953333333</v>
      </c>
      <c r="G402" s="614">
        <f t="shared" si="18"/>
        <v>1160</v>
      </c>
      <c r="H402" s="615">
        <f t="shared" si="20"/>
        <v>34207050.953333333</v>
      </c>
      <c r="I402" s="616" t="s">
        <v>155</v>
      </c>
      <c r="J402" s="616" t="s">
        <v>156</v>
      </c>
    </row>
    <row r="403" spans="1:10" ht="24">
      <c r="A403" s="617"/>
      <c r="B403" s="620" t="s">
        <v>3194</v>
      </c>
      <c r="C403" s="613" t="s">
        <v>4135</v>
      </c>
      <c r="D403" s="618" t="s">
        <v>4141</v>
      </c>
      <c r="E403" s="614">
        <v>40</v>
      </c>
      <c r="F403" s="615">
        <f t="shared" si="19"/>
        <v>34207090.953333333</v>
      </c>
      <c r="G403" s="614">
        <f t="shared" si="18"/>
        <v>40</v>
      </c>
      <c r="H403" s="615">
        <f t="shared" si="20"/>
        <v>34207090.953333333</v>
      </c>
      <c r="I403" s="616" t="s">
        <v>155</v>
      </c>
      <c r="J403" s="616" t="s">
        <v>156</v>
      </c>
    </row>
    <row r="404" spans="1:10" ht="24">
      <c r="A404" s="617"/>
      <c r="B404" s="620" t="s">
        <v>3194</v>
      </c>
      <c r="C404" s="613" t="s">
        <v>4135</v>
      </c>
      <c r="D404" s="618" t="s">
        <v>4142</v>
      </c>
      <c r="E404" s="614">
        <v>4160</v>
      </c>
      <c r="F404" s="615">
        <f t="shared" si="19"/>
        <v>34211250.953333333</v>
      </c>
      <c r="G404" s="614">
        <f t="shared" si="18"/>
        <v>4160</v>
      </c>
      <c r="H404" s="615">
        <f t="shared" si="20"/>
        <v>34211250.953333333</v>
      </c>
      <c r="I404" s="616" t="s">
        <v>155</v>
      </c>
      <c r="J404" s="616" t="s">
        <v>156</v>
      </c>
    </row>
    <row r="405" spans="1:10" ht="24">
      <c r="A405" s="617"/>
      <c r="B405" s="620" t="s">
        <v>3194</v>
      </c>
      <c r="C405" s="613" t="s">
        <v>4135</v>
      </c>
      <c r="D405" s="618" t="s">
        <v>4078</v>
      </c>
      <c r="E405" s="614">
        <v>14280</v>
      </c>
      <c r="F405" s="615">
        <f t="shared" si="19"/>
        <v>34225530.953333333</v>
      </c>
      <c r="G405" s="614">
        <f t="shared" si="18"/>
        <v>14280</v>
      </c>
      <c r="H405" s="615">
        <f t="shared" si="20"/>
        <v>34225530.953333333</v>
      </c>
      <c r="I405" s="616" t="s">
        <v>155</v>
      </c>
      <c r="J405" s="616" t="s">
        <v>156</v>
      </c>
    </row>
    <row r="406" spans="1:10" ht="24">
      <c r="A406" s="617"/>
      <c r="B406" s="620" t="s">
        <v>3194</v>
      </c>
      <c r="C406" s="613" t="s">
        <v>4135</v>
      </c>
      <c r="D406" s="618" t="s">
        <v>3208</v>
      </c>
      <c r="E406" s="614">
        <v>80160</v>
      </c>
      <c r="F406" s="615">
        <f t="shared" si="19"/>
        <v>34305690.953333333</v>
      </c>
      <c r="G406" s="614">
        <f t="shared" si="18"/>
        <v>80160</v>
      </c>
      <c r="H406" s="615">
        <f t="shared" si="20"/>
        <v>34305690.953333333</v>
      </c>
      <c r="I406" s="616" t="s">
        <v>155</v>
      </c>
      <c r="J406" s="616" t="s">
        <v>156</v>
      </c>
    </row>
    <row r="407" spans="1:10" ht="24">
      <c r="A407" s="617"/>
      <c r="B407" s="620" t="s">
        <v>3194</v>
      </c>
      <c r="C407" s="613" t="s">
        <v>4135</v>
      </c>
      <c r="D407" s="618" t="s">
        <v>3570</v>
      </c>
      <c r="E407" s="614">
        <v>640</v>
      </c>
      <c r="F407" s="615">
        <f t="shared" si="19"/>
        <v>34306330.953333333</v>
      </c>
      <c r="G407" s="614">
        <f t="shared" si="18"/>
        <v>640</v>
      </c>
      <c r="H407" s="615">
        <f t="shared" si="20"/>
        <v>34306330.953333333</v>
      </c>
      <c r="I407" s="616" t="s">
        <v>155</v>
      </c>
      <c r="J407" s="616" t="s">
        <v>156</v>
      </c>
    </row>
    <row r="408" spans="1:10" ht="24">
      <c r="A408" s="617"/>
      <c r="B408" s="620" t="s">
        <v>3194</v>
      </c>
      <c r="C408" s="613" t="s">
        <v>4135</v>
      </c>
      <c r="D408" s="618" t="s">
        <v>4143</v>
      </c>
      <c r="E408" s="614">
        <v>120</v>
      </c>
      <c r="F408" s="615">
        <f t="shared" si="19"/>
        <v>34306450.953333333</v>
      </c>
      <c r="G408" s="614">
        <f t="shared" si="18"/>
        <v>120</v>
      </c>
      <c r="H408" s="615">
        <f t="shared" si="20"/>
        <v>34306450.953333333</v>
      </c>
      <c r="I408" s="616" t="s">
        <v>155</v>
      </c>
      <c r="J408" s="616" t="s">
        <v>156</v>
      </c>
    </row>
    <row r="409" spans="1:10" ht="24">
      <c r="A409" s="617"/>
      <c r="B409" s="620" t="s">
        <v>3194</v>
      </c>
      <c r="C409" s="613" t="s">
        <v>4135</v>
      </c>
      <c r="D409" s="618" t="s">
        <v>3209</v>
      </c>
      <c r="E409" s="614">
        <v>310000.33333333331</v>
      </c>
      <c r="F409" s="615">
        <f t="shared" si="19"/>
        <v>34616451.286666669</v>
      </c>
      <c r="G409" s="614">
        <f t="shared" si="18"/>
        <v>310000.33333333331</v>
      </c>
      <c r="H409" s="615">
        <f t="shared" si="20"/>
        <v>34616451.286666669</v>
      </c>
      <c r="I409" s="616" t="s">
        <v>155</v>
      </c>
      <c r="J409" s="616" t="s">
        <v>156</v>
      </c>
    </row>
    <row r="410" spans="1:10" ht="24">
      <c r="A410" s="617"/>
      <c r="B410" s="620" t="s">
        <v>3194</v>
      </c>
      <c r="C410" s="613" t="s">
        <v>4135</v>
      </c>
      <c r="D410" s="618" t="s">
        <v>3210</v>
      </c>
      <c r="E410" s="614">
        <v>502320</v>
      </c>
      <c r="F410" s="615">
        <f t="shared" si="19"/>
        <v>35118771.286666669</v>
      </c>
      <c r="G410" s="614">
        <f t="shared" si="18"/>
        <v>502320</v>
      </c>
      <c r="H410" s="615">
        <f t="shared" si="20"/>
        <v>35118771.286666669</v>
      </c>
      <c r="I410" s="616" t="s">
        <v>155</v>
      </c>
      <c r="J410" s="616" t="s">
        <v>156</v>
      </c>
    </row>
    <row r="411" spans="1:10" ht="24">
      <c r="A411" s="617"/>
      <c r="B411" s="620" t="s">
        <v>3194</v>
      </c>
      <c r="C411" s="613" t="s">
        <v>4135</v>
      </c>
      <c r="D411" s="618" t="s">
        <v>3212</v>
      </c>
      <c r="E411" s="614">
        <v>200</v>
      </c>
      <c r="F411" s="615">
        <f t="shared" si="19"/>
        <v>35118971.286666669</v>
      </c>
      <c r="G411" s="614">
        <f t="shared" si="18"/>
        <v>200</v>
      </c>
      <c r="H411" s="615">
        <f t="shared" si="20"/>
        <v>35118971.286666669</v>
      </c>
      <c r="I411" s="616" t="s">
        <v>155</v>
      </c>
      <c r="J411" s="616" t="s">
        <v>156</v>
      </c>
    </row>
    <row r="412" spans="1:10" ht="24">
      <c r="A412" s="617"/>
      <c r="B412" s="620" t="s">
        <v>3194</v>
      </c>
      <c r="C412" s="613" t="s">
        <v>4135</v>
      </c>
      <c r="D412" s="618" t="s">
        <v>3213</v>
      </c>
      <c r="E412" s="614">
        <v>960</v>
      </c>
      <c r="F412" s="615">
        <f t="shared" si="19"/>
        <v>35119931.286666669</v>
      </c>
      <c r="G412" s="614">
        <f t="shared" si="18"/>
        <v>960</v>
      </c>
      <c r="H412" s="615">
        <f t="shared" si="20"/>
        <v>35119931.286666669</v>
      </c>
      <c r="I412" s="616" t="s">
        <v>155</v>
      </c>
      <c r="J412" s="616" t="s">
        <v>156</v>
      </c>
    </row>
    <row r="413" spans="1:10" ht="24">
      <c r="A413" s="617"/>
      <c r="B413" s="620" t="s">
        <v>3194</v>
      </c>
      <c r="C413" s="613" t="s">
        <v>4135</v>
      </c>
      <c r="D413" s="618" t="s">
        <v>4144</v>
      </c>
      <c r="E413" s="614">
        <v>32000</v>
      </c>
      <c r="F413" s="615">
        <f t="shared" si="19"/>
        <v>35151931.286666669</v>
      </c>
      <c r="G413" s="614">
        <f t="shared" si="18"/>
        <v>32000</v>
      </c>
      <c r="H413" s="615">
        <f t="shared" si="20"/>
        <v>35151931.286666669</v>
      </c>
      <c r="I413" s="616" t="s">
        <v>155</v>
      </c>
      <c r="J413" s="616" t="s">
        <v>156</v>
      </c>
    </row>
    <row r="414" spans="1:10" ht="24">
      <c r="A414" s="617"/>
      <c r="B414" s="620" t="s">
        <v>3194</v>
      </c>
      <c r="C414" s="613" t="s">
        <v>4135</v>
      </c>
      <c r="D414" s="618" t="s">
        <v>3424</v>
      </c>
      <c r="E414" s="614">
        <v>10999.666666666666</v>
      </c>
      <c r="F414" s="615">
        <f t="shared" si="19"/>
        <v>35162930.953333333</v>
      </c>
      <c r="G414" s="614">
        <f t="shared" si="18"/>
        <v>10999.666666666666</v>
      </c>
      <c r="H414" s="615">
        <f t="shared" si="20"/>
        <v>35162930.953333333</v>
      </c>
      <c r="I414" s="616" t="s">
        <v>155</v>
      </c>
      <c r="J414" s="616" t="s">
        <v>156</v>
      </c>
    </row>
    <row r="415" spans="1:10" ht="24">
      <c r="A415" s="617"/>
      <c r="B415" s="620" t="s">
        <v>3194</v>
      </c>
      <c r="C415" s="613" t="s">
        <v>4135</v>
      </c>
      <c r="D415" s="618" t="s">
        <v>3426</v>
      </c>
      <c r="E415" s="614">
        <v>1999.6666666666665</v>
      </c>
      <c r="F415" s="615">
        <f t="shared" si="19"/>
        <v>35164930.619999997</v>
      </c>
      <c r="G415" s="614">
        <f t="shared" si="18"/>
        <v>1999.6666666666665</v>
      </c>
      <c r="H415" s="615">
        <f t="shared" si="20"/>
        <v>35164930.619999997</v>
      </c>
      <c r="I415" s="616" t="s">
        <v>155</v>
      </c>
      <c r="J415" s="616" t="s">
        <v>156</v>
      </c>
    </row>
    <row r="416" spans="1:10" ht="24">
      <c r="A416" s="617"/>
      <c r="B416" s="620" t="s">
        <v>3194</v>
      </c>
      <c r="C416" s="613" t="s">
        <v>4135</v>
      </c>
      <c r="D416" s="618" t="s">
        <v>4145</v>
      </c>
      <c r="E416" s="614">
        <v>3920</v>
      </c>
      <c r="F416" s="615">
        <f t="shared" si="19"/>
        <v>35168850.619999997</v>
      </c>
      <c r="G416" s="614">
        <f t="shared" si="18"/>
        <v>3920</v>
      </c>
      <c r="H416" s="615">
        <f t="shared" si="20"/>
        <v>35168850.619999997</v>
      </c>
      <c r="I416" s="616" t="s">
        <v>155</v>
      </c>
      <c r="J416" s="616" t="s">
        <v>156</v>
      </c>
    </row>
    <row r="417" spans="1:10" ht="24">
      <c r="A417" s="617"/>
      <c r="B417" s="620" t="s">
        <v>3194</v>
      </c>
      <c r="C417" s="613" t="s">
        <v>4135</v>
      </c>
      <c r="D417" s="618" t="s">
        <v>3574</v>
      </c>
      <c r="E417" s="614">
        <v>640</v>
      </c>
      <c r="F417" s="615">
        <f t="shared" si="19"/>
        <v>35169490.619999997</v>
      </c>
      <c r="G417" s="614">
        <f t="shared" si="18"/>
        <v>640</v>
      </c>
      <c r="H417" s="615">
        <f t="shared" si="20"/>
        <v>35169490.619999997</v>
      </c>
      <c r="I417" s="616" t="s">
        <v>155</v>
      </c>
      <c r="J417" s="616" t="s">
        <v>156</v>
      </c>
    </row>
    <row r="418" spans="1:10" ht="24">
      <c r="A418" s="617"/>
      <c r="B418" s="620" t="s">
        <v>3194</v>
      </c>
      <c r="C418" s="613" t="s">
        <v>4135</v>
      </c>
      <c r="D418" s="618" t="s">
        <v>3428</v>
      </c>
      <c r="E418" s="614">
        <v>920</v>
      </c>
      <c r="F418" s="615">
        <f t="shared" si="19"/>
        <v>35170410.619999997</v>
      </c>
      <c r="G418" s="614">
        <f t="shared" si="18"/>
        <v>920</v>
      </c>
      <c r="H418" s="615">
        <f t="shared" si="20"/>
        <v>35170410.619999997</v>
      </c>
      <c r="I418" s="616" t="s">
        <v>155</v>
      </c>
      <c r="J418" s="616" t="s">
        <v>156</v>
      </c>
    </row>
    <row r="419" spans="1:10" ht="24">
      <c r="A419" s="617"/>
      <c r="B419" s="620" t="s">
        <v>3194</v>
      </c>
      <c r="C419" s="613" t="s">
        <v>4135</v>
      </c>
      <c r="D419" s="618" t="s">
        <v>4146</v>
      </c>
      <c r="E419" s="614">
        <v>26560</v>
      </c>
      <c r="F419" s="615">
        <f t="shared" si="19"/>
        <v>35196970.619999997</v>
      </c>
      <c r="G419" s="614">
        <f t="shared" si="18"/>
        <v>26560</v>
      </c>
      <c r="H419" s="615">
        <f t="shared" si="20"/>
        <v>35196970.619999997</v>
      </c>
      <c r="I419" s="616" t="s">
        <v>155</v>
      </c>
      <c r="J419" s="616" t="s">
        <v>156</v>
      </c>
    </row>
    <row r="420" spans="1:10" ht="24">
      <c r="A420" s="617"/>
      <c r="B420" s="620" t="s">
        <v>3194</v>
      </c>
      <c r="C420" s="613" t="s">
        <v>4135</v>
      </c>
      <c r="D420" s="618" t="s">
        <v>3576</v>
      </c>
      <c r="E420" s="614">
        <v>280</v>
      </c>
      <c r="F420" s="615">
        <f t="shared" si="19"/>
        <v>35197250.619999997</v>
      </c>
      <c r="G420" s="614">
        <f t="shared" si="18"/>
        <v>280</v>
      </c>
      <c r="H420" s="615">
        <f t="shared" si="20"/>
        <v>35197250.619999997</v>
      </c>
      <c r="I420" s="616" t="s">
        <v>155</v>
      </c>
      <c r="J420" s="616" t="s">
        <v>156</v>
      </c>
    </row>
    <row r="421" spans="1:10" ht="24">
      <c r="A421" s="617"/>
      <c r="B421" s="620" t="s">
        <v>3194</v>
      </c>
      <c r="C421" s="613" t="s">
        <v>4135</v>
      </c>
      <c r="D421" s="618" t="s">
        <v>3577</v>
      </c>
      <c r="E421" s="614">
        <v>360</v>
      </c>
      <c r="F421" s="615">
        <f t="shared" si="19"/>
        <v>35197610.619999997</v>
      </c>
      <c r="G421" s="614">
        <f t="shared" si="18"/>
        <v>360</v>
      </c>
      <c r="H421" s="615">
        <f t="shared" si="20"/>
        <v>35197610.619999997</v>
      </c>
      <c r="I421" s="616" t="s">
        <v>155</v>
      </c>
      <c r="J421" s="616" t="s">
        <v>156</v>
      </c>
    </row>
    <row r="422" spans="1:10" ht="24">
      <c r="A422" s="617"/>
      <c r="B422" s="620" t="s">
        <v>3194</v>
      </c>
      <c r="C422" s="613" t="s">
        <v>4135</v>
      </c>
      <c r="D422" s="618" t="s">
        <v>3662</v>
      </c>
      <c r="E422" s="614">
        <v>1880</v>
      </c>
      <c r="F422" s="615">
        <f t="shared" si="19"/>
        <v>35199490.619999997</v>
      </c>
      <c r="G422" s="614">
        <f t="shared" si="18"/>
        <v>1880</v>
      </c>
      <c r="H422" s="615">
        <f t="shared" si="20"/>
        <v>35199490.619999997</v>
      </c>
      <c r="I422" s="616" t="s">
        <v>155</v>
      </c>
      <c r="J422" s="616" t="s">
        <v>156</v>
      </c>
    </row>
    <row r="423" spans="1:10" ht="24">
      <c r="A423" s="617"/>
      <c r="B423" s="620" t="s">
        <v>3194</v>
      </c>
      <c r="C423" s="613" t="s">
        <v>4135</v>
      </c>
      <c r="D423" s="618" t="s">
        <v>3578</v>
      </c>
      <c r="E423" s="614">
        <v>79000.333333333328</v>
      </c>
      <c r="F423" s="615">
        <f t="shared" si="19"/>
        <v>35278490.953333333</v>
      </c>
      <c r="G423" s="614">
        <f t="shared" si="18"/>
        <v>79000.333333333328</v>
      </c>
      <c r="H423" s="615">
        <f t="shared" si="20"/>
        <v>35278490.953333333</v>
      </c>
      <c r="I423" s="616" t="s">
        <v>155</v>
      </c>
      <c r="J423" s="616" t="s">
        <v>156</v>
      </c>
    </row>
    <row r="424" spans="1:10" ht="24">
      <c r="A424" s="617"/>
      <c r="B424" s="620" t="s">
        <v>3194</v>
      </c>
      <c r="C424" s="613" t="s">
        <v>4135</v>
      </c>
      <c r="D424" s="618" t="s">
        <v>4147</v>
      </c>
      <c r="E424" s="614">
        <v>251000.33333333331</v>
      </c>
      <c r="F424" s="615">
        <f t="shared" si="19"/>
        <v>35529491.286666669</v>
      </c>
      <c r="G424" s="614">
        <f t="shared" si="18"/>
        <v>251000.33333333331</v>
      </c>
      <c r="H424" s="615">
        <f t="shared" si="20"/>
        <v>35529491.286666669</v>
      </c>
      <c r="I424" s="616" t="s">
        <v>155</v>
      </c>
      <c r="J424" s="616" t="s">
        <v>156</v>
      </c>
    </row>
    <row r="425" spans="1:10" ht="24">
      <c r="A425" s="617"/>
      <c r="B425" s="620" t="s">
        <v>3194</v>
      </c>
      <c r="C425" s="613" t="s">
        <v>4135</v>
      </c>
      <c r="D425" s="618" t="s">
        <v>3581</v>
      </c>
      <c r="E425" s="614">
        <v>1000.3333333333333</v>
      </c>
      <c r="F425" s="615">
        <f t="shared" si="19"/>
        <v>35530491.620000005</v>
      </c>
      <c r="G425" s="614">
        <f t="shared" si="18"/>
        <v>1000.3333333333333</v>
      </c>
      <c r="H425" s="615">
        <f t="shared" si="20"/>
        <v>35530491.620000005</v>
      </c>
      <c r="I425" s="616" t="s">
        <v>155</v>
      </c>
      <c r="J425" s="616" t="s">
        <v>156</v>
      </c>
    </row>
    <row r="426" spans="1:10" ht="24">
      <c r="A426" s="617"/>
      <c r="B426" s="620" t="s">
        <v>3194</v>
      </c>
      <c r="C426" s="613" t="s">
        <v>4135</v>
      </c>
      <c r="D426" s="618" t="s">
        <v>4148</v>
      </c>
      <c r="E426" s="614">
        <v>750000</v>
      </c>
      <c r="F426" s="615">
        <f t="shared" si="19"/>
        <v>36280491.620000005</v>
      </c>
      <c r="G426" s="614">
        <f t="shared" si="18"/>
        <v>750000</v>
      </c>
      <c r="H426" s="615">
        <f t="shared" si="20"/>
        <v>36280491.620000005</v>
      </c>
      <c r="I426" s="616" t="s">
        <v>155</v>
      </c>
      <c r="J426" s="616" t="s">
        <v>156</v>
      </c>
    </row>
    <row r="427" spans="1:10" ht="24">
      <c r="A427" s="617"/>
      <c r="B427" s="620" t="s">
        <v>3194</v>
      </c>
      <c r="C427" s="613" t="s">
        <v>4135</v>
      </c>
      <c r="D427" s="618" t="s">
        <v>3222</v>
      </c>
      <c r="E427" s="614">
        <v>320</v>
      </c>
      <c r="F427" s="615">
        <f t="shared" si="19"/>
        <v>36280811.620000005</v>
      </c>
      <c r="G427" s="614">
        <f t="shared" si="18"/>
        <v>320</v>
      </c>
      <c r="H427" s="615">
        <f t="shared" si="20"/>
        <v>36280811.620000005</v>
      </c>
      <c r="I427" s="616" t="s">
        <v>155</v>
      </c>
      <c r="J427" s="616" t="s">
        <v>156</v>
      </c>
    </row>
    <row r="428" spans="1:10" ht="24">
      <c r="A428" s="617"/>
      <c r="B428" s="620" t="s">
        <v>3194</v>
      </c>
      <c r="C428" s="613" t="s">
        <v>4135</v>
      </c>
      <c r="D428" s="618" t="s">
        <v>4149</v>
      </c>
      <c r="E428" s="614">
        <v>192000</v>
      </c>
      <c r="F428" s="615">
        <f t="shared" si="19"/>
        <v>36472811.620000005</v>
      </c>
      <c r="G428" s="614">
        <f t="shared" si="18"/>
        <v>192000</v>
      </c>
      <c r="H428" s="615">
        <f t="shared" si="20"/>
        <v>36472811.620000005</v>
      </c>
      <c r="I428" s="616" t="s">
        <v>155</v>
      </c>
      <c r="J428" s="616" t="s">
        <v>156</v>
      </c>
    </row>
    <row r="429" spans="1:10" ht="24">
      <c r="A429" s="617"/>
      <c r="B429" s="620" t="s">
        <v>3194</v>
      </c>
      <c r="C429" s="613" t="s">
        <v>4135</v>
      </c>
      <c r="D429" s="618" t="s">
        <v>3225</v>
      </c>
      <c r="E429" s="614">
        <v>1240</v>
      </c>
      <c r="F429" s="615">
        <f t="shared" si="19"/>
        <v>36474051.620000005</v>
      </c>
      <c r="G429" s="614">
        <f t="shared" si="18"/>
        <v>1240</v>
      </c>
      <c r="H429" s="615">
        <f t="shared" si="20"/>
        <v>36474051.620000005</v>
      </c>
      <c r="I429" s="616" t="s">
        <v>155</v>
      </c>
      <c r="J429" s="616" t="s">
        <v>156</v>
      </c>
    </row>
    <row r="430" spans="1:10" ht="24">
      <c r="A430" s="617"/>
      <c r="B430" s="620" t="s">
        <v>3194</v>
      </c>
      <c r="C430" s="613" t="s">
        <v>4135</v>
      </c>
      <c r="D430" s="618" t="s">
        <v>3442</v>
      </c>
      <c r="E430" s="614">
        <v>240</v>
      </c>
      <c r="F430" s="615">
        <f t="shared" si="19"/>
        <v>36474291.620000005</v>
      </c>
      <c r="G430" s="614">
        <f t="shared" si="18"/>
        <v>240</v>
      </c>
      <c r="H430" s="615">
        <f t="shared" si="20"/>
        <v>36474291.620000005</v>
      </c>
      <c r="I430" s="616" t="s">
        <v>155</v>
      </c>
      <c r="J430" s="616" t="s">
        <v>156</v>
      </c>
    </row>
    <row r="431" spans="1:10" ht="24">
      <c r="A431" s="617"/>
      <c r="B431" s="620" t="s">
        <v>3194</v>
      </c>
      <c r="C431" s="613" t="s">
        <v>4135</v>
      </c>
      <c r="D431" s="618" t="s">
        <v>4150</v>
      </c>
      <c r="E431" s="614">
        <v>600</v>
      </c>
      <c r="F431" s="615">
        <f t="shared" si="19"/>
        <v>36474891.620000005</v>
      </c>
      <c r="G431" s="614">
        <f t="shared" si="18"/>
        <v>600</v>
      </c>
      <c r="H431" s="615">
        <f t="shared" si="20"/>
        <v>36474891.620000005</v>
      </c>
      <c r="I431" s="616" t="s">
        <v>155</v>
      </c>
      <c r="J431" s="616" t="s">
        <v>156</v>
      </c>
    </row>
    <row r="432" spans="1:10" ht="24">
      <c r="A432" s="617"/>
      <c r="B432" s="620" t="s">
        <v>3194</v>
      </c>
      <c r="C432" s="613" t="s">
        <v>4135</v>
      </c>
      <c r="D432" s="618" t="s">
        <v>3443</v>
      </c>
      <c r="E432" s="614">
        <v>1040</v>
      </c>
      <c r="F432" s="615">
        <f t="shared" si="19"/>
        <v>36475931.620000005</v>
      </c>
      <c r="G432" s="614">
        <f t="shared" si="18"/>
        <v>1040</v>
      </c>
      <c r="H432" s="615">
        <f t="shared" si="20"/>
        <v>36475931.620000005</v>
      </c>
      <c r="I432" s="616" t="s">
        <v>155</v>
      </c>
      <c r="J432" s="616" t="s">
        <v>156</v>
      </c>
    </row>
    <row r="433" spans="1:10" ht="24">
      <c r="A433" s="617"/>
      <c r="B433" s="620" t="s">
        <v>3194</v>
      </c>
      <c r="C433" s="613" t="s">
        <v>4135</v>
      </c>
      <c r="D433" s="618" t="s">
        <v>3445</v>
      </c>
      <c r="E433" s="614">
        <v>403000.33333333337</v>
      </c>
      <c r="F433" s="615">
        <f t="shared" si="19"/>
        <v>36878931.953333341</v>
      </c>
      <c r="G433" s="614">
        <f t="shared" si="18"/>
        <v>403000.33333333337</v>
      </c>
      <c r="H433" s="615">
        <f t="shared" si="20"/>
        <v>36878931.953333341</v>
      </c>
      <c r="I433" s="616" t="s">
        <v>155</v>
      </c>
      <c r="J433" s="616" t="s">
        <v>156</v>
      </c>
    </row>
    <row r="434" spans="1:10" ht="24">
      <c r="A434" s="617"/>
      <c r="B434" s="620" t="s">
        <v>3194</v>
      </c>
      <c r="C434" s="613" t="s">
        <v>4135</v>
      </c>
      <c r="D434" s="618" t="s">
        <v>3585</v>
      </c>
      <c r="E434" s="614">
        <v>63000</v>
      </c>
      <c r="F434" s="615">
        <f t="shared" si="19"/>
        <v>36941931.953333341</v>
      </c>
      <c r="G434" s="614">
        <f t="shared" si="18"/>
        <v>63000</v>
      </c>
      <c r="H434" s="615">
        <f t="shared" si="20"/>
        <v>36941931.953333341</v>
      </c>
      <c r="I434" s="616" t="s">
        <v>155</v>
      </c>
      <c r="J434" s="616" t="s">
        <v>156</v>
      </c>
    </row>
    <row r="435" spans="1:10" ht="24">
      <c r="A435" s="617"/>
      <c r="B435" s="620" t="s">
        <v>3194</v>
      </c>
      <c r="C435" s="613" t="s">
        <v>4135</v>
      </c>
      <c r="D435" s="618" t="s">
        <v>4151</v>
      </c>
      <c r="E435" s="614">
        <v>19000.333333333332</v>
      </c>
      <c r="F435" s="615">
        <f t="shared" si="19"/>
        <v>36960932.286666676</v>
      </c>
      <c r="G435" s="614">
        <f t="shared" si="18"/>
        <v>19000.333333333332</v>
      </c>
      <c r="H435" s="615">
        <f t="shared" si="20"/>
        <v>36960932.286666676</v>
      </c>
      <c r="I435" s="616" t="s">
        <v>155</v>
      </c>
      <c r="J435" s="616" t="s">
        <v>156</v>
      </c>
    </row>
    <row r="436" spans="1:10" ht="24">
      <c r="A436" s="617"/>
      <c r="B436" s="620" t="s">
        <v>3194</v>
      </c>
      <c r="C436" s="613" t="s">
        <v>4135</v>
      </c>
      <c r="D436" s="618" t="s">
        <v>3451</v>
      </c>
      <c r="E436" s="614">
        <v>3520</v>
      </c>
      <c r="F436" s="615">
        <f t="shared" si="19"/>
        <v>36964452.286666676</v>
      </c>
      <c r="G436" s="614">
        <f t="shared" si="18"/>
        <v>3520</v>
      </c>
      <c r="H436" s="615">
        <f t="shared" si="20"/>
        <v>36964452.286666676</v>
      </c>
      <c r="I436" s="616" t="s">
        <v>155</v>
      </c>
      <c r="J436" s="616" t="s">
        <v>156</v>
      </c>
    </row>
    <row r="437" spans="1:10" ht="24">
      <c r="A437" s="617"/>
      <c r="B437" s="620" t="s">
        <v>3194</v>
      </c>
      <c r="C437" s="613" t="s">
        <v>4135</v>
      </c>
      <c r="D437" s="618" t="s">
        <v>4079</v>
      </c>
      <c r="E437" s="614">
        <v>1840</v>
      </c>
      <c r="F437" s="615">
        <f t="shared" si="19"/>
        <v>36966292.286666676</v>
      </c>
      <c r="G437" s="614">
        <f t="shared" si="18"/>
        <v>1840</v>
      </c>
      <c r="H437" s="615">
        <f t="shared" si="20"/>
        <v>36966292.286666676</v>
      </c>
      <c r="I437" s="616" t="s">
        <v>155</v>
      </c>
      <c r="J437" s="616" t="s">
        <v>156</v>
      </c>
    </row>
    <row r="438" spans="1:10" ht="24">
      <c r="A438" s="617"/>
      <c r="B438" s="620" t="s">
        <v>3194</v>
      </c>
      <c r="C438" s="613" t="s">
        <v>4135</v>
      </c>
      <c r="D438" s="618" t="s">
        <v>3597</v>
      </c>
      <c r="E438" s="614">
        <v>40</v>
      </c>
      <c r="F438" s="615">
        <f t="shared" si="19"/>
        <v>36966332.286666676</v>
      </c>
      <c r="G438" s="614">
        <f t="shared" si="18"/>
        <v>40</v>
      </c>
      <c r="H438" s="615">
        <f t="shared" si="20"/>
        <v>36966332.286666676</v>
      </c>
      <c r="I438" s="616" t="s">
        <v>155</v>
      </c>
      <c r="J438" s="616" t="s">
        <v>156</v>
      </c>
    </row>
    <row r="439" spans="1:10" ht="24">
      <c r="A439" s="617"/>
      <c r="B439" s="620" t="s">
        <v>3194</v>
      </c>
      <c r="C439" s="613" t="s">
        <v>4135</v>
      </c>
      <c r="D439" s="618" t="s">
        <v>3454</v>
      </c>
      <c r="E439" s="614">
        <v>310999.66666666669</v>
      </c>
      <c r="F439" s="615">
        <f t="shared" si="19"/>
        <v>37277331.953333341</v>
      </c>
      <c r="G439" s="614">
        <f t="shared" si="18"/>
        <v>310999.66666666669</v>
      </c>
      <c r="H439" s="615">
        <f t="shared" si="20"/>
        <v>37277331.953333341</v>
      </c>
      <c r="I439" s="616" t="s">
        <v>155</v>
      </c>
      <c r="J439" s="616" t="s">
        <v>156</v>
      </c>
    </row>
    <row r="440" spans="1:10" ht="24">
      <c r="A440" s="617"/>
      <c r="B440" s="620" t="s">
        <v>3194</v>
      </c>
      <c r="C440" s="613" t="s">
        <v>4135</v>
      </c>
      <c r="D440" s="618" t="s">
        <v>3235</v>
      </c>
      <c r="E440" s="614">
        <v>250999.88888888888</v>
      </c>
      <c r="F440" s="615">
        <f t="shared" si="19"/>
        <v>37528331.842222229</v>
      </c>
      <c r="G440" s="614">
        <f t="shared" si="18"/>
        <v>250999.88888888888</v>
      </c>
      <c r="H440" s="615">
        <f t="shared" si="20"/>
        <v>37528331.842222229</v>
      </c>
      <c r="I440" s="616" t="s">
        <v>155</v>
      </c>
      <c r="J440" s="616" t="s">
        <v>156</v>
      </c>
    </row>
    <row r="441" spans="1:10" ht="24">
      <c r="A441" s="617"/>
      <c r="B441" s="620" t="s">
        <v>3194</v>
      </c>
      <c r="C441" s="613" t="s">
        <v>4135</v>
      </c>
      <c r="D441" s="618" t="s">
        <v>3589</v>
      </c>
      <c r="E441" s="614">
        <v>97000.333333333328</v>
      </c>
      <c r="F441" s="615">
        <f t="shared" si="19"/>
        <v>37625332.175555564</v>
      </c>
      <c r="G441" s="614">
        <f t="shared" si="18"/>
        <v>97000.333333333328</v>
      </c>
      <c r="H441" s="615">
        <f t="shared" si="20"/>
        <v>37625332.175555564</v>
      </c>
      <c r="I441" s="616" t="s">
        <v>155</v>
      </c>
      <c r="J441" s="616" t="s">
        <v>156</v>
      </c>
    </row>
    <row r="442" spans="1:10" ht="24">
      <c r="A442" s="617"/>
      <c r="B442" s="620" t="s">
        <v>3194</v>
      </c>
      <c r="C442" s="613" t="s">
        <v>4135</v>
      </c>
      <c r="D442" s="618" t="s">
        <v>3455</v>
      </c>
      <c r="E442" s="614">
        <v>19800</v>
      </c>
      <c r="F442" s="615">
        <f t="shared" si="19"/>
        <v>37645132.175555564</v>
      </c>
      <c r="G442" s="614">
        <f t="shared" si="18"/>
        <v>19800</v>
      </c>
      <c r="H442" s="615">
        <f t="shared" si="20"/>
        <v>37645132.175555564</v>
      </c>
      <c r="I442" s="616" t="s">
        <v>155</v>
      </c>
      <c r="J442" s="616" t="s">
        <v>156</v>
      </c>
    </row>
    <row r="443" spans="1:10" ht="24">
      <c r="A443" s="617"/>
      <c r="B443" s="620" t="s">
        <v>3194</v>
      </c>
      <c r="C443" s="613" t="s">
        <v>4152</v>
      </c>
      <c r="D443" s="618" t="s">
        <v>4153</v>
      </c>
      <c r="E443" s="614">
        <v>844999.66666666674</v>
      </c>
      <c r="F443" s="615">
        <f t="shared" si="19"/>
        <v>38490131.842222229</v>
      </c>
      <c r="G443" s="614">
        <f t="shared" si="18"/>
        <v>844999.66666666674</v>
      </c>
      <c r="H443" s="615">
        <f t="shared" si="20"/>
        <v>38490131.842222229</v>
      </c>
      <c r="I443" s="616" t="s">
        <v>155</v>
      </c>
      <c r="J443" s="616" t="s">
        <v>156</v>
      </c>
    </row>
    <row r="444" spans="1:10" ht="24">
      <c r="A444" s="617"/>
      <c r="B444" s="620" t="s">
        <v>3194</v>
      </c>
      <c r="C444" s="613" t="s">
        <v>4152</v>
      </c>
      <c r="D444" s="618" t="s">
        <v>4133</v>
      </c>
      <c r="E444" s="614">
        <v>169600</v>
      </c>
      <c r="F444" s="615">
        <f t="shared" si="19"/>
        <v>38659731.842222229</v>
      </c>
      <c r="G444" s="614">
        <f t="shared" si="18"/>
        <v>169600</v>
      </c>
      <c r="H444" s="615">
        <f t="shared" si="20"/>
        <v>38659731.842222229</v>
      </c>
      <c r="I444" s="616" t="s">
        <v>155</v>
      </c>
      <c r="J444" s="616" t="s">
        <v>156</v>
      </c>
    </row>
    <row r="445" spans="1:10" ht="24">
      <c r="A445" s="617"/>
      <c r="B445" s="620" t="s">
        <v>3194</v>
      </c>
      <c r="C445" s="613" t="s">
        <v>4152</v>
      </c>
      <c r="D445" s="618" t="s">
        <v>4133</v>
      </c>
      <c r="E445" s="614">
        <v>502800</v>
      </c>
      <c r="F445" s="615">
        <f t="shared" si="19"/>
        <v>39162531.842222229</v>
      </c>
      <c r="G445" s="614">
        <f t="shared" si="18"/>
        <v>502800</v>
      </c>
      <c r="H445" s="615">
        <f t="shared" si="20"/>
        <v>39162531.842222229</v>
      </c>
      <c r="I445" s="616" t="s">
        <v>155</v>
      </c>
      <c r="J445" s="616" t="s">
        <v>156</v>
      </c>
    </row>
    <row r="446" spans="1:10" ht="24">
      <c r="A446" s="617"/>
      <c r="B446" s="620" t="s">
        <v>3194</v>
      </c>
      <c r="C446" s="613" t="s">
        <v>4152</v>
      </c>
      <c r="D446" s="618" t="s">
        <v>4005</v>
      </c>
      <c r="E446" s="614">
        <v>9400</v>
      </c>
      <c r="F446" s="615">
        <f t="shared" si="19"/>
        <v>39171931.842222229</v>
      </c>
      <c r="G446" s="614">
        <f t="shared" si="18"/>
        <v>9400</v>
      </c>
      <c r="H446" s="615">
        <f t="shared" si="20"/>
        <v>39171931.842222229</v>
      </c>
      <c r="I446" s="616" t="s">
        <v>155</v>
      </c>
      <c r="J446" s="616" t="s">
        <v>156</v>
      </c>
    </row>
    <row r="447" spans="1:10" ht="24">
      <c r="A447" s="617"/>
      <c r="B447" s="620" t="s">
        <v>3194</v>
      </c>
      <c r="C447" s="613" t="s">
        <v>4152</v>
      </c>
      <c r="D447" s="618" t="s">
        <v>4068</v>
      </c>
      <c r="E447" s="614">
        <v>85000.333333333328</v>
      </c>
      <c r="F447" s="615">
        <f t="shared" si="19"/>
        <v>39256932.175555564</v>
      </c>
      <c r="G447" s="614">
        <f t="shared" si="18"/>
        <v>85000.333333333328</v>
      </c>
      <c r="H447" s="615">
        <f t="shared" si="20"/>
        <v>39256932.175555564</v>
      </c>
      <c r="I447" s="616" t="s">
        <v>155</v>
      </c>
      <c r="J447" s="616" t="s">
        <v>156</v>
      </c>
    </row>
    <row r="448" spans="1:10" ht="24">
      <c r="A448" s="617"/>
      <c r="B448" s="620" t="s">
        <v>3194</v>
      </c>
      <c r="C448" s="613" t="s">
        <v>4152</v>
      </c>
      <c r="D448" s="618" t="s">
        <v>3206</v>
      </c>
      <c r="E448" s="614">
        <v>148000.33333333334</v>
      </c>
      <c r="F448" s="615">
        <f t="shared" si="19"/>
        <v>39404932.5088889</v>
      </c>
      <c r="G448" s="614">
        <f t="shared" si="18"/>
        <v>148000.33333333334</v>
      </c>
      <c r="H448" s="615">
        <f t="shared" si="20"/>
        <v>39404932.5088889</v>
      </c>
      <c r="I448" s="616" t="s">
        <v>155</v>
      </c>
      <c r="J448" s="616" t="s">
        <v>156</v>
      </c>
    </row>
    <row r="449" spans="1:10" ht="24">
      <c r="A449" s="617"/>
      <c r="B449" s="620" t="s">
        <v>3194</v>
      </c>
      <c r="C449" s="613" t="s">
        <v>4152</v>
      </c>
      <c r="D449" s="618" t="s">
        <v>4069</v>
      </c>
      <c r="E449" s="614">
        <v>1160</v>
      </c>
      <c r="F449" s="615">
        <f t="shared" si="19"/>
        <v>39406092.5088889</v>
      </c>
      <c r="G449" s="614">
        <f t="shared" si="18"/>
        <v>1160</v>
      </c>
      <c r="H449" s="615">
        <f t="shared" si="20"/>
        <v>39406092.5088889</v>
      </c>
      <c r="I449" s="616" t="s">
        <v>155</v>
      </c>
      <c r="J449" s="616" t="s">
        <v>156</v>
      </c>
    </row>
    <row r="450" spans="1:10" ht="24">
      <c r="A450" s="617"/>
      <c r="B450" s="620" t="s">
        <v>3194</v>
      </c>
      <c r="C450" s="613" t="s">
        <v>4152</v>
      </c>
      <c r="D450" s="618" t="s">
        <v>4001</v>
      </c>
      <c r="E450" s="614">
        <v>3760</v>
      </c>
      <c r="F450" s="615">
        <f t="shared" si="19"/>
        <v>39409852.5088889</v>
      </c>
      <c r="G450" s="614">
        <f t="shared" si="18"/>
        <v>3760</v>
      </c>
      <c r="H450" s="615">
        <f t="shared" si="20"/>
        <v>39409852.5088889</v>
      </c>
      <c r="I450" s="616" t="s">
        <v>155</v>
      </c>
      <c r="J450" s="616" t="s">
        <v>156</v>
      </c>
    </row>
    <row r="451" spans="1:10" ht="24">
      <c r="A451" s="617"/>
      <c r="B451" s="620" t="s">
        <v>3194</v>
      </c>
      <c r="C451" s="613" t="s">
        <v>4152</v>
      </c>
      <c r="D451" s="618" t="s">
        <v>4070</v>
      </c>
      <c r="E451" s="614">
        <v>18080</v>
      </c>
      <c r="F451" s="615">
        <f t="shared" si="19"/>
        <v>39427932.5088889</v>
      </c>
      <c r="G451" s="614">
        <f t="shared" si="18"/>
        <v>18080</v>
      </c>
      <c r="H451" s="615">
        <f t="shared" si="20"/>
        <v>39427932.5088889</v>
      </c>
      <c r="I451" s="616" t="s">
        <v>155</v>
      </c>
      <c r="J451" s="616" t="s">
        <v>156</v>
      </c>
    </row>
    <row r="452" spans="1:10" ht="24">
      <c r="A452" s="617"/>
      <c r="B452" s="620" t="s">
        <v>3194</v>
      </c>
      <c r="C452" s="613" t="s">
        <v>4152</v>
      </c>
      <c r="D452" s="618" t="s">
        <v>4154</v>
      </c>
      <c r="E452" s="614">
        <v>90000</v>
      </c>
      <c r="F452" s="615">
        <f t="shared" si="19"/>
        <v>39517932.5088889</v>
      </c>
      <c r="G452" s="614">
        <f t="shared" si="18"/>
        <v>90000</v>
      </c>
      <c r="H452" s="615">
        <f t="shared" si="20"/>
        <v>39517932.5088889</v>
      </c>
      <c r="I452" s="616" t="s">
        <v>155</v>
      </c>
      <c r="J452" s="616" t="s">
        <v>156</v>
      </c>
    </row>
    <row r="453" spans="1:10" ht="24">
      <c r="A453" s="617"/>
      <c r="B453" s="620" t="s">
        <v>3194</v>
      </c>
      <c r="C453" s="613" t="s">
        <v>4152</v>
      </c>
      <c r="D453" s="618" t="s">
        <v>4072</v>
      </c>
      <c r="E453" s="614">
        <v>3200</v>
      </c>
      <c r="F453" s="615">
        <f t="shared" si="19"/>
        <v>39521132.5088889</v>
      </c>
      <c r="G453" s="614">
        <f t="shared" si="18"/>
        <v>3200</v>
      </c>
      <c r="H453" s="615">
        <f t="shared" si="20"/>
        <v>39521132.5088889</v>
      </c>
      <c r="I453" s="616" t="s">
        <v>155</v>
      </c>
      <c r="J453" s="616" t="s">
        <v>156</v>
      </c>
    </row>
    <row r="454" spans="1:10" ht="24">
      <c r="A454" s="617"/>
      <c r="B454" s="620" t="s">
        <v>3194</v>
      </c>
      <c r="C454" s="613" t="s">
        <v>4152</v>
      </c>
      <c r="D454" s="618" t="s">
        <v>4136</v>
      </c>
      <c r="E454" s="614">
        <v>12840</v>
      </c>
      <c r="F454" s="615">
        <f t="shared" si="19"/>
        <v>39533972.5088889</v>
      </c>
      <c r="G454" s="614">
        <f t="shared" si="18"/>
        <v>12840</v>
      </c>
      <c r="H454" s="615">
        <f t="shared" si="20"/>
        <v>39533972.5088889</v>
      </c>
      <c r="I454" s="616" t="s">
        <v>155</v>
      </c>
      <c r="J454" s="616" t="s">
        <v>156</v>
      </c>
    </row>
    <row r="455" spans="1:10" ht="24">
      <c r="A455" s="617"/>
      <c r="B455" s="620" t="s">
        <v>3194</v>
      </c>
      <c r="C455" s="613" t="s">
        <v>4152</v>
      </c>
      <c r="D455" s="618" t="s">
        <v>4137</v>
      </c>
      <c r="E455" s="614">
        <v>5800</v>
      </c>
      <c r="F455" s="615">
        <f t="shared" ref="F455:F518" si="21">E455+F454</f>
        <v>39539772.5088889</v>
      </c>
      <c r="G455" s="614">
        <f t="shared" si="18"/>
        <v>5800</v>
      </c>
      <c r="H455" s="615">
        <f t="shared" ref="H455:H518" si="22">H454+G455</f>
        <v>39539772.5088889</v>
      </c>
      <c r="I455" s="616" t="s">
        <v>155</v>
      </c>
      <c r="J455" s="616" t="s">
        <v>156</v>
      </c>
    </row>
    <row r="456" spans="1:10" ht="24">
      <c r="A456" s="617"/>
      <c r="B456" s="620" t="s">
        <v>3194</v>
      </c>
      <c r="C456" s="613" t="s">
        <v>4152</v>
      </c>
      <c r="D456" s="618" t="s">
        <v>4073</v>
      </c>
      <c r="E456" s="614">
        <v>388999.66666666669</v>
      </c>
      <c r="F456" s="615">
        <f t="shared" si="21"/>
        <v>39928772.175555564</v>
      </c>
      <c r="G456" s="614">
        <f t="shared" si="18"/>
        <v>388999.66666666669</v>
      </c>
      <c r="H456" s="615">
        <f t="shared" si="22"/>
        <v>39928772.175555564</v>
      </c>
      <c r="I456" s="616" t="s">
        <v>155</v>
      </c>
      <c r="J456" s="616" t="s">
        <v>156</v>
      </c>
    </row>
    <row r="457" spans="1:10" ht="24">
      <c r="A457" s="617"/>
      <c r="B457" s="620" t="s">
        <v>3194</v>
      </c>
      <c r="C457" s="613" t="s">
        <v>4152</v>
      </c>
      <c r="D457" s="618" t="s">
        <v>4155</v>
      </c>
      <c r="E457" s="614">
        <v>15640</v>
      </c>
      <c r="F457" s="615">
        <f t="shared" si="21"/>
        <v>39944412.175555564</v>
      </c>
      <c r="G457" s="614">
        <f t="shared" ref="G457:G520" si="23">E457</f>
        <v>15640</v>
      </c>
      <c r="H457" s="615">
        <f t="shared" si="22"/>
        <v>39944412.175555564</v>
      </c>
      <c r="I457" s="616" t="s">
        <v>155</v>
      </c>
      <c r="J457" s="616" t="s">
        <v>156</v>
      </c>
    </row>
    <row r="458" spans="1:10" ht="24">
      <c r="A458" s="617"/>
      <c r="B458" s="620" t="s">
        <v>3194</v>
      </c>
      <c r="C458" s="613" t="s">
        <v>4152</v>
      </c>
      <c r="D458" s="618" t="s">
        <v>4074</v>
      </c>
      <c r="E458" s="614">
        <v>5520</v>
      </c>
      <c r="F458" s="615">
        <f t="shared" si="21"/>
        <v>39949932.175555564</v>
      </c>
      <c r="G458" s="614">
        <f t="shared" si="23"/>
        <v>5520</v>
      </c>
      <c r="H458" s="615">
        <f t="shared" si="22"/>
        <v>39949932.175555564</v>
      </c>
      <c r="I458" s="616" t="s">
        <v>155</v>
      </c>
      <c r="J458" s="616" t="s">
        <v>156</v>
      </c>
    </row>
    <row r="459" spans="1:10" ht="24">
      <c r="A459" s="617"/>
      <c r="B459" s="620" t="s">
        <v>3194</v>
      </c>
      <c r="C459" s="613" t="s">
        <v>4152</v>
      </c>
      <c r="D459" s="618" t="s">
        <v>4075</v>
      </c>
      <c r="E459" s="614">
        <v>82000.333333333328</v>
      </c>
      <c r="F459" s="615">
        <f t="shared" si="21"/>
        <v>40031932.5088889</v>
      </c>
      <c r="G459" s="614">
        <f t="shared" si="23"/>
        <v>82000.333333333328</v>
      </c>
      <c r="H459" s="615">
        <f t="shared" si="22"/>
        <v>40031932.5088889</v>
      </c>
      <c r="I459" s="616" t="s">
        <v>155</v>
      </c>
      <c r="J459" s="616" t="s">
        <v>156</v>
      </c>
    </row>
    <row r="460" spans="1:10" ht="24">
      <c r="A460" s="617"/>
      <c r="B460" s="620" t="s">
        <v>3194</v>
      </c>
      <c r="C460" s="613" t="s">
        <v>4152</v>
      </c>
      <c r="D460" s="618" t="s">
        <v>4076</v>
      </c>
      <c r="E460" s="614">
        <v>6240</v>
      </c>
      <c r="F460" s="615">
        <f t="shared" si="21"/>
        <v>40038172.5088889</v>
      </c>
      <c r="G460" s="614">
        <f t="shared" si="23"/>
        <v>6240</v>
      </c>
      <c r="H460" s="615">
        <f t="shared" si="22"/>
        <v>40038172.5088889</v>
      </c>
      <c r="I460" s="616" t="s">
        <v>155</v>
      </c>
      <c r="J460" s="616" t="s">
        <v>156</v>
      </c>
    </row>
    <row r="461" spans="1:10" ht="24">
      <c r="A461" s="617"/>
      <c r="B461" s="620" t="s">
        <v>3194</v>
      </c>
      <c r="C461" s="613" t="s">
        <v>4152</v>
      </c>
      <c r="D461" s="618" t="s">
        <v>4138</v>
      </c>
      <c r="E461" s="614">
        <v>160</v>
      </c>
      <c r="F461" s="615">
        <f t="shared" si="21"/>
        <v>40038332.5088889</v>
      </c>
      <c r="G461" s="614">
        <f t="shared" si="23"/>
        <v>160</v>
      </c>
      <c r="H461" s="615">
        <f t="shared" si="22"/>
        <v>40038332.5088889</v>
      </c>
      <c r="I461" s="616" t="s">
        <v>155</v>
      </c>
      <c r="J461" s="616" t="s">
        <v>156</v>
      </c>
    </row>
    <row r="462" spans="1:10" ht="24">
      <c r="A462" s="617"/>
      <c r="B462" s="620" t="s">
        <v>3194</v>
      </c>
      <c r="C462" s="613" t="s">
        <v>4152</v>
      </c>
      <c r="D462" s="618" t="s">
        <v>4139</v>
      </c>
      <c r="E462" s="614">
        <v>3760</v>
      </c>
      <c r="F462" s="615">
        <f t="shared" si="21"/>
        <v>40042092.5088889</v>
      </c>
      <c r="G462" s="614">
        <f t="shared" si="23"/>
        <v>3760</v>
      </c>
      <c r="H462" s="615">
        <f t="shared" si="22"/>
        <v>40042092.5088889</v>
      </c>
      <c r="I462" s="616" t="s">
        <v>155</v>
      </c>
      <c r="J462" s="616" t="s">
        <v>156</v>
      </c>
    </row>
    <row r="463" spans="1:10" ht="24">
      <c r="A463" s="617"/>
      <c r="B463" s="620" t="s">
        <v>3194</v>
      </c>
      <c r="C463" s="613" t="s">
        <v>4152</v>
      </c>
      <c r="D463" s="618" t="s">
        <v>4156</v>
      </c>
      <c r="E463" s="614">
        <v>13999.666666666668</v>
      </c>
      <c r="F463" s="615">
        <f t="shared" si="21"/>
        <v>40056092.175555564</v>
      </c>
      <c r="G463" s="614">
        <f t="shared" si="23"/>
        <v>13999.666666666668</v>
      </c>
      <c r="H463" s="615">
        <f t="shared" si="22"/>
        <v>40056092.175555564</v>
      </c>
      <c r="I463" s="616" t="s">
        <v>155</v>
      </c>
      <c r="J463" s="616" t="s">
        <v>156</v>
      </c>
    </row>
    <row r="464" spans="1:10" ht="24">
      <c r="A464" s="617"/>
      <c r="B464" s="620" t="s">
        <v>3194</v>
      </c>
      <c r="C464" s="613" t="s">
        <v>4152</v>
      </c>
      <c r="D464" s="618" t="s">
        <v>4157</v>
      </c>
      <c r="E464" s="614">
        <v>1000</v>
      </c>
      <c r="F464" s="615">
        <f t="shared" si="21"/>
        <v>40057092.175555564</v>
      </c>
      <c r="G464" s="614">
        <f t="shared" si="23"/>
        <v>1000</v>
      </c>
      <c r="H464" s="615">
        <f t="shared" si="22"/>
        <v>40057092.175555564</v>
      </c>
      <c r="I464" s="616" t="s">
        <v>155</v>
      </c>
      <c r="J464" s="616" t="s">
        <v>156</v>
      </c>
    </row>
    <row r="465" spans="1:10" ht="24">
      <c r="A465" s="617"/>
      <c r="B465" s="620" t="s">
        <v>3194</v>
      </c>
      <c r="C465" s="613" t="s">
        <v>4152</v>
      </c>
      <c r="D465" s="618" t="s">
        <v>4140</v>
      </c>
      <c r="E465" s="614">
        <v>280</v>
      </c>
      <c r="F465" s="615">
        <f t="shared" si="21"/>
        <v>40057372.175555564</v>
      </c>
      <c r="G465" s="614">
        <f t="shared" si="23"/>
        <v>280</v>
      </c>
      <c r="H465" s="615">
        <f t="shared" si="22"/>
        <v>40057372.175555564</v>
      </c>
      <c r="I465" s="616" t="s">
        <v>155</v>
      </c>
      <c r="J465" s="616" t="s">
        <v>156</v>
      </c>
    </row>
    <row r="466" spans="1:10" ht="24">
      <c r="A466" s="617"/>
      <c r="B466" s="620" t="s">
        <v>3194</v>
      </c>
      <c r="C466" s="613" t="s">
        <v>4152</v>
      </c>
      <c r="D466" s="618" t="s">
        <v>4077</v>
      </c>
      <c r="E466" s="614">
        <v>1280</v>
      </c>
      <c r="F466" s="615">
        <f t="shared" si="21"/>
        <v>40058652.175555564</v>
      </c>
      <c r="G466" s="614">
        <f t="shared" si="23"/>
        <v>1280</v>
      </c>
      <c r="H466" s="615">
        <f t="shared" si="22"/>
        <v>40058652.175555564</v>
      </c>
      <c r="I466" s="616" t="s">
        <v>155</v>
      </c>
      <c r="J466" s="616" t="s">
        <v>156</v>
      </c>
    </row>
    <row r="467" spans="1:10" ht="24">
      <c r="A467" s="617"/>
      <c r="B467" s="620" t="s">
        <v>3194</v>
      </c>
      <c r="C467" s="613" t="s">
        <v>4152</v>
      </c>
      <c r="D467" s="618" t="s">
        <v>4141</v>
      </c>
      <c r="E467" s="614">
        <v>40</v>
      </c>
      <c r="F467" s="615">
        <f t="shared" si="21"/>
        <v>40058692.175555564</v>
      </c>
      <c r="G467" s="614">
        <f t="shared" si="23"/>
        <v>40</v>
      </c>
      <c r="H467" s="615">
        <f t="shared" si="22"/>
        <v>40058692.175555564</v>
      </c>
      <c r="I467" s="616" t="s">
        <v>155</v>
      </c>
      <c r="J467" s="616" t="s">
        <v>156</v>
      </c>
    </row>
    <row r="468" spans="1:10" ht="24">
      <c r="A468" s="617"/>
      <c r="B468" s="620" t="s">
        <v>3194</v>
      </c>
      <c r="C468" s="613" t="s">
        <v>4152</v>
      </c>
      <c r="D468" s="618" t="s">
        <v>4158</v>
      </c>
      <c r="E468" s="614">
        <v>190999.66666666666</v>
      </c>
      <c r="F468" s="615">
        <f t="shared" si="21"/>
        <v>40249691.842222229</v>
      </c>
      <c r="G468" s="614">
        <f t="shared" si="23"/>
        <v>190999.66666666666</v>
      </c>
      <c r="H468" s="615">
        <f t="shared" si="22"/>
        <v>40249691.842222229</v>
      </c>
      <c r="I468" s="616" t="s">
        <v>155</v>
      </c>
      <c r="J468" s="616" t="s">
        <v>156</v>
      </c>
    </row>
    <row r="469" spans="1:10" ht="24">
      <c r="A469" s="617"/>
      <c r="B469" s="620" t="s">
        <v>3194</v>
      </c>
      <c r="C469" s="613" t="s">
        <v>4152</v>
      </c>
      <c r="D469" s="618" t="s">
        <v>4159</v>
      </c>
      <c r="E469" s="614">
        <v>41200</v>
      </c>
      <c r="F469" s="615">
        <f t="shared" si="21"/>
        <v>40290891.842222229</v>
      </c>
      <c r="G469" s="614">
        <f t="shared" si="23"/>
        <v>41200</v>
      </c>
      <c r="H469" s="615">
        <f t="shared" si="22"/>
        <v>40290891.842222229</v>
      </c>
      <c r="I469" s="616" t="s">
        <v>155</v>
      </c>
      <c r="J469" s="616" t="s">
        <v>156</v>
      </c>
    </row>
    <row r="470" spans="1:10" ht="24">
      <c r="A470" s="617"/>
      <c r="B470" s="620" t="s">
        <v>3194</v>
      </c>
      <c r="C470" s="613" t="s">
        <v>4152</v>
      </c>
      <c r="D470" s="618" t="s">
        <v>4160</v>
      </c>
      <c r="E470" s="614">
        <v>1880</v>
      </c>
      <c r="F470" s="615">
        <f t="shared" si="21"/>
        <v>40292771.842222229</v>
      </c>
      <c r="G470" s="614">
        <f t="shared" si="23"/>
        <v>1880</v>
      </c>
      <c r="H470" s="615">
        <f t="shared" si="22"/>
        <v>40292771.842222229</v>
      </c>
      <c r="I470" s="616" t="s">
        <v>155</v>
      </c>
      <c r="J470" s="616" t="s">
        <v>156</v>
      </c>
    </row>
    <row r="471" spans="1:10" ht="24">
      <c r="A471" s="617"/>
      <c r="B471" s="620" t="s">
        <v>3194</v>
      </c>
      <c r="C471" s="613" t="s">
        <v>4152</v>
      </c>
      <c r="D471" s="618" t="s">
        <v>4161</v>
      </c>
      <c r="E471" s="614">
        <v>5920</v>
      </c>
      <c r="F471" s="615">
        <f t="shared" si="21"/>
        <v>40298691.842222229</v>
      </c>
      <c r="G471" s="614">
        <f t="shared" si="23"/>
        <v>5920</v>
      </c>
      <c r="H471" s="615">
        <f t="shared" si="22"/>
        <v>40298691.842222229</v>
      </c>
      <c r="I471" s="616" t="s">
        <v>155</v>
      </c>
      <c r="J471" s="616" t="s">
        <v>156</v>
      </c>
    </row>
    <row r="472" spans="1:10" ht="24">
      <c r="A472" s="617"/>
      <c r="B472" s="620" t="s">
        <v>3194</v>
      </c>
      <c r="C472" s="613" t="s">
        <v>4152</v>
      </c>
      <c r="D472" s="618" t="s">
        <v>4142</v>
      </c>
      <c r="E472" s="614">
        <v>112999.66666666666</v>
      </c>
      <c r="F472" s="615">
        <f t="shared" si="21"/>
        <v>40411691.508888893</v>
      </c>
      <c r="G472" s="614">
        <f t="shared" si="23"/>
        <v>112999.66666666666</v>
      </c>
      <c r="H472" s="615">
        <f t="shared" si="22"/>
        <v>40411691.508888893</v>
      </c>
      <c r="I472" s="616" t="s">
        <v>155</v>
      </c>
      <c r="J472" s="616" t="s">
        <v>156</v>
      </c>
    </row>
    <row r="473" spans="1:10" ht="24">
      <c r="A473" s="617"/>
      <c r="B473" s="620" t="s">
        <v>3194</v>
      </c>
      <c r="C473" s="613" t="s">
        <v>4152</v>
      </c>
      <c r="D473" s="618" t="s">
        <v>4078</v>
      </c>
      <c r="E473" s="614">
        <v>15560</v>
      </c>
      <c r="F473" s="615">
        <f t="shared" si="21"/>
        <v>40427251.508888893</v>
      </c>
      <c r="G473" s="614">
        <f t="shared" si="23"/>
        <v>15560</v>
      </c>
      <c r="H473" s="615">
        <f t="shared" si="22"/>
        <v>40427251.508888893</v>
      </c>
      <c r="I473" s="616" t="s">
        <v>155</v>
      </c>
      <c r="J473" s="616" t="s">
        <v>156</v>
      </c>
    </row>
    <row r="474" spans="1:10" ht="24">
      <c r="A474" s="617"/>
      <c r="B474" s="620" t="s">
        <v>3194</v>
      </c>
      <c r="C474" s="613" t="s">
        <v>4152</v>
      </c>
      <c r="D474" s="618" t="s">
        <v>4162</v>
      </c>
      <c r="E474" s="614">
        <v>15000</v>
      </c>
      <c r="F474" s="615">
        <f t="shared" si="21"/>
        <v>40442251.508888893</v>
      </c>
      <c r="G474" s="614">
        <f t="shared" si="23"/>
        <v>15000</v>
      </c>
      <c r="H474" s="615">
        <f t="shared" si="22"/>
        <v>40442251.508888893</v>
      </c>
      <c r="I474" s="616" t="s">
        <v>155</v>
      </c>
      <c r="J474" s="616" t="s">
        <v>156</v>
      </c>
    </row>
    <row r="475" spans="1:10" ht="24">
      <c r="A475" s="617"/>
      <c r="B475" s="620" t="s">
        <v>3194</v>
      </c>
      <c r="C475" s="613" t="s">
        <v>4152</v>
      </c>
      <c r="D475" s="618" t="s">
        <v>3208</v>
      </c>
      <c r="E475" s="614">
        <v>382999.66666666669</v>
      </c>
      <c r="F475" s="615">
        <f t="shared" si="21"/>
        <v>40825251.175555557</v>
      </c>
      <c r="G475" s="614">
        <f t="shared" si="23"/>
        <v>382999.66666666669</v>
      </c>
      <c r="H475" s="615">
        <f t="shared" si="22"/>
        <v>40825251.175555557</v>
      </c>
      <c r="I475" s="616" t="s">
        <v>155</v>
      </c>
      <c r="J475" s="616" t="s">
        <v>156</v>
      </c>
    </row>
    <row r="476" spans="1:10" ht="24">
      <c r="A476" s="617"/>
      <c r="B476" s="620" t="s">
        <v>3194</v>
      </c>
      <c r="C476" s="613" t="s">
        <v>4152</v>
      </c>
      <c r="D476" s="618" t="s">
        <v>3570</v>
      </c>
      <c r="E476" s="614">
        <v>640</v>
      </c>
      <c r="F476" s="615">
        <f t="shared" si="21"/>
        <v>40825891.175555557</v>
      </c>
      <c r="G476" s="614">
        <f t="shared" si="23"/>
        <v>640</v>
      </c>
      <c r="H476" s="615">
        <f t="shared" si="22"/>
        <v>40825891.175555557</v>
      </c>
      <c r="I476" s="616" t="s">
        <v>155</v>
      </c>
      <c r="J476" s="616" t="s">
        <v>156</v>
      </c>
    </row>
    <row r="477" spans="1:10" ht="24">
      <c r="A477" s="617"/>
      <c r="B477" s="620" t="s">
        <v>3194</v>
      </c>
      <c r="C477" s="613" t="s">
        <v>4152</v>
      </c>
      <c r="D477" s="618" t="s">
        <v>4143</v>
      </c>
      <c r="E477" s="614">
        <v>120</v>
      </c>
      <c r="F477" s="615">
        <f t="shared" si="21"/>
        <v>40826011.175555557</v>
      </c>
      <c r="G477" s="614">
        <f t="shared" si="23"/>
        <v>120</v>
      </c>
      <c r="H477" s="615">
        <f t="shared" si="22"/>
        <v>40826011.175555557</v>
      </c>
      <c r="I477" s="616" t="s">
        <v>155</v>
      </c>
      <c r="J477" s="616" t="s">
        <v>156</v>
      </c>
    </row>
    <row r="478" spans="1:10" ht="24">
      <c r="A478" s="617"/>
      <c r="B478" s="620" t="s">
        <v>3194</v>
      </c>
      <c r="C478" s="613" t="s">
        <v>4152</v>
      </c>
      <c r="D478" s="618" t="s">
        <v>3209</v>
      </c>
      <c r="E478" s="614">
        <v>337999.66666666669</v>
      </c>
      <c r="F478" s="615">
        <f t="shared" si="21"/>
        <v>41164010.842222221</v>
      </c>
      <c r="G478" s="614">
        <f t="shared" si="23"/>
        <v>337999.66666666669</v>
      </c>
      <c r="H478" s="615">
        <f t="shared" si="22"/>
        <v>41164010.842222221</v>
      </c>
      <c r="I478" s="616" t="s">
        <v>155</v>
      </c>
      <c r="J478" s="616" t="s">
        <v>156</v>
      </c>
    </row>
    <row r="479" spans="1:10" ht="24">
      <c r="A479" s="617"/>
      <c r="B479" s="620" t="s">
        <v>3194</v>
      </c>
      <c r="C479" s="613" t="s">
        <v>4152</v>
      </c>
      <c r="D479" s="618" t="s">
        <v>3210</v>
      </c>
      <c r="E479" s="614">
        <v>1053999.3333333333</v>
      </c>
      <c r="F479" s="615">
        <f t="shared" si="21"/>
        <v>42218010.175555557</v>
      </c>
      <c r="G479" s="614">
        <f t="shared" si="23"/>
        <v>1053999.3333333333</v>
      </c>
      <c r="H479" s="615">
        <f t="shared" si="22"/>
        <v>42218010.175555557</v>
      </c>
      <c r="I479" s="616" t="s">
        <v>155</v>
      </c>
      <c r="J479" s="616" t="s">
        <v>156</v>
      </c>
    </row>
    <row r="480" spans="1:10" ht="24">
      <c r="A480" s="617"/>
      <c r="B480" s="620" t="s">
        <v>3194</v>
      </c>
      <c r="C480" s="613" t="s">
        <v>4152</v>
      </c>
      <c r="D480" s="618" t="s">
        <v>3424</v>
      </c>
      <c r="E480" s="614">
        <v>10999.666666666666</v>
      </c>
      <c r="F480" s="615">
        <f t="shared" si="21"/>
        <v>42229009.842222221</v>
      </c>
      <c r="G480" s="614">
        <f t="shared" si="23"/>
        <v>10999.666666666666</v>
      </c>
      <c r="H480" s="615">
        <f t="shared" si="22"/>
        <v>42229009.842222221</v>
      </c>
      <c r="I480" s="616" t="s">
        <v>155</v>
      </c>
      <c r="J480" s="616" t="s">
        <v>156</v>
      </c>
    </row>
    <row r="481" spans="1:10" ht="24">
      <c r="A481" s="617"/>
      <c r="B481" s="620" t="s">
        <v>3194</v>
      </c>
      <c r="C481" s="613" t="s">
        <v>4152</v>
      </c>
      <c r="D481" s="618" t="s">
        <v>4163</v>
      </c>
      <c r="E481" s="614">
        <v>274999.66666666669</v>
      </c>
      <c r="F481" s="615">
        <f t="shared" si="21"/>
        <v>42504009.508888885</v>
      </c>
      <c r="G481" s="614">
        <f t="shared" si="23"/>
        <v>274999.66666666669</v>
      </c>
      <c r="H481" s="615">
        <f t="shared" si="22"/>
        <v>42504009.508888885</v>
      </c>
      <c r="I481" s="616" t="s">
        <v>155</v>
      </c>
      <c r="J481" s="616" t="s">
        <v>156</v>
      </c>
    </row>
    <row r="482" spans="1:10" ht="24">
      <c r="A482" s="617"/>
      <c r="B482" s="620" t="s">
        <v>3194</v>
      </c>
      <c r="C482" s="613" t="s">
        <v>4152</v>
      </c>
      <c r="D482" s="618" t="s">
        <v>4145</v>
      </c>
      <c r="E482" s="614">
        <v>150000</v>
      </c>
      <c r="F482" s="615">
        <f t="shared" si="21"/>
        <v>42654009.508888885</v>
      </c>
      <c r="G482" s="614">
        <f t="shared" si="23"/>
        <v>150000</v>
      </c>
      <c r="H482" s="615">
        <f t="shared" si="22"/>
        <v>42654009.508888885</v>
      </c>
      <c r="I482" s="616" t="s">
        <v>155</v>
      </c>
      <c r="J482" s="616" t="s">
        <v>156</v>
      </c>
    </row>
    <row r="483" spans="1:10" ht="24">
      <c r="A483" s="617"/>
      <c r="B483" s="620" t="s">
        <v>3194</v>
      </c>
      <c r="C483" s="613" t="s">
        <v>4152</v>
      </c>
      <c r="D483" s="618" t="s">
        <v>3428</v>
      </c>
      <c r="E483" s="614">
        <v>25000.333333333336</v>
      </c>
      <c r="F483" s="615">
        <f t="shared" si="21"/>
        <v>42679009.842222221</v>
      </c>
      <c r="G483" s="614">
        <f t="shared" si="23"/>
        <v>25000.333333333336</v>
      </c>
      <c r="H483" s="615">
        <f t="shared" si="22"/>
        <v>42679009.842222221</v>
      </c>
      <c r="I483" s="616" t="s">
        <v>155</v>
      </c>
      <c r="J483" s="616" t="s">
        <v>156</v>
      </c>
    </row>
    <row r="484" spans="1:10" ht="24">
      <c r="A484" s="617"/>
      <c r="B484" s="620" t="s">
        <v>3194</v>
      </c>
      <c r="C484" s="613" t="s">
        <v>4152</v>
      </c>
      <c r="D484" s="618" t="s">
        <v>3593</v>
      </c>
      <c r="E484" s="614">
        <v>9320</v>
      </c>
      <c r="F484" s="615">
        <f t="shared" si="21"/>
        <v>42688329.842222221</v>
      </c>
      <c r="G484" s="614">
        <f t="shared" si="23"/>
        <v>9320</v>
      </c>
      <c r="H484" s="615">
        <f t="shared" si="22"/>
        <v>42688329.842222221</v>
      </c>
      <c r="I484" s="616" t="s">
        <v>155</v>
      </c>
      <c r="J484" s="616" t="s">
        <v>156</v>
      </c>
    </row>
    <row r="485" spans="1:10" ht="24">
      <c r="A485" s="617"/>
      <c r="B485" s="620" t="s">
        <v>3194</v>
      </c>
      <c r="C485" s="613" t="s">
        <v>4152</v>
      </c>
      <c r="D485" s="618" t="s">
        <v>3576</v>
      </c>
      <c r="E485" s="614">
        <v>720</v>
      </c>
      <c r="F485" s="615">
        <f t="shared" si="21"/>
        <v>42689049.842222221</v>
      </c>
      <c r="G485" s="614">
        <f t="shared" si="23"/>
        <v>720</v>
      </c>
      <c r="H485" s="615">
        <f t="shared" si="22"/>
        <v>42689049.842222221</v>
      </c>
      <c r="I485" s="616" t="s">
        <v>155</v>
      </c>
      <c r="J485" s="616" t="s">
        <v>156</v>
      </c>
    </row>
    <row r="486" spans="1:10" ht="24">
      <c r="A486" s="617"/>
      <c r="B486" s="620" t="s">
        <v>3194</v>
      </c>
      <c r="C486" s="613" t="s">
        <v>4152</v>
      </c>
      <c r="D486" s="618" t="s">
        <v>3577</v>
      </c>
      <c r="E486" s="614">
        <v>1000</v>
      </c>
      <c r="F486" s="615">
        <f t="shared" si="21"/>
        <v>42690049.842222221</v>
      </c>
      <c r="G486" s="614">
        <f t="shared" si="23"/>
        <v>1000</v>
      </c>
      <c r="H486" s="615">
        <f t="shared" si="22"/>
        <v>42690049.842222221</v>
      </c>
      <c r="I486" s="616" t="s">
        <v>155</v>
      </c>
      <c r="J486" s="616" t="s">
        <v>156</v>
      </c>
    </row>
    <row r="487" spans="1:10" ht="24">
      <c r="A487" s="617"/>
      <c r="B487" s="620" t="s">
        <v>3194</v>
      </c>
      <c r="C487" s="613" t="s">
        <v>4152</v>
      </c>
      <c r="D487" s="618" t="s">
        <v>3581</v>
      </c>
      <c r="E487" s="614">
        <v>1000.3333333333333</v>
      </c>
      <c r="F487" s="615">
        <f t="shared" si="21"/>
        <v>42691050.175555557</v>
      </c>
      <c r="G487" s="614">
        <f t="shared" si="23"/>
        <v>1000.3333333333333</v>
      </c>
      <c r="H487" s="615">
        <f t="shared" si="22"/>
        <v>42691050.175555557</v>
      </c>
      <c r="I487" s="616" t="s">
        <v>155</v>
      </c>
      <c r="J487" s="616" t="s">
        <v>156</v>
      </c>
    </row>
    <row r="488" spans="1:10" ht="24">
      <c r="A488" s="617"/>
      <c r="B488" s="620" t="s">
        <v>3194</v>
      </c>
      <c r="C488" s="613" t="s">
        <v>4152</v>
      </c>
      <c r="D488" s="618" t="s">
        <v>3225</v>
      </c>
      <c r="E488" s="614">
        <v>3760</v>
      </c>
      <c r="F488" s="615">
        <f t="shared" si="21"/>
        <v>42694810.175555557</v>
      </c>
      <c r="G488" s="614">
        <f t="shared" si="23"/>
        <v>3760</v>
      </c>
      <c r="H488" s="615">
        <f t="shared" si="22"/>
        <v>42694810.175555557</v>
      </c>
      <c r="I488" s="616" t="s">
        <v>155</v>
      </c>
      <c r="J488" s="616" t="s">
        <v>156</v>
      </c>
    </row>
    <row r="489" spans="1:10" ht="24">
      <c r="A489" s="617"/>
      <c r="B489" s="620" t="s">
        <v>3194</v>
      </c>
      <c r="C489" s="613" t="s">
        <v>4152</v>
      </c>
      <c r="D489" s="618" t="s">
        <v>3440</v>
      </c>
      <c r="E489" s="614">
        <v>3440</v>
      </c>
      <c r="F489" s="615">
        <f t="shared" si="21"/>
        <v>42698250.175555557</v>
      </c>
      <c r="G489" s="614">
        <f t="shared" si="23"/>
        <v>3440</v>
      </c>
      <c r="H489" s="615">
        <f t="shared" si="22"/>
        <v>42698250.175555557</v>
      </c>
      <c r="I489" s="616" t="s">
        <v>155</v>
      </c>
      <c r="J489" s="616" t="s">
        <v>156</v>
      </c>
    </row>
    <row r="490" spans="1:10" ht="24">
      <c r="A490" s="617"/>
      <c r="B490" s="620" t="s">
        <v>3194</v>
      </c>
      <c r="C490" s="613" t="s">
        <v>4152</v>
      </c>
      <c r="D490" s="618" t="s">
        <v>3442</v>
      </c>
      <c r="E490" s="614">
        <v>240</v>
      </c>
      <c r="F490" s="615">
        <f t="shared" si="21"/>
        <v>42698490.175555557</v>
      </c>
      <c r="G490" s="614">
        <f t="shared" si="23"/>
        <v>240</v>
      </c>
      <c r="H490" s="615">
        <f t="shared" si="22"/>
        <v>42698490.175555557</v>
      </c>
      <c r="I490" s="616" t="s">
        <v>155</v>
      </c>
      <c r="J490" s="616" t="s">
        <v>156</v>
      </c>
    </row>
    <row r="491" spans="1:10" ht="24">
      <c r="A491" s="617"/>
      <c r="B491" s="620" t="s">
        <v>3194</v>
      </c>
      <c r="C491" s="613" t="s">
        <v>4152</v>
      </c>
      <c r="D491" s="618" t="s">
        <v>4150</v>
      </c>
      <c r="E491" s="614">
        <v>7040</v>
      </c>
      <c r="F491" s="615">
        <f t="shared" si="21"/>
        <v>42705530.175555557</v>
      </c>
      <c r="G491" s="614">
        <f t="shared" si="23"/>
        <v>7040</v>
      </c>
      <c r="H491" s="615">
        <f t="shared" si="22"/>
        <v>42705530.175555557</v>
      </c>
      <c r="I491" s="616" t="s">
        <v>155</v>
      </c>
      <c r="J491" s="616" t="s">
        <v>156</v>
      </c>
    </row>
    <row r="492" spans="1:10" ht="24">
      <c r="A492" s="617"/>
      <c r="B492" s="620" t="s">
        <v>3194</v>
      </c>
      <c r="C492" s="613" t="s">
        <v>4152</v>
      </c>
      <c r="D492" s="618" t="s">
        <v>3445</v>
      </c>
      <c r="E492" s="614">
        <v>439000.33333333337</v>
      </c>
      <c r="F492" s="615">
        <f t="shared" si="21"/>
        <v>43144530.508888893</v>
      </c>
      <c r="G492" s="614">
        <f t="shared" si="23"/>
        <v>439000.33333333337</v>
      </c>
      <c r="H492" s="615">
        <f t="shared" si="22"/>
        <v>43144530.508888893</v>
      </c>
      <c r="I492" s="616" t="s">
        <v>155</v>
      </c>
      <c r="J492" s="616" t="s">
        <v>156</v>
      </c>
    </row>
    <row r="493" spans="1:10" ht="24">
      <c r="A493" s="617"/>
      <c r="B493" s="620" t="s">
        <v>3194</v>
      </c>
      <c r="C493" s="613" t="s">
        <v>4152</v>
      </c>
      <c r="D493" s="618" t="s">
        <v>3596</v>
      </c>
      <c r="E493" s="614">
        <v>4999.666666666667</v>
      </c>
      <c r="F493" s="615">
        <f t="shared" si="21"/>
        <v>43149530.175555557</v>
      </c>
      <c r="G493" s="614">
        <f t="shared" si="23"/>
        <v>4999.666666666667</v>
      </c>
      <c r="H493" s="615">
        <f t="shared" si="22"/>
        <v>43149530.175555557</v>
      </c>
      <c r="I493" s="616" t="s">
        <v>155</v>
      </c>
      <c r="J493" s="616" t="s">
        <v>156</v>
      </c>
    </row>
    <row r="494" spans="1:10" ht="24">
      <c r="A494" s="617"/>
      <c r="B494" s="620" t="s">
        <v>3194</v>
      </c>
      <c r="C494" s="613" t="s">
        <v>4152</v>
      </c>
      <c r="D494" s="618" t="s">
        <v>3231</v>
      </c>
      <c r="E494" s="614">
        <v>120</v>
      </c>
      <c r="F494" s="615">
        <f t="shared" si="21"/>
        <v>43149650.175555557</v>
      </c>
      <c r="G494" s="614">
        <f t="shared" si="23"/>
        <v>120</v>
      </c>
      <c r="H494" s="615">
        <f t="shared" si="22"/>
        <v>43149650.175555557</v>
      </c>
      <c r="I494" s="616" t="s">
        <v>155</v>
      </c>
      <c r="J494" s="616" t="s">
        <v>156</v>
      </c>
    </row>
    <row r="495" spans="1:10" ht="24">
      <c r="A495" s="617"/>
      <c r="B495" s="620" t="s">
        <v>3194</v>
      </c>
      <c r="C495" s="613" t="s">
        <v>4152</v>
      </c>
      <c r="D495" s="618" t="s">
        <v>3585</v>
      </c>
      <c r="E495" s="614">
        <v>30000</v>
      </c>
      <c r="F495" s="615">
        <f t="shared" si="21"/>
        <v>43179650.175555557</v>
      </c>
      <c r="G495" s="614">
        <f t="shared" si="23"/>
        <v>30000</v>
      </c>
      <c r="H495" s="615">
        <f t="shared" si="22"/>
        <v>43179650.175555557</v>
      </c>
      <c r="I495" s="616" t="s">
        <v>155</v>
      </c>
      <c r="J495" s="616" t="s">
        <v>156</v>
      </c>
    </row>
    <row r="496" spans="1:10" ht="24">
      <c r="A496" s="617"/>
      <c r="B496" s="620" t="s">
        <v>3194</v>
      </c>
      <c r="C496" s="613" t="s">
        <v>4152</v>
      </c>
      <c r="D496" s="618" t="s">
        <v>3597</v>
      </c>
      <c r="E496" s="614">
        <v>80</v>
      </c>
      <c r="F496" s="615">
        <f t="shared" si="21"/>
        <v>43179730.175555557</v>
      </c>
      <c r="G496" s="614">
        <f t="shared" si="23"/>
        <v>80</v>
      </c>
      <c r="H496" s="615">
        <f t="shared" si="22"/>
        <v>43179730.175555557</v>
      </c>
      <c r="I496" s="616" t="s">
        <v>155</v>
      </c>
      <c r="J496" s="616" t="s">
        <v>156</v>
      </c>
    </row>
    <row r="497" spans="1:10" ht="24">
      <c r="A497" s="617"/>
      <c r="B497" s="620" t="s">
        <v>3194</v>
      </c>
      <c r="C497" s="613" t="s">
        <v>4152</v>
      </c>
      <c r="D497" s="618" t="s">
        <v>3453</v>
      </c>
      <c r="E497" s="614">
        <v>40</v>
      </c>
      <c r="F497" s="615">
        <f t="shared" si="21"/>
        <v>43179770.175555557</v>
      </c>
      <c r="G497" s="614">
        <f t="shared" si="23"/>
        <v>40</v>
      </c>
      <c r="H497" s="615">
        <f t="shared" si="22"/>
        <v>43179770.175555557</v>
      </c>
      <c r="I497" s="616" t="s">
        <v>155</v>
      </c>
      <c r="J497" s="616" t="s">
        <v>156</v>
      </c>
    </row>
    <row r="498" spans="1:10" ht="24">
      <c r="A498" s="617"/>
      <c r="B498" s="620" t="s">
        <v>3194</v>
      </c>
      <c r="C498" s="613" t="s">
        <v>4152</v>
      </c>
      <c r="D498" s="618" t="s">
        <v>3454</v>
      </c>
      <c r="E498" s="614">
        <v>340000.33333333331</v>
      </c>
      <c r="F498" s="615">
        <f t="shared" si="21"/>
        <v>43519770.508888893</v>
      </c>
      <c r="G498" s="614">
        <f t="shared" si="23"/>
        <v>340000.33333333331</v>
      </c>
      <c r="H498" s="615">
        <f t="shared" si="22"/>
        <v>43519770.508888893</v>
      </c>
      <c r="I498" s="616" t="s">
        <v>155</v>
      </c>
      <c r="J498" s="616" t="s">
        <v>156</v>
      </c>
    </row>
    <row r="499" spans="1:10" ht="24">
      <c r="A499" s="617"/>
      <c r="B499" s="620" t="s">
        <v>3194</v>
      </c>
      <c r="C499" s="613" t="s">
        <v>4152</v>
      </c>
      <c r="D499" s="618" t="s">
        <v>3235</v>
      </c>
      <c r="E499" s="614">
        <v>10920</v>
      </c>
      <c r="F499" s="615">
        <f t="shared" si="21"/>
        <v>43530690.508888893</v>
      </c>
      <c r="G499" s="614">
        <f t="shared" si="23"/>
        <v>10920</v>
      </c>
      <c r="H499" s="615">
        <f t="shared" si="22"/>
        <v>43530690.508888893</v>
      </c>
      <c r="I499" s="616" t="s">
        <v>155</v>
      </c>
      <c r="J499" s="616" t="s">
        <v>156</v>
      </c>
    </row>
    <row r="500" spans="1:10" ht="24">
      <c r="A500" s="617"/>
      <c r="B500" s="620" t="s">
        <v>3194</v>
      </c>
      <c r="C500" s="613" t="s">
        <v>4152</v>
      </c>
      <c r="D500" s="618" t="s">
        <v>4058</v>
      </c>
      <c r="E500" s="614">
        <v>3720</v>
      </c>
      <c r="F500" s="615">
        <f t="shared" si="21"/>
        <v>43534410.508888893</v>
      </c>
      <c r="G500" s="614">
        <f t="shared" si="23"/>
        <v>3720</v>
      </c>
      <c r="H500" s="615">
        <f t="shared" si="22"/>
        <v>43534410.508888893</v>
      </c>
      <c r="I500" s="616" t="s">
        <v>155</v>
      </c>
      <c r="J500" s="616" t="s">
        <v>156</v>
      </c>
    </row>
    <row r="501" spans="1:10" ht="24">
      <c r="A501" s="617"/>
      <c r="B501" s="620" t="s">
        <v>3194</v>
      </c>
      <c r="C501" s="613" t="s">
        <v>4152</v>
      </c>
      <c r="D501" s="618" t="s">
        <v>3455</v>
      </c>
      <c r="E501" s="614">
        <v>21560</v>
      </c>
      <c r="F501" s="615">
        <f t="shared" si="21"/>
        <v>43555970.508888893</v>
      </c>
      <c r="G501" s="614">
        <f t="shared" si="23"/>
        <v>21560</v>
      </c>
      <c r="H501" s="615">
        <f t="shared" si="22"/>
        <v>43555970.508888893</v>
      </c>
      <c r="I501" s="616" t="s">
        <v>155</v>
      </c>
      <c r="J501" s="616" t="s">
        <v>156</v>
      </c>
    </row>
    <row r="502" spans="1:10" ht="24">
      <c r="A502" s="617"/>
      <c r="B502" s="620" t="s">
        <v>3194</v>
      </c>
      <c r="C502" s="613" t="s">
        <v>4152</v>
      </c>
      <c r="D502" s="618" t="s">
        <v>3590</v>
      </c>
      <c r="E502" s="614">
        <v>3000</v>
      </c>
      <c r="F502" s="615">
        <f t="shared" si="21"/>
        <v>43558970.508888893</v>
      </c>
      <c r="G502" s="614">
        <f t="shared" si="23"/>
        <v>3000</v>
      </c>
      <c r="H502" s="615">
        <f t="shared" si="22"/>
        <v>43558970.508888893</v>
      </c>
      <c r="I502" s="616" t="s">
        <v>155</v>
      </c>
      <c r="J502" s="616" t="s">
        <v>156</v>
      </c>
    </row>
    <row r="503" spans="1:10" ht="24">
      <c r="A503" s="617"/>
      <c r="B503" s="620" t="s">
        <v>3194</v>
      </c>
      <c r="C503" s="613" t="s">
        <v>4164</v>
      </c>
      <c r="D503" s="618" t="s">
        <v>3689</v>
      </c>
      <c r="E503" s="614">
        <v>157999.66666666666</v>
      </c>
      <c r="F503" s="615">
        <f t="shared" si="21"/>
        <v>43716970.175555557</v>
      </c>
      <c r="G503" s="614">
        <f t="shared" si="23"/>
        <v>157999.66666666666</v>
      </c>
      <c r="H503" s="615">
        <f t="shared" si="22"/>
        <v>43716970.175555557</v>
      </c>
      <c r="I503" s="616" t="s">
        <v>155</v>
      </c>
      <c r="J503" s="616" t="s">
        <v>156</v>
      </c>
    </row>
    <row r="504" spans="1:10" ht="24">
      <c r="A504" s="617"/>
      <c r="B504" s="620" t="s">
        <v>3194</v>
      </c>
      <c r="C504" s="613" t="s">
        <v>4164</v>
      </c>
      <c r="D504" s="618" t="s">
        <v>3418</v>
      </c>
      <c r="E504" s="614">
        <v>13160</v>
      </c>
      <c r="F504" s="615">
        <f t="shared" si="21"/>
        <v>43730130.175555557</v>
      </c>
      <c r="G504" s="614">
        <f t="shared" si="23"/>
        <v>13160</v>
      </c>
      <c r="H504" s="615">
        <f t="shared" si="22"/>
        <v>43730130.175555557</v>
      </c>
      <c r="I504" s="616" t="s">
        <v>155</v>
      </c>
      <c r="J504" s="616" t="s">
        <v>156</v>
      </c>
    </row>
    <row r="505" spans="1:10" ht="24">
      <c r="A505" s="617"/>
      <c r="B505" s="620" t="s">
        <v>3194</v>
      </c>
      <c r="C505" s="613" t="s">
        <v>4164</v>
      </c>
      <c r="D505" s="618" t="s">
        <v>4005</v>
      </c>
      <c r="E505" s="614">
        <v>4680</v>
      </c>
      <c r="F505" s="615">
        <f t="shared" si="21"/>
        <v>43734810.175555557</v>
      </c>
      <c r="G505" s="614">
        <f t="shared" si="23"/>
        <v>4680</v>
      </c>
      <c r="H505" s="615">
        <f t="shared" si="22"/>
        <v>43734810.175555557</v>
      </c>
      <c r="I505" s="616" t="s">
        <v>155</v>
      </c>
      <c r="J505" s="616" t="s">
        <v>156</v>
      </c>
    </row>
    <row r="506" spans="1:10" ht="24">
      <c r="A506" s="617"/>
      <c r="B506" s="620" t="s">
        <v>3194</v>
      </c>
      <c r="C506" s="613" t="s">
        <v>4164</v>
      </c>
      <c r="D506" s="618" t="s">
        <v>4068</v>
      </c>
      <c r="E506" s="614">
        <v>10000.333333333334</v>
      </c>
      <c r="F506" s="615">
        <f t="shared" si="21"/>
        <v>43744810.508888893</v>
      </c>
      <c r="G506" s="614">
        <f t="shared" si="23"/>
        <v>10000.333333333334</v>
      </c>
      <c r="H506" s="615">
        <f t="shared" si="22"/>
        <v>43744810.508888893</v>
      </c>
      <c r="I506" s="616" t="s">
        <v>155</v>
      </c>
      <c r="J506" s="616" t="s">
        <v>156</v>
      </c>
    </row>
    <row r="507" spans="1:10" ht="24">
      <c r="A507" s="617"/>
      <c r="B507" s="620" t="s">
        <v>3194</v>
      </c>
      <c r="C507" s="613" t="s">
        <v>4164</v>
      </c>
      <c r="D507" s="618" t="s">
        <v>3206</v>
      </c>
      <c r="E507" s="614">
        <v>175000.33333333334</v>
      </c>
      <c r="F507" s="615">
        <f t="shared" si="21"/>
        <v>43919810.842222229</v>
      </c>
      <c r="G507" s="614">
        <f t="shared" si="23"/>
        <v>175000.33333333334</v>
      </c>
      <c r="H507" s="615">
        <f t="shared" si="22"/>
        <v>43919810.842222229</v>
      </c>
      <c r="I507" s="616" t="s">
        <v>155</v>
      </c>
      <c r="J507" s="616" t="s">
        <v>156</v>
      </c>
    </row>
    <row r="508" spans="1:10" ht="24">
      <c r="A508" s="617"/>
      <c r="B508" s="620" t="s">
        <v>3194</v>
      </c>
      <c r="C508" s="613" t="s">
        <v>4164</v>
      </c>
      <c r="D508" s="618" t="s">
        <v>4069</v>
      </c>
      <c r="E508" s="614">
        <v>1520</v>
      </c>
      <c r="F508" s="615">
        <f t="shared" si="21"/>
        <v>43921330.842222229</v>
      </c>
      <c r="G508" s="614">
        <f t="shared" si="23"/>
        <v>1520</v>
      </c>
      <c r="H508" s="615">
        <f t="shared" si="22"/>
        <v>43921330.842222229</v>
      </c>
      <c r="I508" s="616" t="s">
        <v>155</v>
      </c>
      <c r="J508" s="616" t="s">
        <v>156</v>
      </c>
    </row>
    <row r="509" spans="1:10" ht="24">
      <c r="A509" s="617"/>
      <c r="B509" s="620" t="s">
        <v>3194</v>
      </c>
      <c r="C509" s="613" t="s">
        <v>4164</v>
      </c>
      <c r="D509" s="618" t="s">
        <v>4001</v>
      </c>
      <c r="E509" s="614">
        <v>4960</v>
      </c>
      <c r="F509" s="615">
        <f t="shared" si="21"/>
        <v>43926290.842222229</v>
      </c>
      <c r="G509" s="614">
        <f t="shared" si="23"/>
        <v>4960</v>
      </c>
      <c r="H509" s="615">
        <f t="shared" si="22"/>
        <v>43926290.842222229</v>
      </c>
      <c r="I509" s="616" t="s">
        <v>155</v>
      </c>
      <c r="J509" s="616" t="s">
        <v>156</v>
      </c>
    </row>
    <row r="510" spans="1:10" ht="24">
      <c r="A510" s="617"/>
      <c r="B510" s="620" t="s">
        <v>3194</v>
      </c>
      <c r="C510" s="613" t="s">
        <v>4164</v>
      </c>
      <c r="D510" s="618" t="s">
        <v>4070</v>
      </c>
      <c r="E510" s="614">
        <v>23760</v>
      </c>
      <c r="F510" s="615">
        <f t="shared" si="21"/>
        <v>43950050.842222229</v>
      </c>
      <c r="G510" s="614">
        <f t="shared" si="23"/>
        <v>23760</v>
      </c>
      <c r="H510" s="615">
        <f t="shared" si="22"/>
        <v>43950050.842222229</v>
      </c>
      <c r="I510" s="616" t="s">
        <v>155</v>
      </c>
      <c r="J510" s="616" t="s">
        <v>156</v>
      </c>
    </row>
    <row r="511" spans="1:10" ht="24">
      <c r="A511" s="617"/>
      <c r="B511" s="620" t="s">
        <v>3194</v>
      </c>
      <c r="C511" s="613" t="s">
        <v>4164</v>
      </c>
      <c r="D511" s="618" t="s">
        <v>4071</v>
      </c>
      <c r="E511" s="614">
        <v>52999.666666666672</v>
      </c>
      <c r="F511" s="615">
        <f t="shared" si="21"/>
        <v>44003050.508888893</v>
      </c>
      <c r="G511" s="614">
        <f t="shared" si="23"/>
        <v>52999.666666666672</v>
      </c>
      <c r="H511" s="615">
        <f t="shared" si="22"/>
        <v>44003050.508888893</v>
      </c>
      <c r="I511" s="616" t="s">
        <v>155</v>
      </c>
      <c r="J511" s="616" t="s">
        <v>156</v>
      </c>
    </row>
    <row r="512" spans="1:10" ht="24">
      <c r="A512" s="617"/>
      <c r="B512" s="620" t="s">
        <v>3194</v>
      </c>
      <c r="C512" s="613" t="s">
        <v>4164</v>
      </c>
      <c r="D512" s="618" t="s">
        <v>4072</v>
      </c>
      <c r="E512" s="614">
        <v>4240</v>
      </c>
      <c r="F512" s="615">
        <f t="shared" si="21"/>
        <v>44007290.508888893</v>
      </c>
      <c r="G512" s="614">
        <f t="shared" si="23"/>
        <v>4240</v>
      </c>
      <c r="H512" s="615">
        <f t="shared" si="22"/>
        <v>44007290.508888893</v>
      </c>
      <c r="I512" s="616" t="s">
        <v>155</v>
      </c>
      <c r="J512" s="616" t="s">
        <v>156</v>
      </c>
    </row>
    <row r="513" spans="1:10" ht="24">
      <c r="A513" s="617"/>
      <c r="B513" s="620" t="s">
        <v>3194</v>
      </c>
      <c r="C513" s="613" t="s">
        <v>4164</v>
      </c>
      <c r="D513" s="618" t="s">
        <v>4136</v>
      </c>
      <c r="E513" s="614">
        <v>3400</v>
      </c>
      <c r="F513" s="615">
        <f t="shared" si="21"/>
        <v>44010690.508888893</v>
      </c>
      <c r="G513" s="614">
        <f t="shared" si="23"/>
        <v>3400</v>
      </c>
      <c r="H513" s="615">
        <f t="shared" si="22"/>
        <v>44010690.508888893</v>
      </c>
      <c r="I513" s="616" t="s">
        <v>155</v>
      </c>
      <c r="J513" s="616" t="s">
        <v>156</v>
      </c>
    </row>
    <row r="514" spans="1:10" ht="24">
      <c r="A514" s="617"/>
      <c r="B514" s="620" t="s">
        <v>3194</v>
      </c>
      <c r="C514" s="613" t="s">
        <v>4164</v>
      </c>
      <c r="D514" s="618" t="s">
        <v>4137</v>
      </c>
      <c r="E514" s="614">
        <v>1520</v>
      </c>
      <c r="F514" s="615">
        <f t="shared" si="21"/>
        <v>44012210.508888893</v>
      </c>
      <c r="G514" s="614">
        <f t="shared" si="23"/>
        <v>1520</v>
      </c>
      <c r="H514" s="615">
        <f t="shared" si="22"/>
        <v>44012210.508888893</v>
      </c>
      <c r="I514" s="616" t="s">
        <v>155</v>
      </c>
      <c r="J514" s="616" t="s">
        <v>156</v>
      </c>
    </row>
    <row r="515" spans="1:10" ht="24">
      <c r="A515" s="617"/>
      <c r="B515" s="620" t="s">
        <v>3194</v>
      </c>
      <c r="C515" s="613" t="s">
        <v>4164</v>
      </c>
      <c r="D515" s="618" t="s">
        <v>4073</v>
      </c>
      <c r="E515" s="614">
        <v>20480</v>
      </c>
      <c r="F515" s="615">
        <f t="shared" si="21"/>
        <v>44032690.508888893</v>
      </c>
      <c r="G515" s="614">
        <f t="shared" si="23"/>
        <v>20480</v>
      </c>
      <c r="H515" s="615">
        <f t="shared" si="22"/>
        <v>44032690.508888893</v>
      </c>
      <c r="I515" s="616" t="s">
        <v>155</v>
      </c>
      <c r="J515" s="616" t="s">
        <v>156</v>
      </c>
    </row>
    <row r="516" spans="1:10" ht="24">
      <c r="A516" s="617"/>
      <c r="B516" s="620" t="s">
        <v>3194</v>
      </c>
      <c r="C516" s="613" t="s">
        <v>4164</v>
      </c>
      <c r="D516" s="618" t="s">
        <v>4074</v>
      </c>
      <c r="E516" s="614">
        <v>7280</v>
      </c>
      <c r="F516" s="615">
        <f t="shared" si="21"/>
        <v>44039970.508888893</v>
      </c>
      <c r="G516" s="614">
        <f t="shared" si="23"/>
        <v>7280</v>
      </c>
      <c r="H516" s="615">
        <f t="shared" si="22"/>
        <v>44039970.508888893</v>
      </c>
      <c r="I516" s="616" t="s">
        <v>155</v>
      </c>
      <c r="J516" s="616" t="s">
        <v>156</v>
      </c>
    </row>
    <row r="517" spans="1:10" ht="24">
      <c r="A517" s="617"/>
      <c r="B517" s="620" t="s">
        <v>3194</v>
      </c>
      <c r="C517" s="613" t="s">
        <v>4164</v>
      </c>
      <c r="D517" s="618" t="s">
        <v>4075</v>
      </c>
      <c r="E517" s="614">
        <v>106999.66666666666</v>
      </c>
      <c r="F517" s="615">
        <f t="shared" si="21"/>
        <v>44146970.175555557</v>
      </c>
      <c r="G517" s="614">
        <f t="shared" si="23"/>
        <v>106999.66666666666</v>
      </c>
      <c r="H517" s="615">
        <f t="shared" si="22"/>
        <v>44146970.175555557</v>
      </c>
      <c r="I517" s="616" t="s">
        <v>155</v>
      </c>
      <c r="J517" s="616" t="s">
        <v>156</v>
      </c>
    </row>
    <row r="518" spans="1:10" ht="24">
      <c r="A518" s="617"/>
      <c r="B518" s="620" t="s">
        <v>3194</v>
      </c>
      <c r="C518" s="613" t="s">
        <v>4164</v>
      </c>
      <c r="D518" s="618" t="s">
        <v>4076</v>
      </c>
      <c r="E518" s="614">
        <v>7040</v>
      </c>
      <c r="F518" s="615">
        <f t="shared" si="21"/>
        <v>44154010.175555557</v>
      </c>
      <c r="G518" s="614">
        <f t="shared" si="23"/>
        <v>7040</v>
      </c>
      <c r="H518" s="615">
        <f t="shared" si="22"/>
        <v>44154010.175555557</v>
      </c>
      <c r="I518" s="616" t="s">
        <v>155</v>
      </c>
      <c r="J518" s="616" t="s">
        <v>156</v>
      </c>
    </row>
    <row r="519" spans="1:10" ht="24">
      <c r="A519" s="617"/>
      <c r="B519" s="620" t="s">
        <v>3194</v>
      </c>
      <c r="C519" s="613" t="s">
        <v>4164</v>
      </c>
      <c r="D519" s="618" t="s">
        <v>4138</v>
      </c>
      <c r="E519" s="614">
        <v>520</v>
      </c>
      <c r="F519" s="615">
        <f t="shared" ref="F519:F582" si="24">E519+F518</f>
        <v>44154530.175555557</v>
      </c>
      <c r="G519" s="614">
        <f t="shared" si="23"/>
        <v>520</v>
      </c>
      <c r="H519" s="615">
        <f t="shared" ref="H519:H582" si="25">H518+G519</f>
        <v>44154530.175555557</v>
      </c>
      <c r="I519" s="616" t="s">
        <v>155</v>
      </c>
      <c r="J519" s="616" t="s">
        <v>156</v>
      </c>
    </row>
    <row r="520" spans="1:10" ht="24">
      <c r="A520" s="617"/>
      <c r="B520" s="620" t="s">
        <v>3194</v>
      </c>
      <c r="C520" s="613" t="s">
        <v>4164</v>
      </c>
      <c r="D520" s="618" t="s">
        <v>4165</v>
      </c>
      <c r="E520" s="614">
        <v>16880</v>
      </c>
      <c r="F520" s="615">
        <f t="shared" si="24"/>
        <v>44171410.175555557</v>
      </c>
      <c r="G520" s="614">
        <f t="shared" si="23"/>
        <v>16880</v>
      </c>
      <c r="H520" s="615">
        <f t="shared" si="25"/>
        <v>44171410.175555557</v>
      </c>
      <c r="I520" s="616" t="s">
        <v>155</v>
      </c>
      <c r="J520" s="616" t="s">
        <v>156</v>
      </c>
    </row>
    <row r="521" spans="1:10" ht="24">
      <c r="A521" s="617"/>
      <c r="B521" s="620" t="s">
        <v>3194</v>
      </c>
      <c r="C521" s="613" t="s">
        <v>4164</v>
      </c>
      <c r="D521" s="618" t="s">
        <v>4157</v>
      </c>
      <c r="E521" s="614">
        <v>5960</v>
      </c>
      <c r="F521" s="615">
        <f t="shared" si="24"/>
        <v>44177370.175555557</v>
      </c>
      <c r="G521" s="614">
        <f t="shared" ref="G521:G584" si="26">E521</f>
        <v>5960</v>
      </c>
      <c r="H521" s="615">
        <f t="shared" si="25"/>
        <v>44177370.175555557</v>
      </c>
      <c r="I521" s="616" t="s">
        <v>155</v>
      </c>
      <c r="J521" s="616" t="s">
        <v>156</v>
      </c>
    </row>
    <row r="522" spans="1:10" ht="24">
      <c r="A522" s="617"/>
      <c r="B522" s="620" t="s">
        <v>3194</v>
      </c>
      <c r="C522" s="613" t="s">
        <v>4164</v>
      </c>
      <c r="D522" s="618" t="s">
        <v>4140</v>
      </c>
      <c r="E522" s="614">
        <v>840</v>
      </c>
      <c r="F522" s="615">
        <f t="shared" si="24"/>
        <v>44178210.175555557</v>
      </c>
      <c r="G522" s="614">
        <f t="shared" si="26"/>
        <v>840</v>
      </c>
      <c r="H522" s="615">
        <f t="shared" si="25"/>
        <v>44178210.175555557</v>
      </c>
      <c r="I522" s="616" t="s">
        <v>155</v>
      </c>
      <c r="J522" s="616" t="s">
        <v>156</v>
      </c>
    </row>
    <row r="523" spans="1:10" ht="24">
      <c r="A523" s="617"/>
      <c r="B523" s="620" t="s">
        <v>3194</v>
      </c>
      <c r="C523" s="613" t="s">
        <v>4164</v>
      </c>
      <c r="D523" s="618" t="s">
        <v>4077</v>
      </c>
      <c r="E523" s="614">
        <v>1640</v>
      </c>
      <c r="F523" s="615">
        <f t="shared" si="24"/>
        <v>44179850.175555557</v>
      </c>
      <c r="G523" s="614">
        <f t="shared" si="26"/>
        <v>1640</v>
      </c>
      <c r="H523" s="615">
        <f t="shared" si="25"/>
        <v>44179850.175555557</v>
      </c>
      <c r="I523" s="616" t="s">
        <v>155</v>
      </c>
      <c r="J523" s="616" t="s">
        <v>156</v>
      </c>
    </row>
    <row r="524" spans="1:10" ht="24">
      <c r="A524" s="617"/>
      <c r="B524" s="620" t="s">
        <v>3194</v>
      </c>
      <c r="C524" s="613" t="s">
        <v>4164</v>
      </c>
      <c r="D524" s="618" t="s">
        <v>4166</v>
      </c>
      <c r="E524" s="614">
        <v>400</v>
      </c>
      <c r="F524" s="615">
        <f t="shared" si="24"/>
        <v>44180250.175555557</v>
      </c>
      <c r="G524" s="614">
        <f t="shared" si="26"/>
        <v>400</v>
      </c>
      <c r="H524" s="615">
        <f t="shared" si="25"/>
        <v>44180250.175555557</v>
      </c>
      <c r="I524" s="616" t="s">
        <v>155</v>
      </c>
      <c r="J524" s="616" t="s">
        <v>156</v>
      </c>
    </row>
    <row r="525" spans="1:10" ht="24">
      <c r="A525" s="617"/>
      <c r="B525" s="620" t="s">
        <v>3194</v>
      </c>
      <c r="C525" s="613" t="s">
        <v>4164</v>
      </c>
      <c r="D525" s="618" t="s">
        <v>4161</v>
      </c>
      <c r="E525" s="614">
        <v>1400</v>
      </c>
      <c r="F525" s="615">
        <f t="shared" si="24"/>
        <v>44181650.175555557</v>
      </c>
      <c r="G525" s="614">
        <f t="shared" si="26"/>
        <v>1400</v>
      </c>
      <c r="H525" s="615">
        <f t="shared" si="25"/>
        <v>44181650.175555557</v>
      </c>
      <c r="I525" s="616" t="s">
        <v>155</v>
      </c>
      <c r="J525" s="616" t="s">
        <v>156</v>
      </c>
    </row>
    <row r="526" spans="1:10" ht="24">
      <c r="A526" s="617"/>
      <c r="B526" s="620" t="s">
        <v>3194</v>
      </c>
      <c r="C526" s="613" t="s">
        <v>4164</v>
      </c>
      <c r="D526" s="618" t="s">
        <v>4142</v>
      </c>
      <c r="E526" s="614">
        <v>5960</v>
      </c>
      <c r="F526" s="615">
        <f t="shared" si="24"/>
        <v>44187610.175555557</v>
      </c>
      <c r="G526" s="614">
        <f t="shared" si="26"/>
        <v>5960</v>
      </c>
      <c r="H526" s="615">
        <f t="shared" si="25"/>
        <v>44187610.175555557</v>
      </c>
      <c r="I526" s="616" t="s">
        <v>155</v>
      </c>
      <c r="J526" s="616" t="s">
        <v>156</v>
      </c>
    </row>
    <row r="527" spans="1:10" ht="24">
      <c r="A527" s="617"/>
      <c r="B527" s="620" t="s">
        <v>3194</v>
      </c>
      <c r="C527" s="613" t="s">
        <v>4164</v>
      </c>
      <c r="D527" s="618" t="s">
        <v>4167</v>
      </c>
      <c r="E527" s="614">
        <v>20640</v>
      </c>
      <c r="F527" s="615">
        <f t="shared" si="24"/>
        <v>44208250.175555557</v>
      </c>
      <c r="G527" s="614">
        <f t="shared" si="26"/>
        <v>20640</v>
      </c>
      <c r="H527" s="615">
        <f t="shared" si="25"/>
        <v>44208250.175555557</v>
      </c>
      <c r="I527" s="616" t="s">
        <v>155</v>
      </c>
      <c r="J527" s="616" t="s">
        <v>156</v>
      </c>
    </row>
    <row r="528" spans="1:10" ht="24">
      <c r="A528" s="617"/>
      <c r="B528" s="620" t="s">
        <v>3194</v>
      </c>
      <c r="C528" s="613" t="s">
        <v>4164</v>
      </c>
      <c r="D528" s="618" t="s">
        <v>4078</v>
      </c>
      <c r="E528" s="614">
        <v>20480</v>
      </c>
      <c r="F528" s="615">
        <f t="shared" si="24"/>
        <v>44228730.175555557</v>
      </c>
      <c r="G528" s="614">
        <f t="shared" si="26"/>
        <v>20480</v>
      </c>
      <c r="H528" s="615">
        <f t="shared" si="25"/>
        <v>44228730.175555557</v>
      </c>
      <c r="I528" s="616" t="s">
        <v>155</v>
      </c>
      <c r="J528" s="616" t="s">
        <v>156</v>
      </c>
    </row>
    <row r="529" spans="1:10" ht="24">
      <c r="A529" s="617"/>
      <c r="B529" s="620" t="s">
        <v>3194</v>
      </c>
      <c r="C529" s="613" t="s">
        <v>4164</v>
      </c>
      <c r="D529" s="618" t="s">
        <v>3208</v>
      </c>
      <c r="E529" s="614">
        <v>20160</v>
      </c>
      <c r="F529" s="615">
        <f t="shared" si="24"/>
        <v>44248890.175555557</v>
      </c>
      <c r="G529" s="614">
        <f t="shared" si="26"/>
        <v>20160</v>
      </c>
      <c r="H529" s="615">
        <f t="shared" si="25"/>
        <v>44248890.175555557</v>
      </c>
      <c r="I529" s="616" t="s">
        <v>155</v>
      </c>
      <c r="J529" s="616" t="s">
        <v>156</v>
      </c>
    </row>
    <row r="530" spans="1:10" ht="24">
      <c r="A530" s="617"/>
      <c r="B530" s="620" t="s">
        <v>3194</v>
      </c>
      <c r="C530" s="613" t="s">
        <v>4164</v>
      </c>
      <c r="D530" s="618" t="s">
        <v>3570</v>
      </c>
      <c r="E530" s="614">
        <v>640</v>
      </c>
      <c r="F530" s="615">
        <f t="shared" si="24"/>
        <v>44249530.175555557</v>
      </c>
      <c r="G530" s="614">
        <f t="shared" si="26"/>
        <v>640</v>
      </c>
      <c r="H530" s="615">
        <f t="shared" si="25"/>
        <v>44249530.175555557</v>
      </c>
      <c r="I530" s="616" t="s">
        <v>155</v>
      </c>
      <c r="J530" s="616" t="s">
        <v>156</v>
      </c>
    </row>
    <row r="531" spans="1:10" ht="24">
      <c r="A531" s="617"/>
      <c r="B531" s="620" t="s">
        <v>3194</v>
      </c>
      <c r="C531" s="613" t="s">
        <v>4164</v>
      </c>
      <c r="D531" s="618" t="s">
        <v>3210</v>
      </c>
      <c r="E531" s="614">
        <v>27720</v>
      </c>
      <c r="F531" s="615">
        <f t="shared" si="24"/>
        <v>44277250.175555557</v>
      </c>
      <c r="G531" s="614">
        <f t="shared" si="26"/>
        <v>27720</v>
      </c>
      <c r="H531" s="615">
        <f t="shared" si="25"/>
        <v>44277250.175555557</v>
      </c>
      <c r="I531" s="616" t="s">
        <v>155</v>
      </c>
      <c r="J531" s="616" t="s">
        <v>156</v>
      </c>
    </row>
    <row r="532" spans="1:10" ht="24">
      <c r="A532" s="617"/>
      <c r="B532" s="620" t="s">
        <v>3194</v>
      </c>
      <c r="C532" s="613" t="s">
        <v>4164</v>
      </c>
      <c r="D532" s="618" t="s">
        <v>3571</v>
      </c>
      <c r="E532" s="614">
        <v>85760</v>
      </c>
      <c r="F532" s="615">
        <f t="shared" si="24"/>
        <v>44363010.175555557</v>
      </c>
      <c r="G532" s="614">
        <f t="shared" si="26"/>
        <v>85760</v>
      </c>
      <c r="H532" s="615">
        <f t="shared" si="25"/>
        <v>44363010.175555557</v>
      </c>
      <c r="I532" s="616" t="s">
        <v>155</v>
      </c>
      <c r="J532" s="616" t="s">
        <v>156</v>
      </c>
    </row>
    <row r="533" spans="1:10" ht="24">
      <c r="A533" s="617"/>
      <c r="B533" s="620" t="s">
        <v>3194</v>
      </c>
      <c r="C533" s="613" t="s">
        <v>4164</v>
      </c>
      <c r="D533" s="618" t="s">
        <v>3213</v>
      </c>
      <c r="E533" s="614">
        <v>960</v>
      </c>
      <c r="F533" s="615">
        <f t="shared" si="24"/>
        <v>44363970.175555557</v>
      </c>
      <c r="G533" s="614">
        <f t="shared" si="26"/>
        <v>960</v>
      </c>
      <c r="H533" s="615">
        <f t="shared" si="25"/>
        <v>44363970.175555557</v>
      </c>
      <c r="I533" s="616" t="s">
        <v>155</v>
      </c>
      <c r="J533" s="616" t="s">
        <v>156</v>
      </c>
    </row>
    <row r="534" spans="1:10" ht="24">
      <c r="A534" s="617"/>
      <c r="B534" s="620" t="s">
        <v>3194</v>
      </c>
      <c r="C534" s="613" t="s">
        <v>4164</v>
      </c>
      <c r="D534" s="618" t="s">
        <v>3426</v>
      </c>
      <c r="E534" s="614">
        <v>1999.6666666666665</v>
      </c>
      <c r="F534" s="615">
        <f t="shared" si="24"/>
        <v>44365969.842222221</v>
      </c>
      <c r="G534" s="614">
        <f t="shared" si="26"/>
        <v>1999.6666666666665</v>
      </c>
      <c r="H534" s="615">
        <f t="shared" si="25"/>
        <v>44365969.842222221</v>
      </c>
      <c r="I534" s="616" t="s">
        <v>155</v>
      </c>
      <c r="J534" s="616" t="s">
        <v>156</v>
      </c>
    </row>
    <row r="535" spans="1:10" ht="24">
      <c r="A535" s="617"/>
      <c r="B535" s="620" t="s">
        <v>3194</v>
      </c>
      <c r="C535" s="613" t="s">
        <v>4164</v>
      </c>
      <c r="D535" s="618" t="s">
        <v>4145</v>
      </c>
      <c r="E535" s="614">
        <v>5600</v>
      </c>
      <c r="F535" s="615">
        <f t="shared" si="24"/>
        <v>44371569.842222221</v>
      </c>
      <c r="G535" s="614">
        <f t="shared" si="26"/>
        <v>5600</v>
      </c>
      <c r="H535" s="615">
        <f t="shared" si="25"/>
        <v>44371569.842222221</v>
      </c>
      <c r="I535" s="616" t="s">
        <v>155</v>
      </c>
      <c r="J535" s="616" t="s">
        <v>156</v>
      </c>
    </row>
    <row r="536" spans="1:10" ht="24">
      <c r="A536" s="617"/>
      <c r="B536" s="620" t="s">
        <v>3194</v>
      </c>
      <c r="C536" s="613" t="s">
        <v>4164</v>
      </c>
      <c r="D536" s="618" t="s">
        <v>3574</v>
      </c>
      <c r="E536" s="614">
        <v>640</v>
      </c>
      <c r="F536" s="615">
        <f t="shared" si="24"/>
        <v>44372209.842222221</v>
      </c>
      <c r="G536" s="614">
        <f t="shared" si="26"/>
        <v>640</v>
      </c>
      <c r="H536" s="615">
        <f t="shared" si="25"/>
        <v>44372209.842222221</v>
      </c>
      <c r="I536" s="616" t="s">
        <v>155</v>
      </c>
      <c r="J536" s="616" t="s">
        <v>156</v>
      </c>
    </row>
    <row r="537" spans="1:10" ht="24">
      <c r="A537" s="617"/>
      <c r="B537" s="620" t="s">
        <v>3194</v>
      </c>
      <c r="C537" s="613" t="s">
        <v>4164</v>
      </c>
      <c r="D537" s="618" t="s">
        <v>3428</v>
      </c>
      <c r="E537" s="614">
        <v>1320</v>
      </c>
      <c r="F537" s="615">
        <f t="shared" si="24"/>
        <v>44373529.842222221</v>
      </c>
      <c r="G537" s="614">
        <f t="shared" si="26"/>
        <v>1320</v>
      </c>
      <c r="H537" s="615">
        <f t="shared" si="25"/>
        <v>44373529.842222221</v>
      </c>
      <c r="I537" s="616" t="s">
        <v>155</v>
      </c>
      <c r="J537" s="616" t="s">
        <v>156</v>
      </c>
    </row>
    <row r="538" spans="1:10" ht="24">
      <c r="A538" s="617"/>
      <c r="B538" s="620" t="s">
        <v>3194</v>
      </c>
      <c r="C538" s="613" t="s">
        <v>4164</v>
      </c>
      <c r="D538" s="618" t="s">
        <v>4146</v>
      </c>
      <c r="E538" s="614">
        <v>53160</v>
      </c>
      <c r="F538" s="615">
        <f t="shared" si="24"/>
        <v>44426689.842222221</v>
      </c>
      <c r="G538" s="614">
        <f t="shared" si="26"/>
        <v>53160</v>
      </c>
      <c r="H538" s="615">
        <f t="shared" si="25"/>
        <v>44426689.842222221</v>
      </c>
      <c r="I538" s="616" t="s">
        <v>155</v>
      </c>
      <c r="J538" s="616" t="s">
        <v>156</v>
      </c>
    </row>
    <row r="539" spans="1:10" ht="24">
      <c r="A539" s="617"/>
      <c r="B539" s="620" t="s">
        <v>3194</v>
      </c>
      <c r="C539" s="613" t="s">
        <v>4164</v>
      </c>
      <c r="D539" s="618" t="s">
        <v>3594</v>
      </c>
      <c r="E539" s="614">
        <v>280</v>
      </c>
      <c r="F539" s="615">
        <f t="shared" si="24"/>
        <v>44426969.842222221</v>
      </c>
      <c r="G539" s="614">
        <f t="shared" si="26"/>
        <v>280</v>
      </c>
      <c r="H539" s="615">
        <f t="shared" si="25"/>
        <v>44426969.842222221</v>
      </c>
      <c r="I539" s="616" t="s">
        <v>155</v>
      </c>
      <c r="J539" s="616" t="s">
        <v>156</v>
      </c>
    </row>
    <row r="540" spans="1:10" ht="24">
      <c r="A540" s="617"/>
      <c r="B540" s="620" t="s">
        <v>3194</v>
      </c>
      <c r="C540" s="613" t="s">
        <v>4164</v>
      </c>
      <c r="D540" s="618" t="s">
        <v>3576</v>
      </c>
      <c r="E540" s="614">
        <v>200</v>
      </c>
      <c r="F540" s="615">
        <f t="shared" si="24"/>
        <v>44427169.842222221</v>
      </c>
      <c r="G540" s="614">
        <f t="shared" si="26"/>
        <v>200</v>
      </c>
      <c r="H540" s="615">
        <f t="shared" si="25"/>
        <v>44427169.842222221</v>
      </c>
      <c r="I540" s="616" t="s">
        <v>155</v>
      </c>
      <c r="J540" s="616" t="s">
        <v>156</v>
      </c>
    </row>
    <row r="541" spans="1:10" ht="24">
      <c r="A541" s="617"/>
      <c r="B541" s="620" t="s">
        <v>3194</v>
      </c>
      <c r="C541" s="613" t="s">
        <v>4164</v>
      </c>
      <c r="D541" s="618" t="s">
        <v>3662</v>
      </c>
      <c r="E541" s="614">
        <v>1880</v>
      </c>
      <c r="F541" s="615">
        <f t="shared" si="24"/>
        <v>44429049.842222221</v>
      </c>
      <c r="G541" s="614">
        <f t="shared" si="26"/>
        <v>1880</v>
      </c>
      <c r="H541" s="615">
        <f t="shared" si="25"/>
        <v>44429049.842222221</v>
      </c>
      <c r="I541" s="616" t="s">
        <v>155</v>
      </c>
      <c r="J541" s="616" t="s">
        <v>156</v>
      </c>
    </row>
    <row r="542" spans="1:10" ht="24">
      <c r="A542" s="617"/>
      <c r="B542" s="620" t="s">
        <v>3194</v>
      </c>
      <c r="C542" s="613" t="s">
        <v>4164</v>
      </c>
      <c r="D542" s="618" t="s">
        <v>3433</v>
      </c>
      <c r="E542" s="614">
        <v>97999.666666666672</v>
      </c>
      <c r="F542" s="615">
        <f t="shared" si="24"/>
        <v>44527049.508888885</v>
      </c>
      <c r="G542" s="614">
        <f t="shared" si="26"/>
        <v>97999.666666666672</v>
      </c>
      <c r="H542" s="615">
        <f t="shared" si="25"/>
        <v>44527049.508888885</v>
      </c>
      <c r="I542" s="616" t="s">
        <v>155</v>
      </c>
      <c r="J542" s="616" t="s">
        <v>156</v>
      </c>
    </row>
    <row r="543" spans="1:10" ht="24">
      <c r="A543" s="617"/>
      <c r="B543" s="620" t="s">
        <v>3194</v>
      </c>
      <c r="C543" s="613" t="s">
        <v>4164</v>
      </c>
      <c r="D543" s="618" t="s">
        <v>3581</v>
      </c>
      <c r="E543" s="614">
        <v>1000.3333333333333</v>
      </c>
      <c r="F543" s="615">
        <f t="shared" si="24"/>
        <v>44528049.842222221</v>
      </c>
      <c r="G543" s="614">
        <f t="shared" si="26"/>
        <v>1000.3333333333333</v>
      </c>
      <c r="H543" s="615">
        <f t="shared" si="25"/>
        <v>44528049.842222221</v>
      </c>
      <c r="I543" s="616" t="s">
        <v>155</v>
      </c>
      <c r="J543" s="616" t="s">
        <v>156</v>
      </c>
    </row>
    <row r="544" spans="1:10" ht="24">
      <c r="A544" s="617"/>
      <c r="B544" s="620" t="s">
        <v>3194</v>
      </c>
      <c r="C544" s="613" t="s">
        <v>4164</v>
      </c>
      <c r="D544" s="618" t="s">
        <v>4168</v>
      </c>
      <c r="E544" s="614">
        <v>240</v>
      </c>
      <c r="F544" s="615">
        <f t="shared" si="24"/>
        <v>44528289.842222221</v>
      </c>
      <c r="G544" s="614">
        <f t="shared" si="26"/>
        <v>240</v>
      </c>
      <c r="H544" s="615">
        <f t="shared" si="25"/>
        <v>44528289.842222221</v>
      </c>
      <c r="I544" s="616" t="s">
        <v>155</v>
      </c>
      <c r="J544" s="616" t="s">
        <v>156</v>
      </c>
    </row>
    <row r="545" spans="1:10" ht="24">
      <c r="A545" s="617"/>
      <c r="B545" s="620" t="s">
        <v>3194</v>
      </c>
      <c r="C545" s="613" t="s">
        <v>4164</v>
      </c>
      <c r="D545" s="618" t="s">
        <v>3222</v>
      </c>
      <c r="E545" s="614">
        <v>320</v>
      </c>
      <c r="F545" s="615">
        <f t="shared" si="24"/>
        <v>44528609.842222221</v>
      </c>
      <c r="G545" s="614">
        <f t="shared" si="26"/>
        <v>320</v>
      </c>
      <c r="H545" s="615">
        <f t="shared" si="25"/>
        <v>44528609.842222221</v>
      </c>
      <c r="I545" s="616" t="s">
        <v>155</v>
      </c>
      <c r="J545" s="616" t="s">
        <v>156</v>
      </c>
    </row>
    <row r="546" spans="1:10" ht="24">
      <c r="A546" s="617"/>
      <c r="B546" s="620" t="s">
        <v>3194</v>
      </c>
      <c r="C546" s="613" t="s">
        <v>4164</v>
      </c>
      <c r="D546" s="618" t="s">
        <v>3225</v>
      </c>
      <c r="E546" s="614">
        <v>2520</v>
      </c>
      <c r="F546" s="615">
        <f t="shared" si="24"/>
        <v>44531129.842222221</v>
      </c>
      <c r="G546" s="614">
        <f t="shared" si="26"/>
        <v>2520</v>
      </c>
      <c r="H546" s="615">
        <f t="shared" si="25"/>
        <v>44531129.842222221</v>
      </c>
      <c r="I546" s="616" t="s">
        <v>155</v>
      </c>
      <c r="J546" s="616" t="s">
        <v>156</v>
      </c>
    </row>
    <row r="547" spans="1:10" ht="24">
      <c r="A547" s="617"/>
      <c r="B547" s="620" t="s">
        <v>3194</v>
      </c>
      <c r="C547" s="613" t="s">
        <v>4164</v>
      </c>
      <c r="D547" s="618" t="s">
        <v>3442</v>
      </c>
      <c r="E547" s="614">
        <v>240</v>
      </c>
      <c r="F547" s="615">
        <f t="shared" si="24"/>
        <v>44531369.842222221</v>
      </c>
      <c r="G547" s="614">
        <f t="shared" si="26"/>
        <v>240</v>
      </c>
      <c r="H547" s="615">
        <f t="shared" si="25"/>
        <v>44531369.842222221</v>
      </c>
      <c r="I547" s="616" t="s">
        <v>155</v>
      </c>
      <c r="J547" s="616" t="s">
        <v>156</v>
      </c>
    </row>
    <row r="548" spans="1:10" ht="24">
      <c r="A548" s="617"/>
      <c r="B548" s="620" t="s">
        <v>3194</v>
      </c>
      <c r="C548" s="613" t="s">
        <v>4164</v>
      </c>
      <c r="D548" s="618" t="s">
        <v>4169</v>
      </c>
      <c r="E548" s="614">
        <v>6000</v>
      </c>
      <c r="F548" s="615">
        <f t="shared" si="24"/>
        <v>44537369.842222221</v>
      </c>
      <c r="G548" s="614">
        <f t="shared" si="26"/>
        <v>6000</v>
      </c>
      <c r="H548" s="615">
        <f t="shared" si="25"/>
        <v>44537369.842222221</v>
      </c>
      <c r="I548" s="616" t="s">
        <v>155</v>
      </c>
      <c r="J548" s="616" t="s">
        <v>156</v>
      </c>
    </row>
    <row r="549" spans="1:10" ht="24">
      <c r="A549" s="617"/>
      <c r="B549" s="620" t="s">
        <v>3194</v>
      </c>
      <c r="C549" s="613" t="s">
        <v>4164</v>
      </c>
      <c r="D549" s="618" t="s">
        <v>3227</v>
      </c>
      <c r="E549" s="614">
        <v>11880</v>
      </c>
      <c r="F549" s="615">
        <f t="shared" si="24"/>
        <v>44549249.842222221</v>
      </c>
      <c r="G549" s="614">
        <f t="shared" si="26"/>
        <v>11880</v>
      </c>
      <c r="H549" s="615">
        <f t="shared" si="25"/>
        <v>44549249.842222221</v>
      </c>
      <c r="I549" s="616" t="s">
        <v>155</v>
      </c>
      <c r="J549" s="616" t="s">
        <v>156</v>
      </c>
    </row>
    <row r="550" spans="1:10" ht="24">
      <c r="A550" s="617"/>
      <c r="B550" s="620" t="s">
        <v>3194</v>
      </c>
      <c r="C550" s="613" t="s">
        <v>4164</v>
      </c>
      <c r="D550" s="618" t="s">
        <v>3228</v>
      </c>
      <c r="E550" s="614">
        <v>292999.66666666669</v>
      </c>
      <c r="F550" s="615">
        <f t="shared" si="24"/>
        <v>44842249.508888885</v>
      </c>
      <c r="G550" s="614">
        <f t="shared" si="26"/>
        <v>292999.66666666669</v>
      </c>
      <c r="H550" s="615">
        <f t="shared" si="25"/>
        <v>44842249.508888885</v>
      </c>
      <c r="I550" s="616" t="s">
        <v>155</v>
      </c>
      <c r="J550" s="616" t="s">
        <v>156</v>
      </c>
    </row>
    <row r="551" spans="1:10" ht="24">
      <c r="A551" s="617"/>
      <c r="B551" s="620" t="s">
        <v>3194</v>
      </c>
      <c r="C551" s="613" t="s">
        <v>4164</v>
      </c>
      <c r="D551" s="618" t="s">
        <v>4170</v>
      </c>
      <c r="E551" s="614">
        <v>1560</v>
      </c>
      <c r="F551" s="615">
        <f t="shared" si="24"/>
        <v>44843809.508888885</v>
      </c>
      <c r="G551" s="614">
        <f t="shared" si="26"/>
        <v>1560</v>
      </c>
      <c r="H551" s="615">
        <f t="shared" si="25"/>
        <v>44843809.508888885</v>
      </c>
      <c r="I551" s="616" t="s">
        <v>155</v>
      </c>
      <c r="J551" s="616" t="s">
        <v>156</v>
      </c>
    </row>
    <row r="552" spans="1:10" ht="24">
      <c r="A552" s="617"/>
      <c r="B552" s="620" t="s">
        <v>3194</v>
      </c>
      <c r="C552" s="613" t="s">
        <v>4164</v>
      </c>
      <c r="D552" s="618" t="s">
        <v>3445</v>
      </c>
      <c r="E552" s="614">
        <v>577000.33333333337</v>
      </c>
      <c r="F552" s="615">
        <f t="shared" si="24"/>
        <v>45420809.842222221</v>
      </c>
      <c r="G552" s="614">
        <f t="shared" si="26"/>
        <v>577000.33333333337</v>
      </c>
      <c r="H552" s="615">
        <f t="shared" si="25"/>
        <v>45420809.842222221</v>
      </c>
      <c r="I552" s="616" t="s">
        <v>155</v>
      </c>
      <c r="J552" s="616" t="s">
        <v>156</v>
      </c>
    </row>
    <row r="553" spans="1:10" ht="24">
      <c r="A553" s="617"/>
      <c r="B553" s="620" t="s">
        <v>3194</v>
      </c>
      <c r="C553" s="613" t="s">
        <v>4164</v>
      </c>
      <c r="D553" s="618" t="s">
        <v>3585</v>
      </c>
      <c r="E553" s="614">
        <v>70999.666666666672</v>
      </c>
      <c r="F553" s="615">
        <f t="shared" si="24"/>
        <v>45491809.508888885</v>
      </c>
      <c r="G553" s="614">
        <f t="shared" si="26"/>
        <v>70999.666666666672</v>
      </c>
      <c r="H553" s="615">
        <f t="shared" si="25"/>
        <v>45491809.508888885</v>
      </c>
      <c r="I553" s="616" t="s">
        <v>155</v>
      </c>
      <c r="J553" s="616" t="s">
        <v>156</v>
      </c>
    </row>
    <row r="554" spans="1:10" ht="24">
      <c r="A554" s="617"/>
      <c r="B554" s="620" t="s">
        <v>3194</v>
      </c>
      <c r="C554" s="613" t="s">
        <v>4164</v>
      </c>
      <c r="D554" s="618" t="s">
        <v>3451</v>
      </c>
      <c r="E554" s="614">
        <v>880</v>
      </c>
      <c r="F554" s="615">
        <f t="shared" si="24"/>
        <v>45492689.508888885</v>
      </c>
      <c r="G554" s="614">
        <f t="shared" si="26"/>
        <v>880</v>
      </c>
      <c r="H554" s="615">
        <f t="shared" si="25"/>
        <v>45492689.508888885</v>
      </c>
      <c r="I554" s="616" t="s">
        <v>155</v>
      </c>
      <c r="J554" s="616" t="s">
        <v>156</v>
      </c>
    </row>
    <row r="555" spans="1:10" ht="24">
      <c r="A555" s="617"/>
      <c r="B555" s="620" t="s">
        <v>3194</v>
      </c>
      <c r="C555" s="613" t="s">
        <v>4164</v>
      </c>
      <c r="D555" s="618" t="s">
        <v>4079</v>
      </c>
      <c r="E555" s="614">
        <v>5280</v>
      </c>
      <c r="F555" s="615">
        <f t="shared" si="24"/>
        <v>45497969.508888885</v>
      </c>
      <c r="G555" s="614">
        <f t="shared" si="26"/>
        <v>5280</v>
      </c>
      <c r="H555" s="615">
        <f t="shared" si="25"/>
        <v>45497969.508888885</v>
      </c>
      <c r="I555" s="616" t="s">
        <v>155</v>
      </c>
      <c r="J555" s="616" t="s">
        <v>156</v>
      </c>
    </row>
    <row r="556" spans="1:10" ht="24">
      <c r="A556" s="617"/>
      <c r="B556" s="620" t="s">
        <v>3194</v>
      </c>
      <c r="C556" s="613" t="s">
        <v>4164</v>
      </c>
      <c r="D556" s="618" t="s">
        <v>3597</v>
      </c>
      <c r="E556" s="614">
        <v>120</v>
      </c>
      <c r="F556" s="615">
        <f t="shared" si="24"/>
        <v>45498089.508888885</v>
      </c>
      <c r="G556" s="614">
        <f t="shared" si="26"/>
        <v>120</v>
      </c>
      <c r="H556" s="615">
        <f t="shared" si="25"/>
        <v>45498089.508888885</v>
      </c>
      <c r="I556" s="616" t="s">
        <v>155</v>
      </c>
      <c r="J556" s="616" t="s">
        <v>156</v>
      </c>
    </row>
    <row r="557" spans="1:10" ht="24">
      <c r="A557" s="617"/>
      <c r="B557" s="620" t="s">
        <v>3194</v>
      </c>
      <c r="C557" s="613" t="s">
        <v>4164</v>
      </c>
      <c r="D557" s="618" t="s">
        <v>3453</v>
      </c>
      <c r="E557" s="614">
        <v>40</v>
      </c>
      <c r="F557" s="615">
        <f t="shared" si="24"/>
        <v>45498129.508888885</v>
      </c>
      <c r="G557" s="614">
        <f t="shared" si="26"/>
        <v>40</v>
      </c>
      <c r="H557" s="615">
        <f t="shared" si="25"/>
        <v>45498129.508888885</v>
      </c>
      <c r="I557" s="616" t="s">
        <v>155</v>
      </c>
      <c r="J557" s="616" t="s">
        <v>156</v>
      </c>
    </row>
    <row r="558" spans="1:10" ht="24">
      <c r="A558" s="617"/>
      <c r="B558" s="620" t="s">
        <v>3194</v>
      </c>
      <c r="C558" s="613" t="s">
        <v>4164</v>
      </c>
      <c r="D558" s="618" t="s">
        <v>3454</v>
      </c>
      <c r="E558" s="614">
        <v>447000</v>
      </c>
      <c r="F558" s="615">
        <f t="shared" si="24"/>
        <v>45945129.508888885</v>
      </c>
      <c r="G558" s="614">
        <f t="shared" si="26"/>
        <v>447000</v>
      </c>
      <c r="H558" s="615">
        <f t="shared" si="25"/>
        <v>45945129.508888885</v>
      </c>
      <c r="I558" s="616" t="s">
        <v>155</v>
      </c>
      <c r="J558" s="616" t="s">
        <v>156</v>
      </c>
    </row>
    <row r="559" spans="1:10" ht="24">
      <c r="A559" s="617"/>
      <c r="B559" s="620" t="s">
        <v>3194</v>
      </c>
      <c r="C559" s="613" t="s">
        <v>4164</v>
      </c>
      <c r="D559" s="618" t="s">
        <v>3235</v>
      </c>
      <c r="E559" s="614">
        <v>14360</v>
      </c>
      <c r="F559" s="615">
        <f t="shared" si="24"/>
        <v>45959489.508888885</v>
      </c>
      <c r="G559" s="614">
        <f t="shared" si="26"/>
        <v>14360</v>
      </c>
      <c r="H559" s="615">
        <f t="shared" si="25"/>
        <v>45959489.508888885</v>
      </c>
      <c r="I559" s="616" t="s">
        <v>155</v>
      </c>
      <c r="J559" s="616" t="s">
        <v>156</v>
      </c>
    </row>
    <row r="560" spans="1:10" ht="24">
      <c r="A560" s="617"/>
      <c r="B560" s="620" t="s">
        <v>3194</v>
      </c>
      <c r="C560" s="613" t="s">
        <v>4164</v>
      </c>
      <c r="D560" s="618" t="s">
        <v>3455</v>
      </c>
      <c r="E560" s="614">
        <v>28360</v>
      </c>
      <c r="F560" s="615">
        <f t="shared" si="24"/>
        <v>45987849.508888885</v>
      </c>
      <c r="G560" s="614">
        <f t="shared" si="26"/>
        <v>28360</v>
      </c>
      <c r="H560" s="615">
        <f t="shared" si="25"/>
        <v>45987849.508888885</v>
      </c>
      <c r="I560" s="616" t="s">
        <v>155</v>
      </c>
      <c r="J560" s="616" t="s">
        <v>156</v>
      </c>
    </row>
    <row r="561" spans="1:10" ht="24">
      <c r="A561" s="617"/>
      <c r="B561" s="620" t="s">
        <v>3194</v>
      </c>
      <c r="C561" s="613" t="s">
        <v>4171</v>
      </c>
      <c r="D561" s="618" t="s">
        <v>3468</v>
      </c>
      <c r="E561" s="614">
        <v>13000</v>
      </c>
      <c r="F561" s="615">
        <f t="shared" si="24"/>
        <v>46000849.508888885</v>
      </c>
      <c r="G561" s="614">
        <f t="shared" si="26"/>
        <v>13000</v>
      </c>
      <c r="H561" s="615">
        <f t="shared" si="25"/>
        <v>46000849.508888885</v>
      </c>
      <c r="I561" s="616" t="s">
        <v>907</v>
      </c>
      <c r="J561" s="616" t="s">
        <v>516</v>
      </c>
    </row>
    <row r="562" spans="1:10" ht="24">
      <c r="A562" s="617"/>
      <c r="B562" s="620" t="s">
        <v>3194</v>
      </c>
      <c r="C562" s="613" t="s">
        <v>4171</v>
      </c>
      <c r="D562" s="618" t="s">
        <v>4172</v>
      </c>
      <c r="E562" s="614">
        <v>120000</v>
      </c>
      <c r="F562" s="615">
        <f t="shared" si="24"/>
        <v>46120849.508888885</v>
      </c>
      <c r="G562" s="614">
        <f t="shared" si="26"/>
        <v>120000</v>
      </c>
      <c r="H562" s="615">
        <f t="shared" si="25"/>
        <v>46120849.508888885</v>
      </c>
      <c r="I562" s="616" t="s">
        <v>907</v>
      </c>
      <c r="J562" s="616" t="s">
        <v>516</v>
      </c>
    </row>
    <row r="563" spans="1:10" ht="24">
      <c r="A563" s="617"/>
      <c r="B563" s="620" t="s">
        <v>3194</v>
      </c>
      <c r="C563" s="613" t="s">
        <v>4171</v>
      </c>
      <c r="D563" s="618" t="s">
        <v>3419</v>
      </c>
      <c r="E563" s="614">
        <v>309000</v>
      </c>
      <c r="F563" s="615">
        <f t="shared" si="24"/>
        <v>46429849.508888885</v>
      </c>
      <c r="G563" s="614">
        <f t="shared" si="26"/>
        <v>309000</v>
      </c>
      <c r="H563" s="615">
        <f t="shared" si="25"/>
        <v>46429849.508888885</v>
      </c>
      <c r="I563" s="616" t="s">
        <v>907</v>
      </c>
      <c r="J563" s="616" t="s">
        <v>516</v>
      </c>
    </row>
    <row r="564" spans="1:10" ht="24">
      <c r="A564" s="617"/>
      <c r="B564" s="620" t="s">
        <v>3194</v>
      </c>
      <c r="C564" s="613" t="s">
        <v>4171</v>
      </c>
      <c r="D564" s="618" t="s">
        <v>3205</v>
      </c>
      <c r="E564" s="614">
        <v>25000</v>
      </c>
      <c r="F564" s="615">
        <f t="shared" si="24"/>
        <v>46454849.508888885</v>
      </c>
      <c r="G564" s="614">
        <f t="shared" si="26"/>
        <v>25000</v>
      </c>
      <c r="H564" s="615">
        <f t="shared" si="25"/>
        <v>46454849.508888885</v>
      </c>
      <c r="I564" s="616" t="s">
        <v>907</v>
      </c>
      <c r="J564" s="616" t="s">
        <v>516</v>
      </c>
    </row>
    <row r="565" spans="1:10" ht="24">
      <c r="A565" s="617"/>
      <c r="B565" s="620" t="s">
        <v>3194</v>
      </c>
      <c r="C565" s="613" t="s">
        <v>4171</v>
      </c>
      <c r="D565" s="618" t="s">
        <v>3206</v>
      </c>
      <c r="E565" s="614">
        <v>3040</v>
      </c>
      <c r="F565" s="615">
        <f t="shared" si="24"/>
        <v>46457889.508888885</v>
      </c>
      <c r="G565" s="614">
        <f t="shared" si="26"/>
        <v>3040</v>
      </c>
      <c r="H565" s="615">
        <f t="shared" si="25"/>
        <v>46457889.508888885</v>
      </c>
      <c r="I565" s="616" t="s">
        <v>907</v>
      </c>
      <c r="J565" s="616" t="s">
        <v>516</v>
      </c>
    </row>
    <row r="566" spans="1:10" ht="24">
      <c r="A566" s="617"/>
      <c r="B566" s="620" t="s">
        <v>3194</v>
      </c>
      <c r="C566" s="613" t="s">
        <v>4171</v>
      </c>
      <c r="D566" s="618" t="s">
        <v>4001</v>
      </c>
      <c r="E566" s="614">
        <v>1960</v>
      </c>
      <c r="F566" s="615">
        <f t="shared" si="24"/>
        <v>46459849.508888885</v>
      </c>
      <c r="G566" s="614">
        <f t="shared" si="26"/>
        <v>1960</v>
      </c>
      <c r="H566" s="615">
        <f t="shared" si="25"/>
        <v>46459849.508888885</v>
      </c>
      <c r="I566" s="616" t="s">
        <v>907</v>
      </c>
      <c r="J566" s="616" t="s">
        <v>516</v>
      </c>
    </row>
    <row r="567" spans="1:10" ht="24">
      <c r="A567" s="617"/>
      <c r="B567" s="620" t="s">
        <v>3194</v>
      </c>
      <c r="C567" s="613" t="s">
        <v>4171</v>
      </c>
      <c r="D567" s="618" t="s">
        <v>4051</v>
      </c>
      <c r="E567" s="614">
        <v>480</v>
      </c>
      <c r="F567" s="615">
        <f t="shared" si="24"/>
        <v>46460329.508888885</v>
      </c>
      <c r="G567" s="614">
        <f t="shared" si="26"/>
        <v>480</v>
      </c>
      <c r="H567" s="615">
        <f t="shared" si="25"/>
        <v>46460329.508888885</v>
      </c>
      <c r="I567" s="616" t="s">
        <v>907</v>
      </c>
      <c r="J567" s="616" t="s">
        <v>516</v>
      </c>
    </row>
    <row r="568" spans="1:10" ht="24">
      <c r="A568" s="617"/>
      <c r="B568" s="620" t="s">
        <v>3194</v>
      </c>
      <c r="C568" s="613" t="s">
        <v>4171</v>
      </c>
      <c r="D568" s="618" t="s">
        <v>3208</v>
      </c>
      <c r="E568" s="614">
        <v>58000</v>
      </c>
      <c r="F568" s="615">
        <f t="shared" si="24"/>
        <v>46518329.508888885</v>
      </c>
      <c r="G568" s="614">
        <f t="shared" si="26"/>
        <v>58000</v>
      </c>
      <c r="H568" s="615">
        <f t="shared" si="25"/>
        <v>46518329.508888885</v>
      </c>
      <c r="I568" s="616" t="s">
        <v>907</v>
      </c>
      <c r="J568" s="616" t="s">
        <v>516</v>
      </c>
    </row>
    <row r="569" spans="1:10" ht="24">
      <c r="A569" s="617"/>
      <c r="B569" s="620" t="s">
        <v>3194</v>
      </c>
      <c r="C569" s="613" t="s">
        <v>4171</v>
      </c>
      <c r="D569" s="618" t="s">
        <v>3210</v>
      </c>
      <c r="E569" s="614">
        <v>271000</v>
      </c>
      <c r="F569" s="615">
        <f t="shared" si="24"/>
        <v>46789329.508888885</v>
      </c>
      <c r="G569" s="614">
        <f t="shared" si="26"/>
        <v>271000</v>
      </c>
      <c r="H569" s="615">
        <f t="shared" si="25"/>
        <v>46789329.508888885</v>
      </c>
      <c r="I569" s="616" t="s">
        <v>907</v>
      </c>
      <c r="J569" s="616" t="s">
        <v>516</v>
      </c>
    </row>
    <row r="570" spans="1:10" ht="24">
      <c r="A570" s="617"/>
      <c r="B570" s="620" t="s">
        <v>3194</v>
      </c>
      <c r="C570" s="613" t="s">
        <v>4171</v>
      </c>
      <c r="D570" s="618" t="s">
        <v>3211</v>
      </c>
      <c r="E570" s="614">
        <v>232000</v>
      </c>
      <c r="F570" s="615">
        <f t="shared" si="24"/>
        <v>47021329.508888885</v>
      </c>
      <c r="G570" s="614">
        <f t="shared" si="26"/>
        <v>232000</v>
      </c>
      <c r="H570" s="615">
        <f t="shared" si="25"/>
        <v>47021329.508888885</v>
      </c>
      <c r="I570" s="616" t="s">
        <v>907</v>
      </c>
      <c r="J570" s="616" t="s">
        <v>516</v>
      </c>
    </row>
    <row r="571" spans="1:10" ht="24">
      <c r="A571" s="617"/>
      <c r="B571" s="620" t="s">
        <v>3194</v>
      </c>
      <c r="C571" s="613" t="s">
        <v>4171</v>
      </c>
      <c r="D571" s="618" t="s">
        <v>3421</v>
      </c>
      <c r="E571" s="614">
        <v>14160</v>
      </c>
      <c r="F571" s="615">
        <f t="shared" si="24"/>
        <v>47035489.508888885</v>
      </c>
      <c r="G571" s="614">
        <f t="shared" si="26"/>
        <v>14160</v>
      </c>
      <c r="H571" s="615">
        <f t="shared" si="25"/>
        <v>47035489.508888885</v>
      </c>
      <c r="I571" s="616" t="s">
        <v>907</v>
      </c>
      <c r="J571" s="616" t="s">
        <v>516</v>
      </c>
    </row>
    <row r="572" spans="1:10" ht="24">
      <c r="A572" s="617"/>
      <c r="B572" s="620" t="s">
        <v>3194</v>
      </c>
      <c r="C572" s="613" t="s">
        <v>4171</v>
      </c>
      <c r="D572" s="618" t="s">
        <v>4053</v>
      </c>
      <c r="E572" s="614">
        <v>60000</v>
      </c>
      <c r="F572" s="615">
        <f t="shared" si="24"/>
        <v>47095489.508888885</v>
      </c>
      <c r="G572" s="614">
        <f t="shared" si="26"/>
        <v>60000</v>
      </c>
      <c r="H572" s="615">
        <f t="shared" si="25"/>
        <v>47095489.508888885</v>
      </c>
      <c r="I572" s="616" t="s">
        <v>907</v>
      </c>
      <c r="J572" s="616" t="s">
        <v>516</v>
      </c>
    </row>
    <row r="573" spans="1:10" ht="24">
      <c r="A573" s="617"/>
      <c r="B573" s="620" t="s">
        <v>3194</v>
      </c>
      <c r="C573" s="613" t="s">
        <v>4171</v>
      </c>
      <c r="D573" s="618" t="s">
        <v>3423</v>
      </c>
      <c r="E573" s="614">
        <v>1640</v>
      </c>
      <c r="F573" s="615">
        <f t="shared" si="24"/>
        <v>47097129.508888885</v>
      </c>
      <c r="G573" s="614">
        <f t="shared" si="26"/>
        <v>1640</v>
      </c>
      <c r="H573" s="615">
        <f t="shared" si="25"/>
        <v>47097129.508888885</v>
      </c>
      <c r="I573" s="616" t="s">
        <v>907</v>
      </c>
      <c r="J573" s="616" t="s">
        <v>516</v>
      </c>
    </row>
    <row r="574" spans="1:10" ht="24">
      <c r="A574" s="617"/>
      <c r="B574" s="620" t="s">
        <v>3194</v>
      </c>
      <c r="C574" s="613" t="s">
        <v>4171</v>
      </c>
      <c r="D574" s="618" t="s">
        <v>3574</v>
      </c>
      <c r="E574" s="614">
        <v>16000</v>
      </c>
      <c r="F574" s="615">
        <f t="shared" si="24"/>
        <v>47113129.508888885</v>
      </c>
      <c r="G574" s="614">
        <f t="shared" si="26"/>
        <v>16000</v>
      </c>
      <c r="H574" s="615">
        <f t="shared" si="25"/>
        <v>47113129.508888885</v>
      </c>
      <c r="I574" s="616" t="s">
        <v>907</v>
      </c>
      <c r="J574" s="616" t="s">
        <v>516</v>
      </c>
    </row>
    <row r="575" spans="1:10" ht="24">
      <c r="A575" s="617"/>
      <c r="B575" s="620" t="s">
        <v>3194</v>
      </c>
      <c r="C575" s="613" t="s">
        <v>4171</v>
      </c>
      <c r="D575" s="618" t="s">
        <v>3214</v>
      </c>
      <c r="E575" s="614">
        <v>165000</v>
      </c>
      <c r="F575" s="615">
        <f t="shared" si="24"/>
        <v>47278129.508888885</v>
      </c>
      <c r="G575" s="614">
        <f t="shared" si="26"/>
        <v>165000</v>
      </c>
      <c r="H575" s="615">
        <f t="shared" si="25"/>
        <v>47278129.508888885</v>
      </c>
      <c r="I575" s="616" t="s">
        <v>907</v>
      </c>
      <c r="J575" s="616" t="s">
        <v>516</v>
      </c>
    </row>
    <row r="576" spans="1:10" ht="24">
      <c r="A576" s="617"/>
      <c r="B576" s="620" t="s">
        <v>3194</v>
      </c>
      <c r="C576" s="613" t="s">
        <v>4171</v>
      </c>
      <c r="D576" s="618" t="s">
        <v>3215</v>
      </c>
      <c r="E576" s="614">
        <v>161000</v>
      </c>
      <c r="F576" s="615">
        <f t="shared" si="24"/>
        <v>47439129.508888885</v>
      </c>
      <c r="G576" s="614">
        <f t="shared" si="26"/>
        <v>161000</v>
      </c>
      <c r="H576" s="615">
        <f t="shared" si="25"/>
        <v>47439129.508888885</v>
      </c>
      <c r="I576" s="616" t="s">
        <v>907</v>
      </c>
      <c r="J576" s="616" t="s">
        <v>516</v>
      </c>
    </row>
    <row r="577" spans="1:10" ht="24">
      <c r="A577" s="617"/>
      <c r="B577" s="620" t="s">
        <v>3194</v>
      </c>
      <c r="C577" s="613" t="s">
        <v>4171</v>
      </c>
      <c r="D577" s="618" t="s">
        <v>3575</v>
      </c>
      <c r="E577" s="614">
        <v>2840</v>
      </c>
      <c r="F577" s="615">
        <f t="shared" si="24"/>
        <v>47441969.508888885</v>
      </c>
      <c r="G577" s="614">
        <f t="shared" si="26"/>
        <v>2840</v>
      </c>
      <c r="H577" s="615">
        <f t="shared" si="25"/>
        <v>47441969.508888885</v>
      </c>
      <c r="I577" s="616" t="s">
        <v>907</v>
      </c>
      <c r="J577" s="616" t="s">
        <v>516</v>
      </c>
    </row>
    <row r="578" spans="1:10" ht="24">
      <c r="A578" s="617"/>
      <c r="B578" s="620" t="s">
        <v>3194</v>
      </c>
      <c r="C578" s="613" t="s">
        <v>4171</v>
      </c>
      <c r="D578" s="618" t="s">
        <v>3217</v>
      </c>
      <c r="E578" s="614">
        <v>27000</v>
      </c>
      <c r="F578" s="615">
        <f t="shared" si="24"/>
        <v>47468969.508888885</v>
      </c>
      <c r="G578" s="614">
        <f t="shared" si="26"/>
        <v>27000</v>
      </c>
      <c r="H578" s="615">
        <f t="shared" si="25"/>
        <v>47468969.508888885</v>
      </c>
      <c r="I578" s="616" t="s">
        <v>907</v>
      </c>
      <c r="J578" s="616" t="s">
        <v>516</v>
      </c>
    </row>
    <row r="579" spans="1:10" ht="24">
      <c r="A579" s="617"/>
      <c r="B579" s="620" t="s">
        <v>3194</v>
      </c>
      <c r="C579" s="613" t="s">
        <v>4171</v>
      </c>
      <c r="D579" s="618" t="s">
        <v>3432</v>
      </c>
      <c r="E579" s="614">
        <v>14000</v>
      </c>
      <c r="F579" s="615">
        <f t="shared" si="24"/>
        <v>47482969.508888885</v>
      </c>
      <c r="G579" s="614">
        <f t="shared" si="26"/>
        <v>14000</v>
      </c>
      <c r="H579" s="615">
        <f t="shared" si="25"/>
        <v>47482969.508888885</v>
      </c>
      <c r="I579" s="616" t="s">
        <v>907</v>
      </c>
      <c r="J579" s="616" t="s">
        <v>516</v>
      </c>
    </row>
    <row r="580" spans="1:10" ht="24">
      <c r="A580" s="617"/>
      <c r="B580" s="620" t="s">
        <v>3194</v>
      </c>
      <c r="C580" s="613" t="s">
        <v>4171</v>
      </c>
      <c r="D580" s="618" t="s">
        <v>3433</v>
      </c>
      <c r="E580" s="614">
        <v>65333</v>
      </c>
      <c r="F580" s="615">
        <f t="shared" si="24"/>
        <v>47548302.508888885</v>
      </c>
      <c r="G580" s="614">
        <f t="shared" si="26"/>
        <v>65333</v>
      </c>
      <c r="H580" s="615">
        <f t="shared" si="25"/>
        <v>47548302.508888885</v>
      </c>
      <c r="I580" s="616" t="s">
        <v>907</v>
      </c>
      <c r="J580" s="616" t="s">
        <v>516</v>
      </c>
    </row>
    <row r="581" spans="1:10" ht="24">
      <c r="A581" s="617"/>
      <c r="B581" s="620" t="s">
        <v>3194</v>
      </c>
      <c r="C581" s="613" t="s">
        <v>4171</v>
      </c>
      <c r="D581" s="618" t="s">
        <v>3222</v>
      </c>
      <c r="E581" s="614">
        <v>8000</v>
      </c>
      <c r="F581" s="615">
        <f t="shared" si="24"/>
        <v>47556302.508888885</v>
      </c>
      <c r="G581" s="614">
        <f t="shared" si="26"/>
        <v>8000</v>
      </c>
      <c r="H581" s="615">
        <f t="shared" si="25"/>
        <v>47556302.508888885</v>
      </c>
      <c r="I581" s="616" t="s">
        <v>907</v>
      </c>
      <c r="J581" s="616" t="s">
        <v>516</v>
      </c>
    </row>
    <row r="582" spans="1:10" ht="24">
      <c r="A582" s="617"/>
      <c r="B582" s="620" t="s">
        <v>3194</v>
      </c>
      <c r="C582" s="613" t="s">
        <v>4171</v>
      </c>
      <c r="D582" s="618" t="s">
        <v>3437</v>
      </c>
      <c r="E582" s="614">
        <v>4000</v>
      </c>
      <c r="F582" s="615">
        <f t="shared" si="24"/>
        <v>47560302.508888885</v>
      </c>
      <c r="G582" s="614">
        <f t="shared" si="26"/>
        <v>4000</v>
      </c>
      <c r="H582" s="615">
        <f t="shared" si="25"/>
        <v>47560302.508888885</v>
      </c>
      <c r="I582" s="616" t="s">
        <v>907</v>
      </c>
      <c r="J582" s="616" t="s">
        <v>516</v>
      </c>
    </row>
    <row r="583" spans="1:10" ht="24">
      <c r="A583" s="617"/>
      <c r="B583" s="620" t="s">
        <v>3194</v>
      </c>
      <c r="C583" s="613" t="s">
        <v>4171</v>
      </c>
      <c r="D583" s="618" t="s">
        <v>3223</v>
      </c>
      <c r="E583" s="614">
        <v>640</v>
      </c>
      <c r="F583" s="615">
        <f t="shared" ref="F583:F646" si="27">E583+F582</f>
        <v>47560942.508888885</v>
      </c>
      <c r="G583" s="614">
        <f t="shared" si="26"/>
        <v>640</v>
      </c>
      <c r="H583" s="615">
        <f t="shared" ref="H583:H646" si="28">H582+G583</f>
        <v>47560942.508888885</v>
      </c>
      <c r="I583" s="616" t="s">
        <v>907</v>
      </c>
      <c r="J583" s="616" t="s">
        <v>516</v>
      </c>
    </row>
    <row r="584" spans="1:10" ht="24">
      <c r="A584" s="617"/>
      <c r="B584" s="620" t="s">
        <v>3194</v>
      </c>
      <c r="C584" s="613" t="s">
        <v>4171</v>
      </c>
      <c r="D584" s="618" t="s">
        <v>3224</v>
      </c>
      <c r="E584" s="614">
        <v>61000</v>
      </c>
      <c r="F584" s="615">
        <f t="shared" si="27"/>
        <v>47621942.508888885</v>
      </c>
      <c r="G584" s="614">
        <f t="shared" si="26"/>
        <v>61000</v>
      </c>
      <c r="H584" s="615">
        <f t="shared" si="28"/>
        <v>47621942.508888885</v>
      </c>
      <c r="I584" s="616" t="s">
        <v>907</v>
      </c>
      <c r="J584" s="616" t="s">
        <v>516</v>
      </c>
    </row>
    <row r="585" spans="1:10" ht="24">
      <c r="A585" s="617"/>
      <c r="B585" s="620" t="s">
        <v>3194</v>
      </c>
      <c r="C585" s="613" t="s">
        <v>4171</v>
      </c>
      <c r="D585" s="618" t="s">
        <v>3225</v>
      </c>
      <c r="E585" s="614">
        <v>1240</v>
      </c>
      <c r="F585" s="615">
        <f t="shared" si="27"/>
        <v>47623182.508888885</v>
      </c>
      <c r="G585" s="614">
        <f t="shared" ref="G585:G648" si="29">E585</f>
        <v>1240</v>
      </c>
      <c r="H585" s="615">
        <f t="shared" si="28"/>
        <v>47623182.508888885</v>
      </c>
      <c r="I585" s="616" t="s">
        <v>907</v>
      </c>
      <c r="J585" s="616" t="s">
        <v>516</v>
      </c>
    </row>
    <row r="586" spans="1:10" ht="24">
      <c r="A586" s="617"/>
      <c r="B586" s="620" t="s">
        <v>3194</v>
      </c>
      <c r="C586" s="613" t="s">
        <v>4171</v>
      </c>
      <c r="D586" s="618" t="s">
        <v>3226</v>
      </c>
      <c r="E586" s="614">
        <v>19000</v>
      </c>
      <c r="F586" s="615">
        <f t="shared" si="27"/>
        <v>47642182.508888885</v>
      </c>
      <c r="G586" s="614">
        <f t="shared" si="29"/>
        <v>19000</v>
      </c>
      <c r="H586" s="615">
        <f t="shared" si="28"/>
        <v>47642182.508888885</v>
      </c>
      <c r="I586" s="616" t="s">
        <v>907</v>
      </c>
      <c r="J586" s="616" t="s">
        <v>516</v>
      </c>
    </row>
    <row r="587" spans="1:10" ht="24">
      <c r="A587" s="617"/>
      <c r="B587" s="620" t="s">
        <v>3194</v>
      </c>
      <c r="C587" s="613" t="s">
        <v>4171</v>
      </c>
      <c r="D587" s="618" t="s">
        <v>3441</v>
      </c>
      <c r="E587" s="614">
        <v>4000</v>
      </c>
      <c r="F587" s="615">
        <f t="shared" si="27"/>
        <v>47646182.508888885</v>
      </c>
      <c r="G587" s="614">
        <f t="shared" si="29"/>
        <v>4000</v>
      </c>
      <c r="H587" s="615">
        <f t="shared" si="28"/>
        <v>47646182.508888885</v>
      </c>
      <c r="I587" s="616" t="s">
        <v>907</v>
      </c>
      <c r="J587" s="616" t="s">
        <v>516</v>
      </c>
    </row>
    <row r="588" spans="1:10" ht="24">
      <c r="A588" s="617"/>
      <c r="B588" s="620" t="s">
        <v>3194</v>
      </c>
      <c r="C588" s="613" t="s">
        <v>4171</v>
      </c>
      <c r="D588" s="618" t="s">
        <v>3229</v>
      </c>
      <c r="E588" s="614">
        <v>6000</v>
      </c>
      <c r="F588" s="615">
        <f t="shared" si="27"/>
        <v>47652182.508888885</v>
      </c>
      <c r="G588" s="614">
        <f t="shared" si="29"/>
        <v>6000</v>
      </c>
      <c r="H588" s="615">
        <f t="shared" si="28"/>
        <v>47652182.508888885</v>
      </c>
      <c r="I588" s="616" t="s">
        <v>907</v>
      </c>
      <c r="J588" s="616" t="s">
        <v>516</v>
      </c>
    </row>
    <row r="589" spans="1:10" ht="24">
      <c r="A589" s="617"/>
      <c r="B589" s="620" t="s">
        <v>3194</v>
      </c>
      <c r="C589" s="613" t="s">
        <v>4171</v>
      </c>
      <c r="D589" s="618" t="s">
        <v>3445</v>
      </c>
      <c r="E589" s="614">
        <v>75333.333333333328</v>
      </c>
      <c r="F589" s="615">
        <f t="shared" si="27"/>
        <v>47727515.842222221</v>
      </c>
      <c r="G589" s="614">
        <f t="shared" si="29"/>
        <v>75333.333333333328</v>
      </c>
      <c r="H589" s="615">
        <f t="shared" si="28"/>
        <v>47727515.842222221</v>
      </c>
      <c r="I589" s="616" t="s">
        <v>907</v>
      </c>
      <c r="J589" s="616" t="s">
        <v>516</v>
      </c>
    </row>
    <row r="590" spans="1:10" ht="24">
      <c r="A590" s="617"/>
      <c r="B590" s="620" t="s">
        <v>3194</v>
      </c>
      <c r="C590" s="613" t="s">
        <v>4171</v>
      </c>
      <c r="D590" s="618" t="s">
        <v>3445</v>
      </c>
      <c r="E590" s="614">
        <v>150666.66666666669</v>
      </c>
      <c r="F590" s="615">
        <f t="shared" si="27"/>
        <v>47878182.508888885</v>
      </c>
      <c r="G590" s="614">
        <f t="shared" si="29"/>
        <v>150666.66666666669</v>
      </c>
      <c r="H590" s="615">
        <f t="shared" si="28"/>
        <v>47878182.508888885</v>
      </c>
      <c r="I590" s="616" t="s">
        <v>907</v>
      </c>
      <c r="J590" s="616" t="s">
        <v>516</v>
      </c>
    </row>
    <row r="591" spans="1:10" ht="24">
      <c r="A591" s="617"/>
      <c r="B591" s="620" t="s">
        <v>3194</v>
      </c>
      <c r="C591" s="613" t="s">
        <v>4171</v>
      </c>
      <c r="D591" s="618" t="s">
        <v>3585</v>
      </c>
      <c r="E591" s="614">
        <v>6000</v>
      </c>
      <c r="F591" s="615">
        <f t="shared" si="27"/>
        <v>47884182.508888885</v>
      </c>
      <c r="G591" s="614">
        <f t="shared" si="29"/>
        <v>6000</v>
      </c>
      <c r="H591" s="615">
        <f t="shared" si="28"/>
        <v>47884182.508888885</v>
      </c>
      <c r="I591" s="616" t="s">
        <v>907</v>
      </c>
      <c r="J591" s="616" t="s">
        <v>516</v>
      </c>
    </row>
    <row r="592" spans="1:10" ht="24">
      <c r="A592" s="617"/>
      <c r="B592" s="620" t="s">
        <v>3194</v>
      </c>
      <c r="C592" s="613" t="s">
        <v>4171</v>
      </c>
      <c r="D592" s="618" t="s">
        <v>3233</v>
      </c>
      <c r="E592" s="614">
        <v>15000</v>
      </c>
      <c r="F592" s="615">
        <f t="shared" si="27"/>
        <v>47899182.508888885</v>
      </c>
      <c r="G592" s="614">
        <f t="shared" si="29"/>
        <v>15000</v>
      </c>
      <c r="H592" s="615">
        <f t="shared" si="28"/>
        <v>47899182.508888885</v>
      </c>
      <c r="I592" s="616" t="s">
        <v>907</v>
      </c>
      <c r="J592" s="616" t="s">
        <v>516</v>
      </c>
    </row>
    <row r="593" spans="1:10" ht="24">
      <c r="A593" s="617"/>
      <c r="B593" s="620" t="s">
        <v>3194</v>
      </c>
      <c r="C593" s="613" t="s">
        <v>4171</v>
      </c>
      <c r="D593" s="618" t="s">
        <v>3449</v>
      </c>
      <c r="E593" s="614">
        <v>40000</v>
      </c>
      <c r="F593" s="615">
        <f t="shared" si="27"/>
        <v>47939182.508888885</v>
      </c>
      <c r="G593" s="614">
        <f t="shared" si="29"/>
        <v>40000</v>
      </c>
      <c r="H593" s="615">
        <f t="shared" si="28"/>
        <v>47939182.508888885</v>
      </c>
      <c r="I593" s="616" t="s">
        <v>907</v>
      </c>
      <c r="J593" s="616" t="s">
        <v>516</v>
      </c>
    </row>
    <row r="594" spans="1:10" ht="24">
      <c r="A594" s="617"/>
      <c r="B594" s="620" t="s">
        <v>3194</v>
      </c>
      <c r="C594" s="613" t="s">
        <v>4171</v>
      </c>
      <c r="D594" s="618" t="s">
        <v>3452</v>
      </c>
      <c r="E594" s="614">
        <v>52000</v>
      </c>
      <c r="F594" s="615">
        <f t="shared" si="27"/>
        <v>47991182.508888885</v>
      </c>
      <c r="G594" s="614">
        <f t="shared" si="29"/>
        <v>52000</v>
      </c>
      <c r="H594" s="615">
        <f t="shared" si="28"/>
        <v>47991182.508888885</v>
      </c>
      <c r="I594" s="616" t="s">
        <v>907</v>
      </c>
      <c r="J594" s="616" t="s">
        <v>516</v>
      </c>
    </row>
    <row r="595" spans="1:10" ht="24">
      <c r="A595" s="617"/>
      <c r="B595" s="620" t="s">
        <v>3194</v>
      </c>
      <c r="C595" s="613" t="s">
        <v>4171</v>
      </c>
      <c r="D595" s="618" t="s">
        <v>3587</v>
      </c>
      <c r="E595" s="614">
        <v>360</v>
      </c>
      <c r="F595" s="615">
        <f t="shared" si="27"/>
        <v>47991542.508888885</v>
      </c>
      <c r="G595" s="614">
        <f t="shared" si="29"/>
        <v>360</v>
      </c>
      <c r="H595" s="615">
        <f t="shared" si="28"/>
        <v>47991542.508888885</v>
      </c>
      <c r="I595" s="616" t="s">
        <v>907</v>
      </c>
      <c r="J595" s="616" t="s">
        <v>516</v>
      </c>
    </row>
    <row r="596" spans="1:10" ht="24">
      <c r="A596" s="617"/>
      <c r="B596" s="620" t="s">
        <v>3194</v>
      </c>
      <c r="C596" s="613" t="s">
        <v>4171</v>
      </c>
      <c r="D596" s="618" t="s">
        <v>3453</v>
      </c>
      <c r="E596" s="614">
        <v>40</v>
      </c>
      <c r="F596" s="615">
        <f t="shared" si="27"/>
        <v>47991582.508888885</v>
      </c>
      <c r="G596" s="614">
        <f t="shared" si="29"/>
        <v>40</v>
      </c>
      <c r="H596" s="615">
        <f t="shared" si="28"/>
        <v>47991582.508888885</v>
      </c>
      <c r="I596" s="616" t="s">
        <v>907</v>
      </c>
      <c r="J596" s="616" t="s">
        <v>516</v>
      </c>
    </row>
    <row r="597" spans="1:10" ht="24">
      <c r="A597" s="617"/>
      <c r="B597" s="620" t="s">
        <v>3194</v>
      </c>
      <c r="C597" s="613" t="s">
        <v>4171</v>
      </c>
      <c r="D597" s="618" t="s">
        <v>3454</v>
      </c>
      <c r="E597" s="614">
        <v>104117</v>
      </c>
      <c r="F597" s="615">
        <f t="shared" si="27"/>
        <v>48095699.508888885</v>
      </c>
      <c r="G597" s="614">
        <f t="shared" si="29"/>
        <v>104117</v>
      </c>
      <c r="H597" s="615">
        <f t="shared" si="28"/>
        <v>48095699.508888885</v>
      </c>
      <c r="I597" s="616" t="s">
        <v>907</v>
      </c>
      <c r="J597" s="616" t="s">
        <v>516</v>
      </c>
    </row>
    <row r="598" spans="1:10" ht="24">
      <c r="A598" s="617"/>
      <c r="B598" s="620" t="s">
        <v>3194</v>
      </c>
      <c r="C598" s="613" t="s">
        <v>4171</v>
      </c>
      <c r="D598" s="618" t="s">
        <v>3235</v>
      </c>
      <c r="E598" s="614">
        <v>140000</v>
      </c>
      <c r="F598" s="615">
        <f t="shared" si="27"/>
        <v>48235699.508888885</v>
      </c>
      <c r="G598" s="614">
        <f t="shared" si="29"/>
        <v>140000</v>
      </c>
      <c r="H598" s="615">
        <f t="shared" si="28"/>
        <v>48235699.508888885</v>
      </c>
      <c r="I598" s="616" t="s">
        <v>907</v>
      </c>
      <c r="J598" s="616" t="s">
        <v>516</v>
      </c>
    </row>
    <row r="599" spans="1:10" ht="24">
      <c r="A599" s="617"/>
      <c r="B599" s="620" t="s">
        <v>3194</v>
      </c>
      <c r="C599" s="613" t="s">
        <v>4171</v>
      </c>
      <c r="D599" s="618" t="s">
        <v>3455</v>
      </c>
      <c r="E599" s="614">
        <v>60000</v>
      </c>
      <c r="F599" s="615">
        <f t="shared" si="27"/>
        <v>48295699.508888885</v>
      </c>
      <c r="G599" s="614">
        <f t="shared" si="29"/>
        <v>60000</v>
      </c>
      <c r="H599" s="615">
        <f t="shared" si="28"/>
        <v>48295699.508888885</v>
      </c>
      <c r="I599" s="616" t="s">
        <v>907</v>
      </c>
      <c r="J599" s="616" t="s">
        <v>516</v>
      </c>
    </row>
    <row r="600" spans="1:10" ht="24">
      <c r="A600" s="617"/>
      <c r="B600" s="620" t="s">
        <v>3194</v>
      </c>
      <c r="C600" s="613" t="s">
        <v>4173</v>
      </c>
      <c r="D600" s="618" t="s">
        <v>4068</v>
      </c>
      <c r="E600" s="614">
        <v>45000</v>
      </c>
      <c r="F600" s="615">
        <f t="shared" si="27"/>
        <v>48340699.508888885</v>
      </c>
      <c r="G600" s="614">
        <f t="shared" si="29"/>
        <v>45000</v>
      </c>
      <c r="H600" s="615">
        <f t="shared" si="28"/>
        <v>48340699.508888885</v>
      </c>
      <c r="I600" s="616" t="s">
        <v>155</v>
      </c>
      <c r="J600" s="616" t="s">
        <v>156</v>
      </c>
    </row>
    <row r="601" spans="1:10" ht="24">
      <c r="A601" s="617"/>
      <c r="B601" s="620" t="s">
        <v>3194</v>
      </c>
      <c r="C601" s="613" t="s">
        <v>4173</v>
      </c>
      <c r="D601" s="618" t="s">
        <v>3206</v>
      </c>
      <c r="E601" s="614">
        <v>84000</v>
      </c>
      <c r="F601" s="615">
        <f t="shared" si="27"/>
        <v>48424699.508888885</v>
      </c>
      <c r="G601" s="614">
        <f t="shared" si="29"/>
        <v>84000</v>
      </c>
      <c r="H601" s="615">
        <f t="shared" si="28"/>
        <v>48424699.508888885</v>
      </c>
      <c r="I601" s="616" t="s">
        <v>155</v>
      </c>
      <c r="J601" s="616" t="s">
        <v>156</v>
      </c>
    </row>
    <row r="602" spans="1:10" ht="24">
      <c r="A602" s="617"/>
      <c r="B602" s="620" t="s">
        <v>3194</v>
      </c>
      <c r="C602" s="613" t="s">
        <v>4173</v>
      </c>
      <c r="D602" s="618" t="s">
        <v>4069</v>
      </c>
      <c r="E602" s="614">
        <v>760</v>
      </c>
      <c r="F602" s="615">
        <f t="shared" si="27"/>
        <v>48425459.508888885</v>
      </c>
      <c r="G602" s="614">
        <f t="shared" si="29"/>
        <v>760</v>
      </c>
      <c r="H602" s="615">
        <f t="shared" si="28"/>
        <v>48425459.508888885</v>
      </c>
      <c r="I602" s="616" t="s">
        <v>155</v>
      </c>
      <c r="J602" s="616" t="s">
        <v>156</v>
      </c>
    </row>
    <row r="603" spans="1:10" ht="24">
      <c r="A603" s="617"/>
      <c r="B603" s="620" t="s">
        <v>3194</v>
      </c>
      <c r="C603" s="613" t="s">
        <v>4173</v>
      </c>
      <c r="D603" s="618" t="s">
        <v>4001</v>
      </c>
      <c r="E603" s="614">
        <v>2120</v>
      </c>
      <c r="F603" s="615">
        <f t="shared" si="27"/>
        <v>48427579.508888885</v>
      </c>
      <c r="G603" s="614">
        <f t="shared" si="29"/>
        <v>2120</v>
      </c>
      <c r="H603" s="615">
        <f t="shared" si="28"/>
        <v>48427579.508888885</v>
      </c>
      <c r="I603" s="616" t="s">
        <v>155</v>
      </c>
      <c r="J603" s="616" t="s">
        <v>156</v>
      </c>
    </row>
    <row r="604" spans="1:10" ht="24">
      <c r="A604" s="617"/>
      <c r="B604" s="620" t="s">
        <v>3194</v>
      </c>
      <c r="C604" s="613" t="s">
        <v>4173</v>
      </c>
      <c r="D604" s="618" t="s">
        <v>4070</v>
      </c>
      <c r="E604" s="614">
        <v>10200</v>
      </c>
      <c r="F604" s="615">
        <f t="shared" si="27"/>
        <v>48437779.508888885</v>
      </c>
      <c r="G604" s="614">
        <f t="shared" si="29"/>
        <v>10200</v>
      </c>
      <c r="H604" s="615">
        <f t="shared" si="28"/>
        <v>48437779.508888885</v>
      </c>
      <c r="I604" s="616" t="s">
        <v>155</v>
      </c>
      <c r="J604" s="616" t="s">
        <v>156</v>
      </c>
    </row>
    <row r="605" spans="1:10" ht="24">
      <c r="A605" s="617"/>
      <c r="B605" s="620" t="s">
        <v>3194</v>
      </c>
      <c r="C605" s="613" t="s">
        <v>4173</v>
      </c>
      <c r="D605" s="618" t="s">
        <v>4071</v>
      </c>
      <c r="E605" s="614">
        <v>110000</v>
      </c>
      <c r="F605" s="615">
        <f t="shared" si="27"/>
        <v>48547779.508888885</v>
      </c>
      <c r="G605" s="614">
        <f t="shared" si="29"/>
        <v>110000</v>
      </c>
      <c r="H605" s="615">
        <f t="shared" si="28"/>
        <v>48547779.508888885</v>
      </c>
      <c r="I605" s="616" t="s">
        <v>155</v>
      </c>
      <c r="J605" s="616" t="s">
        <v>156</v>
      </c>
    </row>
    <row r="606" spans="1:10" ht="24">
      <c r="A606" s="617"/>
      <c r="B606" s="620" t="s">
        <v>3194</v>
      </c>
      <c r="C606" s="613" t="s">
        <v>4173</v>
      </c>
      <c r="D606" s="618" t="s">
        <v>4072</v>
      </c>
      <c r="E606" s="614">
        <v>1840</v>
      </c>
      <c r="F606" s="615">
        <f t="shared" si="27"/>
        <v>48549619.508888885</v>
      </c>
      <c r="G606" s="614">
        <f t="shared" si="29"/>
        <v>1840</v>
      </c>
      <c r="H606" s="615">
        <f t="shared" si="28"/>
        <v>48549619.508888885</v>
      </c>
      <c r="I606" s="616" t="s">
        <v>155</v>
      </c>
      <c r="J606" s="616" t="s">
        <v>156</v>
      </c>
    </row>
    <row r="607" spans="1:10" ht="24">
      <c r="A607" s="617"/>
      <c r="B607" s="620" t="s">
        <v>3194</v>
      </c>
      <c r="C607" s="613" t="s">
        <v>4173</v>
      </c>
      <c r="D607" s="618" t="s">
        <v>4136</v>
      </c>
      <c r="E607" s="614">
        <v>7240</v>
      </c>
      <c r="F607" s="615">
        <f t="shared" si="27"/>
        <v>48556859.508888885</v>
      </c>
      <c r="G607" s="614">
        <f t="shared" si="29"/>
        <v>7240</v>
      </c>
      <c r="H607" s="615">
        <f t="shared" si="28"/>
        <v>48556859.508888885</v>
      </c>
      <c r="I607" s="616" t="s">
        <v>155</v>
      </c>
      <c r="J607" s="616" t="s">
        <v>156</v>
      </c>
    </row>
    <row r="608" spans="1:10" ht="24">
      <c r="A608" s="617"/>
      <c r="B608" s="620" t="s">
        <v>3194</v>
      </c>
      <c r="C608" s="613" t="s">
        <v>4173</v>
      </c>
      <c r="D608" s="618" t="s">
        <v>4137</v>
      </c>
      <c r="E608" s="614">
        <v>3240</v>
      </c>
      <c r="F608" s="615">
        <f t="shared" si="27"/>
        <v>48560099.508888885</v>
      </c>
      <c r="G608" s="614">
        <f t="shared" si="29"/>
        <v>3240</v>
      </c>
      <c r="H608" s="615">
        <f t="shared" si="28"/>
        <v>48560099.508888885</v>
      </c>
      <c r="I608" s="616" t="s">
        <v>155</v>
      </c>
      <c r="J608" s="616" t="s">
        <v>156</v>
      </c>
    </row>
    <row r="609" spans="1:10" ht="24">
      <c r="A609" s="617"/>
      <c r="B609" s="620" t="s">
        <v>3194</v>
      </c>
      <c r="C609" s="613" t="s">
        <v>4173</v>
      </c>
      <c r="D609" s="618" t="s">
        <v>4073</v>
      </c>
      <c r="E609" s="614">
        <v>8760</v>
      </c>
      <c r="F609" s="615">
        <f t="shared" si="27"/>
        <v>48568859.508888885</v>
      </c>
      <c r="G609" s="614">
        <f t="shared" si="29"/>
        <v>8760</v>
      </c>
      <c r="H609" s="615">
        <f t="shared" si="28"/>
        <v>48568859.508888885</v>
      </c>
      <c r="I609" s="616" t="s">
        <v>155</v>
      </c>
      <c r="J609" s="616" t="s">
        <v>156</v>
      </c>
    </row>
    <row r="610" spans="1:10" ht="24">
      <c r="A610" s="617"/>
      <c r="B610" s="620" t="s">
        <v>3194</v>
      </c>
      <c r="C610" s="613" t="s">
        <v>4173</v>
      </c>
      <c r="D610" s="618" t="s">
        <v>4155</v>
      </c>
      <c r="E610" s="614">
        <v>15640</v>
      </c>
      <c r="F610" s="615">
        <f t="shared" si="27"/>
        <v>48584499.508888885</v>
      </c>
      <c r="G610" s="614">
        <f t="shared" si="29"/>
        <v>15640</v>
      </c>
      <c r="H610" s="615">
        <f t="shared" si="28"/>
        <v>48584499.508888885</v>
      </c>
      <c r="I610" s="616" t="s">
        <v>155</v>
      </c>
      <c r="J610" s="616" t="s">
        <v>156</v>
      </c>
    </row>
    <row r="611" spans="1:10" ht="24">
      <c r="A611" s="617"/>
      <c r="B611" s="620" t="s">
        <v>3194</v>
      </c>
      <c r="C611" s="613" t="s">
        <v>4173</v>
      </c>
      <c r="D611" s="618" t="s">
        <v>4074</v>
      </c>
      <c r="E611" s="614">
        <v>3120</v>
      </c>
      <c r="F611" s="615">
        <f t="shared" si="27"/>
        <v>48587619.508888885</v>
      </c>
      <c r="G611" s="614">
        <f t="shared" si="29"/>
        <v>3120</v>
      </c>
      <c r="H611" s="615">
        <f t="shared" si="28"/>
        <v>48587619.508888885</v>
      </c>
      <c r="I611" s="616" t="s">
        <v>155</v>
      </c>
      <c r="J611" s="616" t="s">
        <v>156</v>
      </c>
    </row>
    <row r="612" spans="1:10" ht="24">
      <c r="A612" s="617"/>
      <c r="B612" s="620" t="s">
        <v>3194</v>
      </c>
      <c r="C612" s="613" t="s">
        <v>4173</v>
      </c>
      <c r="D612" s="618" t="s">
        <v>4075</v>
      </c>
      <c r="E612" s="614">
        <v>46000.333333333336</v>
      </c>
      <c r="F612" s="615">
        <f t="shared" si="27"/>
        <v>48633619.842222221</v>
      </c>
      <c r="G612" s="614">
        <f t="shared" si="29"/>
        <v>46000.333333333336</v>
      </c>
      <c r="H612" s="615">
        <f t="shared" si="28"/>
        <v>48633619.842222221</v>
      </c>
      <c r="I612" s="616" t="s">
        <v>155</v>
      </c>
      <c r="J612" s="616" t="s">
        <v>156</v>
      </c>
    </row>
    <row r="613" spans="1:10" ht="24">
      <c r="A613" s="617"/>
      <c r="B613" s="620" t="s">
        <v>3194</v>
      </c>
      <c r="C613" s="613" t="s">
        <v>4173</v>
      </c>
      <c r="D613" s="618" t="s">
        <v>4076</v>
      </c>
      <c r="E613" s="614">
        <v>1600</v>
      </c>
      <c r="F613" s="615">
        <f t="shared" si="27"/>
        <v>48635219.842222221</v>
      </c>
      <c r="G613" s="614">
        <f t="shared" si="29"/>
        <v>1600</v>
      </c>
      <c r="H613" s="615">
        <f t="shared" si="28"/>
        <v>48635219.842222221</v>
      </c>
      <c r="I613" s="616" t="s">
        <v>155</v>
      </c>
      <c r="J613" s="616" t="s">
        <v>156</v>
      </c>
    </row>
    <row r="614" spans="1:10" ht="24">
      <c r="A614" s="617"/>
      <c r="B614" s="620" t="s">
        <v>3194</v>
      </c>
      <c r="C614" s="613" t="s">
        <v>4173</v>
      </c>
      <c r="D614" s="618" t="s">
        <v>4138</v>
      </c>
      <c r="E614" s="614">
        <v>160</v>
      </c>
      <c r="F614" s="615">
        <f t="shared" si="27"/>
        <v>48635379.842222221</v>
      </c>
      <c r="G614" s="614">
        <f t="shared" si="29"/>
        <v>160</v>
      </c>
      <c r="H614" s="615">
        <f t="shared" si="28"/>
        <v>48635379.842222221</v>
      </c>
      <c r="I614" s="616" t="s">
        <v>155</v>
      </c>
      <c r="J614" s="616" t="s">
        <v>156</v>
      </c>
    </row>
    <row r="615" spans="1:10" ht="24">
      <c r="A615" s="617"/>
      <c r="B615" s="620" t="s">
        <v>3194</v>
      </c>
      <c r="C615" s="613" t="s">
        <v>4173</v>
      </c>
      <c r="D615" s="618" t="s">
        <v>4140</v>
      </c>
      <c r="E615" s="614">
        <v>560</v>
      </c>
      <c r="F615" s="615">
        <f t="shared" si="27"/>
        <v>48635939.842222221</v>
      </c>
      <c r="G615" s="614">
        <f t="shared" si="29"/>
        <v>560</v>
      </c>
      <c r="H615" s="615">
        <f t="shared" si="28"/>
        <v>48635939.842222221</v>
      </c>
      <c r="I615" s="616" t="s">
        <v>155</v>
      </c>
      <c r="J615" s="616" t="s">
        <v>156</v>
      </c>
    </row>
    <row r="616" spans="1:10" ht="24">
      <c r="A616" s="617"/>
      <c r="B616" s="620" t="s">
        <v>3194</v>
      </c>
      <c r="C616" s="613" t="s">
        <v>4173</v>
      </c>
      <c r="D616" s="618" t="s">
        <v>4077</v>
      </c>
      <c r="E616" s="614">
        <v>720</v>
      </c>
      <c r="F616" s="615">
        <f t="shared" si="27"/>
        <v>48636659.842222221</v>
      </c>
      <c r="G616" s="614">
        <f t="shared" si="29"/>
        <v>720</v>
      </c>
      <c r="H616" s="615">
        <f t="shared" si="28"/>
        <v>48636659.842222221</v>
      </c>
      <c r="I616" s="616" t="s">
        <v>155</v>
      </c>
      <c r="J616" s="616" t="s">
        <v>156</v>
      </c>
    </row>
    <row r="617" spans="1:10" ht="24">
      <c r="A617" s="617"/>
      <c r="B617" s="620" t="s">
        <v>3194</v>
      </c>
      <c r="C617" s="613" t="s">
        <v>4173</v>
      </c>
      <c r="D617" s="618" t="s">
        <v>4174</v>
      </c>
      <c r="E617" s="614">
        <v>2240</v>
      </c>
      <c r="F617" s="615">
        <f t="shared" si="27"/>
        <v>48638899.842222221</v>
      </c>
      <c r="G617" s="614">
        <f t="shared" si="29"/>
        <v>2240</v>
      </c>
      <c r="H617" s="615">
        <f t="shared" si="28"/>
        <v>48638899.842222221</v>
      </c>
      <c r="I617" s="616" t="s">
        <v>155</v>
      </c>
      <c r="J617" s="616" t="s">
        <v>156</v>
      </c>
    </row>
    <row r="618" spans="1:10" ht="24">
      <c r="A618" s="617"/>
      <c r="B618" s="620" t="s">
        <v>3194</v>
      </c>
      <c r="C618" s="613" t="s">
        <v>4173</v>
      </c>
      <c r="D618" s="618" t="s">
        <v>4161</v>
      </c>
      <c r="E618" s="614">
        <v>5840</v>
      </c>
      <c r="F618" s="615">
        <f t="shared" si="27"/>
        <v>48644739.842222221</v>
      </c>
      <c r="G618" s="614">
        <f t="shared" si="29"/>
        <v>5840</v>
      </c>
      <c r="H618" s="615">
        <f t="shared" si="28"/>
        <v>48644739.842222221</v>
      </c>
      <c r="I618" s="616" t="s">
        <v>155</v>
      </c>
      <c r="J618" s="616" t="s">
        <v>156</v>
      </c>
    </row>
    <row r="619" spans="1:10" ht="24">
      <c r="A619" s="617"/>
      <c r="B619" s="620" t="s">
        <v>3194</v>
      </c>
      <c r="C619" s="613" t="s">
        <v>4173</v>
      </c>
      <c r="D619" s="618" t="s">
        <v>4175</v>
      </c>
      <c r="E619" s="614">
        <v>349999.66666666669</v>
      </c>
      <c r="F619" s="615">
        <f t="shared" si="27"/>
        <v>48994739.508888885</v>
      </c>
      <c r="G619" s="614">
        <f t="shared" si="29"/>
        <v>349999.66666666669</v>
      </c>
      <c r="H619" s="615">
        <f t="shared" si="28"/>
        <v>48994739.508888885</v>
      </c>
      <c r="I619" s="616" t="s">
        <v>155</v>
      </c>
      <c r="J619" s="616" t="s">
        <v>156</v>
      </c>
    </row>
    <row r="620" spans="1:10" ht="24">
      <c r="A620" s="617"/>
      <c r="B620" s="620" t="s">
        <v>3194</v>
      </c>
      <c r="C620" s="613" t="s">
        <v>4173</v>
      </c>
      <c r="D620" s="618" t="s">
        <v>4078</v>
      </c>
      <c r="E620" s="614">
        <v>8760</v>
      </c>
      <c r="F620" s="615">
        <f t="shared" si="27"/>
        <v>49003499.508888885</v>
      </c>
      <c r="G620" s="614">
        <f t="shared" si="29"/>
        <v>8760</v>
      </c>
      <c r="H620" s="615">
        <f t="shared" si="28"/>
        <v>49003499.508888885</v>
      </c>
      <c r="I620" s="616" t="s">
        <v>155</v>
      </c>
      <c r="J620" s="616" t="s">
        <v>156</v>
      </c>
    </row>
    <row r="621" spans="1:10" ht="24">
      <c r="A621" s="617"/>
      <c r="B621" s="620" t="s">
        <v>3194</v>
      </c>
      <c r="C621" s="613" t="s">
        <v>4173</v>
      </c>
      <c r="D621" s="618" t="s">
        <v>3208</v>
      </c>
      <c r="E621" s="614">
        <v>8640</v>
      </c>
      <c r="F621" s="615">
        <f t="shared" si="27"/>
        <v>49012139.508888885</v>
      </c>
      <c r="G621" s="614">
        <f t="shared" si="29"/>
        <v>8640</v>
      </c>
      <c r="H621" s="615">
        <f t="shared" si="28"/>
        <v>49012139.508888885</v>
      </c>
      <c r="I621" s="616" t="s">
        <v>155</v>
      </c>
      <c r="J621" s="616" t="s">
        <v>156</v>
      </c>
    </row>
    <row r="622" spans="1:10" ht="24">
      <c r="A622" s="617"/>
      <c r="B622" s="620" t="s">
        <v>3194</v>
      </c>
      <c r="C622" s="613" t="s">
        <v>4173</v>
      </c>
      <c r="D622" s="618" t="s">
        <v>3570</v>
      </c>
      <c r="E622" s="614">
        <v>640</v>
      </c>
      <c r="F622" s="615">
        <f t="shared" si="27"/>
        <v>49012779.508888885</v>
      </c>
      <c r="G622" s="614">
        <f t="shared" si="29"/>
        <v>640</v>
      </c>
      <c r="H622" s="615">
        <f t="shared" si="28"/>
        <v>49012779.508888885</v>
      </c>
      <c r="I622" s="616" t="s">
        <v>155</v>
      </c>
      <c r="J622" s="616" t="s">
        <v>156</v>
      </c>
    </row>
    <row r="623" spans="1:10" ht="24">
      <c r="A623" s="617"/>
      <c r="B623" s="620" t="s">
        <v>3194</v>
      </c>
      <c r="C623" s="613" t="s">
        <v>4173</v>
      </c>
      <c r="D623" s="618" t="s">
        <v>4143</v>
      </c>
      <c r="E623" s="614">
        <v>120</v>
      </c>
      <c r="F623" s="615">
        <f t="shared" si="27"/>
        <v>49012899.508888885</v>
      </c>
      <c r="G623" s="614">
        <f t="shared" si="29"/>
        <v>120</v>
      </c>
      <c r="H623" s="615">
        <f t="shared" si="28"/>
        <v>49012899.508888885</v>
      </c>
      <c r="I623" s="616" t="s">
        <v>155</v>
      </c>
      <c r="J623" s="616" t="s">
        <v>156</v>
      </c>
    </row>
    <row r="624" spans="1:10" ht="24">
      <c r="A624" s="617"/>
      <c r="B624" s="620" t="s">
        <v>3194</v>
      </c>
      <c r="C624" s="613" t="s">
        <v>4173</v>
      </c>
      <c r="D624" s="618" t="s">
        <v>3210</v>
      </c>
      <c r="E624" s="614">
        <v>23760</v>
      </c>
      <c r="F624" s="615">
        <f t="shared" si="27"/>
        <v>49036659.508888885</v>
      </c>
      <c r="G624" s="614">
        <f t="shared" si="29"/>
        <v>23760</v>
      </c>
      <c r="H624" s="615">
        <f t="shared" si="28"/>
        <v>49036659.508888885</v>
      </c>
      <c r="I624" s="616" t="s">
        <v>155</v>
      </c>
      <c r="J624" s="616" t="s">
        <v>156</v>
      </c>
    </row>
    <row r="625" spans="1:10" ht="24">
      <c r="A625" s="617"/>
      <c r="B625" s="620" t="s">
        <v>3194</v>
      </c>
      <c r="C625" s="613" t="s">
        <v>4173</v>
      </c>
      <c r="D625" s="618" t="s">
        <v>3424</v>
      </c>
      <c r="E625" s="614">
        <v>10999.666666666666</v>
      </c>
      <c r="F625" s="615">
        <f t="shared" si="27"/>
        <v>49047659.17555555</v>
      </c>
      <c r="G625" s="614">
        <f t="shared" si="29"/>
        <v>10999.666666666666</v>
      </c>
      <c r="H625" s="615">
        <f t="shared" si="28"/>
        <v>49047659.17555555</v>
      </c>
      <c r="I625" s="616" t="s">
        <v>155</v>
      </c>
      <c r="J625" s="616" t="s">
        <v>156</v>
      </c>
    </row>
    <row r="626" spans="1:10" ht="24">
      <c r="A626" s="617"/>
      <c r="B626" s="620" t="s">
        <v>3194</v>
      </c>
      <c r="C626" s="613" t="s">
        <v>4173</v>
      </c>
      <c r="D626" s="618" t="s">
        <v>3426</v>
      </c>
      <c r="E626" s="614">
        <v>1999.6666666666665</v>
      </c>
      <c r="F626" s="615">
        <f t="shared" si="27"/>
        <v>49049658.842222214</v>
      </c>
      <c r="G626" s="614">
        <f t="shared" si="29"/>
        <v>1999.6666666666665</v>
      </c>
      <c r="H626" s="615">
        <f t="shared" si="28"/>
        <v>49049658.842222214</v>
      </c>
      <c r="I626" s="616" t="s">
        <v>155</v>
      </c>
      <c r="J626" s="616" t="s">
        <v>156</v>
      </c>
    </row>
    <row r="627" spans="1:10" ht="24">
      <c r="A627" s="617"/>
      <c r="B627" s="620" t="s">
        <v>3194</v>
      </c>
      <c r="C627" s="613" t="s">
        <v>4173</v>
      </c>
      <c r="D627" s="618" t="s">
        <v>4145</v>
      </c>
      <c r="E627" s="614">
        <v>2400</v>
      </c>
      <c r="F627" s="615">
        <f t="shared" si="27"/>
        <v>49052058.842222214</v>
      </c>
      <c r="G627" s="614">
        <f t="shared" si="29"/>
        <v>2400</v>
      </c>
      <c r="H627" s="615">
        <f t="shared" si="28"/>
        <v>49052058.842222214</v>
      </c>
      <c r="I627" s="616" t="s">
        <v>155</v>
      </c>
      <c r="J627" s="616" t="s">
        <v>156</v>
      </c>
    </row>
    <row r="628" spans="1:10" ht="24">
      <c r="A628" s="617"/>
      <c r="B628" s="620" t="s">
        <v>3194</v>
      </c>
      <c r="C628" s="613" t="s">
        <v>4173</v>
      </c>
      <c r="D628" s="618" t="s">
        <v>3428</v>
      </c>
      <c r="E628" s="614">
        <v>560</v>
      </c>
      <c r="F628" s="615">
        <f t="shared" si="27"/>
        <v>49052618.842222214</v>
      </c>
      <c r="G628" s="614">
        <f t="shared" si="29"/>
        <v>560</v>
      </c>
      <c r="H628" s="615">
        <f t="shared" si="28"/>
        <v>49052618.842222214</v>
      </c>
      <c r="I628" s="616" t="s">
        <v>155</v>
      </c>
      <c r="J628" s="616" t="s">
        <v>156</v>
      </c>
    </row>
    <row r="629" spans="1:10" ht="24">
      <c r="A629" s="617"/>
      <c r="B629" s="620" t="s">
        <v>3194</v>
      </c>
      <c r="C629" s="613" t="s">
        <v>4173</v>
      </c>
      <c r="D629" s="618" t="s">
        <v>3576</v>
      </c>
      <c r="E629" s="614">
        <v>200</v>
      </c>
      <c r="F629" s="615">
        <f t="shared" si="27"/>
        <v>49052818.842222214</v>
      </c>
      <c r="G629" s="614">
        <f t="shared" si="29"/>
        <v>200</v>
      </c>
      <c r="H629" s="615">
        <f t="shared" si="28"/>
        <v>49052818.842222214</v>
      </c>
      <c r="I629" s="616" t="s">
        <v>155</v>
      </c>
      <c r="J629" s="616" t="s">
        <v>156</v>
      </c>
    </row>
    <row r="630" spans="1:10" ht="24">
      <c r="A630" s="617"/>
      <c r="B630" s="620" t="s">
        <v>3194</v>
      </c>
      <c r="C630" s="613" t="s">
        <v>4173</v>
      </c>
      <c r="D630" s="618" t="s">
        <v>3662</v>
      </c>
      <c r="E630" s="614">
        <v>960</v>
      </c>
      <c r="F630" s="615">
        <f t="shared" si="27"/>
        <v>49053778.842222214</v>
      </c>
      <c r="G630" s="614">
        <f t="shared" si="29"/>
        <v>960</v>
      </c>
      <c r="H630" s="615">
        <f t="shared" si="28"/>
        <v>49053778.842222214</v>
      </c>
      <c r="I630" s="616" t="s">
        <v>155</v>
      </c>
      <c r="J630" s="616" t="s">
        <v>156</v>
      </c>
    </row>
    <row r="631" spans="1:10" ht="24">
      <c r="A631" s="617"/>
      <c r="B631" s="620" t="s">
        <v>3194</v>
      </c>
      <c r="C631" s="613" t="s">
        <v>4173</v>
      </c>
      <c r="D631" s="618" t="s">
        <v>3578</v>
      </c>
      <c r="E631" s="614">
        <v>800</v>
      </c>
      <c r="F631" s="615">
        <f t="shared" si="27"/>
        <v>49054578.842222214</v>
      </c>
      <c r="G631" s="614">
        <f t="shared" si="29"/>
        <v>800</v>
      </c>
      <c r="H631" s="615">
        <f t="shared" si="28"/>
        <v>49054578.842222214</v>
      </c>
      <c r="I631" s="616" t="s">
        <v>155</v>
      </c>
      <c r="J631" s="616" t="s">
        <v>156</v>
      </c>
    </row>
    <row r="632" spans="1:10" ht="24">
      <c r="A632" s="617"/>
      <c r="B632" s="620" t="s">
        <v>3194</v>
      </c>
      <c r="C632" s="613" t="s">
        <v>4173</v>
      </c>
      <c r="D632" s="618" t="s">
        <v>4176</v>
      </c>
      <c r="E632" s="614">
        <v>750000</v>
      </c>
      <c r="F632" s="615">
        <f t="shared" si="27"/>
        <v>49804578.842222214</v>
      </c>
      <c r="G632" s="614">
        <f t="shared" si="29"/>
        <v>750000</v>
      </c>
      <c r="H632" s="615">
        <f t="shared" si="28"/>
        <v>49804578.842222214</v>
      </c>
      <c r="I632" s="616" t="s">
        <v>155</v>
      </c>
      <c r="J632" s="616" t="s">
        <v>156</v>
      </c>
    </row>
    <row r="633" spans="1:10" ht="24">
      <c r="A633" s="617"/>
      <c r="B633" s="620" t="s">
        <v>3194</v>
      </c>
      <c r="C633" s="613" t="s">
        <v>4173</v>
      </c>
      <c r="D633" s="618" t="s">
        <v>3581</v>
      </c>
      <c r="E633" s="614">
        <v>1000.3333333333333</v>
      </c>
      <c r="F633" s="615">
        <f t="shared" si="27"/>
        <v>49805579.17555555</v>
      </c>
      <c r="G633" s="614">
        <f t="shared" si="29"/>
        <v>1000.3333333333333</v>
      </c>
      <c r="H633" s="615">
        <f t="shared" si="28"/>
        <v>49805579.17555555</v>
      </c>
      <c r="I633" s="616" t="s">
        <v>155</v>
      </c>
      <c r="J633" s="616" t="s">
        <v>156</v>
      </c>
    </row>
    <row r="634" spans="1:10" ht="24">
      <c r="A634" s="617"/>
      <c r="B634" s="620" t="s">
        <v>3194</v>
      </c>
      <c r="C634" s="613" t="s">
        <v>4173</v>
      </c>
      <c r="D634" s="618" t="s">
        <v>4168</v>
      </c>
      <c r="E634" s="614">
        <v>240</v>
      </c>
      <c r="F634" s="615">
        <f t="shared" si="27"/>
        <v>49805819.17555555</v>
      </c>
      <c r="G634" s="614">
        <f t="shared" si="29"/>
        <v>240</v>
      </c>
      <c r="H634" s="615">
        <f t="shared" si="28"/>
        <v>49805819.17555555</v>
      </c>
      <c r="I634" s="616" t="s">
        <v>155</v>
      </c>
      <c r="J634" s="616" t="s">
        <v>156</v>
      </c>
    </row>
    <row r="635" spans="1:10" ht="24">
      <c r="A635" s="617"/>
      <c r="B635" s="620" t="s">
        <v>3194</v>
      </c>
      <c r="C635" s="613" t="s">
        <v>4173</v>
      </c>
      <c r="D635" s="618" t="s">
        <v>3222</v>
      </c>
      <c r="E635" s="614">
        <v>320</v>
      </c>
      <c r="F635" s="615">
        <f t="shared" si="27"/>
        <v>49806139.17555555</v>
      </c>
      <c r="G635" s="614">
        <f t="shared" si="29"/>
        <v>320</v>
      </c>
      <c r="H635" s="615">
        <f t="shared" si="28"/>
        <v>49806139.17555555</v>
      </c>
      <c r="I635" s="616" t="s">
        <v>155</v>
      </c>
      <c r="J635" s="616" t="s">
        <v>156</v>
      </c>
    </row>
    <row r="636" spans="1:10" ht="24">
      <c r="A636" s="617"/>
      <c r="B636" s="620" t="s">
        <v>3194</v>
      </c>
      <c r="C636" s="613" t="s">
        <v>4173</v>
      </c>
      <c r="D636" s="618" t="s">
        <v>4177</v>
      </c>
      <c r="E636" s="614">
        <v>145000.33333333334</v>
      </c>
      <c r="F636" s="615">
        <f t="shared" si="27"/>
        <v>49951139.508888885</v>
      </c>
      <c r="G636" s="614">
        <f t="shared" si="29"/>
        <v>145000.33333333334</v>
      </c>
      <c r="H636" s="615">
        <f t="shared" si="28"/>
        <v>49951139.508888885</v>
      </c>
      <c r="I636" s="616" t="s">
        <v>155</v>
      </c>
      <c r="J636" s="616" t="s">
        <v>156</v>
      </c>
    </row>
    <row r="637" spans="1:10" ht="24">
      <c r="A637" s="617"/>
      <c r="B637" s="620" t="s">
        <v>3194</v>
      </c>
      <c r="C637" s="613" t="s">
        <v>4173</v>
      </c>
      <c r="D637" s="618" t="s">
        <v>3225</v>
      </c>
      <c r="E637" s="614">
        <v>1240</v>
      </c>
      <c r="F637" s="615">
        <f t="shared" si="27"/>
        <v>49952379.508888885</v>
      </c>
      <c r="G637" s="614">
        <f t="shared" si="29"/>
        <v>1240</v>
      </c>
      <c r="H637" s="615">
        <f t="shared" si="28"/>
        <v>49952379.508888885</v>
      </c>
      <c r="I637" s="616" t="s">
        <v>155</v>
      </c>
      <c r="J637" s="616" t="s">
        <v>156</v>
      </c>
    </row>
    <row r="638" spans="1:10" ht="24">
      <c r="A638" s="617"/>
      <c r="B638" s="620" t="s">
        <v>3194</v>
      </c>
      <c r="C638" s="613" t="s">
        <v>4173</v>
      </c>
      <c r="D638" s="618" t="s">
        <v>3440</v>
      </c>
      <c r="E638" s="614">
        <v>3440</v>
      </c>
      <c r="F638" s="615">
        <f t="shared" si="27"/>
        <v>49955819.508888885</v>
      </c>
      <c r="G638" s="614">
        <f t="shared" si="29"/>
        <v>3440</v>
      </c>
      <c r="H638" s="615">
        <f t="shared" si="28"/>
        <v>49955819.508888885</v>
      </c>
      <c r="I638" s="616" t="s">
        <v>155</v>
      </c>
      <c r="J638" s="616" t="s">
        <v>156</v>
      </c>
    </row>
    <row r="639" spans="1:10" ht="24">
      <c r="A639" s="617"/>
      <c r="B639" s="620" t="s">
        <v>3194</v>
      </c>
      <c r="C639" s="613" t="s">
        <v>4173</v>
      </c>
      <c r="D639" s="618" t="s">
        <v>3442</v>
      </c>
      <c r="E639" s="614">
        <v>240</v>
      </c>
      <c r="F639" s="615">
        <f t="shared" si="27"/>
        <v>49956059.508888885</v>
      </c>
      <c r="G639" s="614">
        <f t="shared" si="29"/>
        <v>240</v>
      </c>
      <c r="H639" s="615">
        <f t="shared" si="28"/>
        <v>49956059.508888885</v>
      </c>
      <c r="I639" s="616" t="s">
        <v>155</v>
      </c>
      <c r="J639" s="616" t="s">
        <v>156</v>
      </c>
    </row>
    <row r="640" spans="1:10" ht="24">
      <c r="A640" s="617"/>
      <c r="B640" s="620" t="s">
        <v>3194</v>
      </c>
      <c r="C640" s="613" t="s">
        <v>4173</v>
      </c>
      <c r="D640" s="618" t="s">
        <v>3228</v>
      </c>
      <c r="E640" s="614">
        <v>111000</v>
      </c>
      <c r="F640" s="615">
        <f t="shared" si="27"/>
        <v>50067059.508888885</v>
      </c>
      <c r="G640" s="614">
        <f t="shared" si="29"/>
        <v>111000</v>
      </c>
      <c r="H640" s="615">
        <f t="shared" si="28"/>
        <v>50067059.508888885</v>
      </c>
      <c r="I640" s="616" t="s">
        <v>155</v>
      </c>
      <c r="J640" s="616" t="s">
        <v>156</v>
      </c>
    </row>
    <row r="641" spans="1:10" ht="24">
      <c r="A641" s="617"/>
      <c r="B641" s="620" t="s">
        <v>3194</v>
      </c>
      <c r="C641" s="613" t="s">
        <v>4173</v>
      </c>
      <c r="D641" s="618" t="s">
        <v>3445</v>
      </c>
      <c r="E641" s="614">
        <v>247000.33333333331</v>
      </c>
      <c r="F641" s="615">
        <f t="shared" si="27"/>
        <v>50314059.842222221</v>
      </c>
      <c r="G641" s="614">
        <f t="shared" si="29"/>
        <v>247000.33333333331</v>
      </c>
      <c r="H641" s="615">
        <f t="shared" si="28"/>
        <v>50314059.842222221</v>
      </c>
      <c r="I641" s="616" t="s">
        <v>155</v>
      </c>
      <c r="J641" s="616" t="s">
        <v>156</v>
      </c>
    </row>
    <row r="642" spans="1:10" ht="24">
      <c r="A642" s="617"/>
      <c r="B642" s="620" t="s">
        <v>3194</v>
      </c>
      <c r="C642" s="613" t="s">
        <v>4173</v>
      </c>
      <c r="D642" s="618" t="s">
        <v>3231</v>
      </c>
      <c r="E642" s="614">
        <v>120</v>
      </c>
      <c r="F642" s="615">
        <f t="shared" si="27"/>
        <v>50314179.842222221</v>
      </c>
      <c r="G642" s="614">
        <f t="shared" si="29"/>
        <v>120</v>
      </c>
      <c r="H642" s="615">
        <f t="shared" si="28"/>
        <v>50314179.842222221</v>
      </c>
      <c r="I642" s="616" t="s">
        <v>155</v>
      </c>
      <c r="J642" s="616" t="s">
        <v>156</v>
      </c>
    </row>
    <row r="643" spans="1:10" ht="24">
      <c r="A643" s="617"/>
      <c r="B643" s="620" t="s">
        <v>3194</v>
      </c>
      <c r="C643" s="613" t="s">
        <v>4173</v>
      </c>
      <c r="D643" s="618" t="s">
        <v>3451</v>
      </c>
      <c r="E643" s="614">
        <v>3520</v>
      </c>
      <c r="F643" s="615">
        <f t="shared" si="27"/>
        <v>50317699.842222221</v>
      </c>
      <c r="G643" s="614">
        <f t="shared" si="29"/>
        <v>3520</v>
      </c>
      <c r="H643" s="615">
        <f t="shared" si="28"/>
        <v>50317699.842222221</v>
      </c>
      <c r="I643" s="616" t="s">
        <v>155</v>
      </c>
      <c r="J643" s="616" t="s">
        <v>156</v>
      </c>
    </row>
    <row r="644" spans="1:10" ht="24">
      <c r="A644" s="617"/>
      <c r="B644" s="620" t="s">
        <v>3194</v>
      </c>
      <c r="C644" s="613" t="s">
        <v>4173</v>
      </c>
      <c r="D644" s="618" t="s">
        <v>3597</v>
      </c>
      <c r="E644" s="614">
        <v>40</v>
      </c>
      <c r="F644" s="615">
        <f t="shared" si="27"/>
        <v>50317739.842222221</v>
      </c>
      <c r="G644" s="614">
        <f t="shared" si="29"/>
        <v>40</v>
      </c>
      <c r="H644" s="615">
        <f t="shared" si="28"/>
        <v>50317739.842222221</v>
      </c>
      <c r="I644" s="616" t="s">
        <v>155</v>
      </c>
      <c r="J644" s="616" t="s">
        <v>156</v>
      </c>
    </row>
    <row r="645" spans="1:10" ht="24">
      <c r="A645" s="617"/>
      <c r="B645" s="620" t="s">
        <v>3194</v>
      </c>
      <c r="C645" s="613" t="s">
        <v>4173</v>
      </c>
      <c r="D645" s="618" t="s">
        <v>3453</v>
      </c>
      <c r="E645" s="614">
        <v>40</v>
      </c>
      <c r="F645" s="615">
        <f t="shared" si="27"/>
        <v>50317779.842222221</v>
      </c>
      <c r="G645" s="614">
        <f t="shared" si="29"/>
        <v>40</v>
      </c>
      <c r="H645" s="615">
        <f t="shared" si="28"/>
        <v>50317779.842222221</v>
      </c>
      <c r="I645" s="616" t="s">
        <v>155</v>
      </c>
      <c r="J645" s="616" t="s">
        <v>156</v>
      </c>
    </row>
    <row r="646" spans="1:10" ht="24">
      <c r="A646" s="617"/>
      <c r="B646" s="620" t="s">
        <v>3194</v>
      </c>
      <c r="C646" s="613" t="s">
        <v>4173</v>
      </c>
      <c r="D646" s="618" t="s">
        <v>3454</v>
      </c>
      <c r="E646" s="614">
        <v>192000</v>
      </c>
      <c r="F646" s="615">
        <f t="shared" si="27"/>
        <v>50509779.842222221</v>
      </c>
      <c r="G646" s="614">
        <f t="shared" si="29"/>
        <v>192000</v>
      </c>
      <c r="H646" s="615">
        <f t="shared" si="28"/>
        <v>50509779.842222221</v>
      </c>
      <c r="I646" s="616" t="s">
        <v>155</v>
      </c>
      <c r="J646" s="616" t="s">
        <v>156</v>
      </c>
    </row>
    <row r="647" spans="1:10" ht="24">
      <c r="A647" s="617"/>
      <c r="B647" s="620" t="s">
        <v>3194</v>
      </c>
      <c r="C647" s="613" t="s">
        <v>4173</v>
      </c>
      <c r="D647" s="618" t="s">
        <v>3235</v>
      </c>
      <c r="E647" s="614">
        <v>154000.33333333334</v>
      </c>
      <c r="F647" s="615">
        <f t="shared" ref="F647:F710" si="30">E647+F646</f>
        <v>50663780.175555557</v>
      </c>
      <c r="G647" s="614">
        <f t="shared" si="29"/>
        <v>154000.33333333334</v>
      </c>
      <c r="H647" s="615">
        <f t="shared" ref="H647:H710" si="31">H646+G647</f>
        <v>50663780.175555557</v>
      </c>
      <c r="I647" s="616" t="s">
        <v>155</v>
      </c>
      <c r="J647" s="616" t="s">
        <v>156</v>
      </c>
    </row>
    <row r="648" spans="1:10" ht="24">
      <c r="A648" s="617"/>
      <c r="B648" s="620" t="s">
        <v>3194</v>
      </c>
      <c r="C648" s="613" t="s">
        <v>4173</v>
      </c>
      <c r="D648" s="618" t="s">
        <v>4178</v>
      </c>
      <c r="E648" s="614">
        <v>3720</v>
      </c>
      <c r="F648" s="615">
        <f t="shared" si="30"/>
        <v>50667500.175555557</v>
      </c>
      <c r="G648" s="614">
        <f t="shared" si="29"/>
        <v>3720</v>
      </c>
      <c r="H648" s="615">
        <f t="shared" si="31"/>
        <v>50667500.175555557</v>
      </c>
      <c r="I648" s="616" t="s">
        <v>155</v>
      </c>
      <c r="J648" s="616" t="s">
        <v>156</v>
      </c>
    </row>
    <row r="649" spans="1:10" ht="24">
      <c r="A649" s="617"/>
      <c r="B649" s="620" t="s">
        <v>3194</v>
      </c>
      <c r="C649" s="613" t="s">
        <v>4173</v>
      </c>
      <c r="D649" s="618" t="s">
        <v>3455</v>
      </c>
      <c r="E649" s="614">
        <v>12160</v>
      </c>
      <c r="F649" s="615">
        <f t="shared" si="30"/>
        <v>50679660.175555557</v>
      </c>
      <c r="G649" s="614">
        <f t="shared" ref="G649:G712" si="32">E649</f>
        <v>12160</v>
      </c>
      <c r="H649" s="615">
        <f t="shared" si="31"/>
        <v>50679660.175555557</v>
      </c>
      <c r="I649" s="616" t="s">
        <v>155</v>
      </c>
      <c r="J649" s="616" t="s">
        <v>156</v>
      </c>
    </row>
    <row r="650" spans="1:10" ht="24">
      <c r="A650" s="617"/>
      <c r="B650" s="620" t="s">
        <v>3194</v>
      </c>
      <c r="C650" s="613" t="s">
        <v>4173</v>
      </c>
      <c r="D650" s="618" t="s">
        <v>3590</v>
      </c>
      <c r="E650" s="614">
        <v>3000</v>
      </c>
      <c r="F650" s="615">
        <f t="shared" si="30"/>
        <v>50682660.175555557</v>
      </c>
      <c r="G650" s="614">
        <f t="shared" si="32"/>
        <v>3000</v>
      </c>
      <c r="H650" s="615">
        <f t="shared" si="31"/>
        <v>50682660.175555557</v>
      </c>
      <c r="I650" s="616" t="s">
        <v>155</v>
      </c>
      <c r="J650" s="616" t="s">
        <v>156</v>
      </c>
    </row>
    <row r="651" spans="1:10" ht="24">
      <c r="A651" s="617"/>
      <c r="B651" s="620" t="s">
        <v>3194</v>
      </c>
      <c r="C651" s="613" t="s">
        <v>4179</v>
      </c>
      <c r="D651" s="618" t="s">
        <v>4068</v>
      </c>
      <c r="E651" s="614">
        <v>40000.333333333336</v>
      </c>
      <c r="F651" s="615">
        <f t="shared" si="30"/>
        <v>50722660.508888893</v>
      </c>
      <c r="G651" s="614">
        <f t="shared" si="32"/>
        <v>40000.333333333336</v>
      </c>
      <c r="H651" s="615">
        <f t="shared" si="31"/>
        <v>50722660.508888893</v>
      </c>
      <c r="I651" s="616" t="s">
        <v>155</v>
      </c>
      <c r="J651" s="616" t="s">
        <v>156</v>
      </c>
    </row>
    <row r="652" spans="1:10" ht="24">
      <c r="A652" s="617"/>
      <c r="B652" s="620" t="s">
        <v>3194</v>
      </c>
      <c r="C652" s="613" t="s">
        <v>4179</v>
      </c>
      <c r="D652" s="618" t="s">
        <v>3206</v>
      </c>
      <c r="E652" s="614">
        <v>28000.333333333336</v>
      </c>
      <c r="F652" s="615">
        <f t="shared" si="30"/>
        <v>50750660.842222229</v>
      </c>
      <c r="G652" s="614">
        <f t="shared" si="32"/>
        <v>28000.333333333336</v>
      </c>
      <c r="H652" s="615">
        <f t="shared" si="31"/>
        <v>50750660.842222229</v>
      </c>
      <c r="I652" s="616" t="s">
        <v>155</v>
      </c>
      <c r="J652" s="616" t="s">
        <v>156</v>
      </c>
    </row>
    <row r="653" spans="1:10" ht="24">
      <c r="A653" s="617"/>
      <c r="B653" s="620" t="s">
        <v>3194</v>
      </c>
      <c r="C653" s="613" t="s">
        <v>4179</v>
      </c>
      <c r="D653" s="618" t="s">
        <v>4069</v>
      </c>
      <c r="E653" s="614">
        <v>400</v>
      </c>
      <c r="F653" s="615">
        <f t="shared" si="30"/>
        <v>50751060.842222229</v>
      </c>
      <c r="G653" s="614">
        <f t="shared" si="32"/>
        <v>400</v>
      </c>
      <c r="H653" s="615">
        <f t="shared" si="31"/>
        <v>50751060.842222229</v>
      </c>
      <c r="I653" s="616" t="s">
        <v>155</v>
      </c>
      <c r="J653" s="616" t="s">
        <v>156</v>
      </c>
    </row>
    <row r="654" spans="1:10" ht="24">
      <c r="A654" s="617"/>
      <c r="B654" s="620" t="s">
        <v>3194</v>
      </c>
      <c r="C654" s="613" t="s">
        <v>4179</v>
      </c>
      <c r="D654" s="618" t="s">
        <v>4001</v>
      </c>
      <c r="E654" s="614">
        <v>720</v>
      </c>
      <c r="F654" s="615">
        <f t="shared" si="30"/>
        <v>50751780.842222229</v>
      </c>
      <c r="G654" s="614">
        <f t="shared" si="32"/>
        <v>720</v>
      </c>
      <c r="H654" s="615">
        <f t="shared" si="31"/>
        <v>50751780.842222229</v>
      </c>
      <c r="I654" s="616" t="s">
        <v>155</v>
      </c>
      <c r="J654" s="616" t="s">
        <v>156</v>
      </c>
    </row>
    <row r="655" spans="1:10" ht="24">
      <c r="A655" s="617"/>
      <c r="B655" s="620" t="s">
        <v>3194</v>
      </c>
      <c r="C655" s="613" t="s">
        <v>4179</v>
      </c>
      <c r="D655" s="618" t="s">
        <v>4070</v>
      </c>
      <c r="E655" s="614">
        <v>3480</v>
      </c>
      <c r="F655" s="615">
        <f t="shared" si="30"/>
        <v>50755260.842222229</v>
      </c>
      <c r="G655" s="614">
        <f t="shared" si="32"/>
        <v>3480</v>
      </c>
      <c r="H655" s="615">
        <f t="shared" si="31"/>
        <v>50755260.842222229</v>
      </c>
      <c r="I655" s="616" t="s">
        <v>155</v>
      </c>
      <c r="J655" s="616" t="s">
        <v>156</v>
      </c>
    </row>
    <row r="656" spans="1:10" ht="24">
      <c r="A656" s="617"/>
      <c r="B656" s="620" t="s">
        <v>3194</v>
      </c>
      <c r="C656" s="613" t="s">
        <v>4179</v>
      </c>
      <c r="D656" s="618" t="s">
        <v>4072</v>
      </c>
      <c r="E656" s="614">
        <v>600</v>
      </c>
      <c r="F656" s="615">
        <f t="shared" si="30"/>
        <v>50755860.842222229</v>
      </c>
      <c r="G656" s="614">
        <f t="shared" si="32"/>
        <v>600</v>
      </c>
      <c r="H656" s="615">
        <f t="shared" si="31"/>
        <v>50755860.842222229</v>
      </c>
      <c r="I656" s="616" t="s">
        <v>155</v>
      </c>
      <c r="J656" s="616" t="s">
        <v>156</v>
      </c>
    </row>
    <row r="657" spans="1:10" ht="24">
      <c r="A657" s="617"/>
      <c r="B657" s="620" t="s">
        <v>3194</v>
      </c>
      <c r="C657" s="613" t="s">
        <v>4179</v>
      </c>
      <c r="D657" s="618" t="s">
        <v>4073</v>
      </c>
      <c r="E657" s="614">
        <v>3000</v>
      </c>
      <c r="F657" s="615">
        <f t="shared" si="30"/>
        <v>50758860.842222229</v>
      </c>
      <c r="G657" s="614">
        <f t="shared" si="32"/>
        <v>3000</v>
      </c>
      <c r="H657" s="615">
        <f t="shared" si="31"/>
        <v>50758860.842222229</v>
      </c>
      <c r="I657" s="616" t="s">
        <v>155</v>
      </c>
      <c r="J657" s="616" t="s">
        <v>156</v>
      </c>
    </row>
    <row r="658" spans="1:10" ht="24">
      <c r="A658" s="617"/>
      <c r="B658" s="620" t="s">
        <v>3194</v>
      </c>
      <c r="C658" s="613" t="s">
        <v>4179</v>
      </c>
      <c r="D658" s="618" t="s">
        <v>4075</v>
      </c>
      <c r="E658" s="614">
        <v>16000.333333333332</v>
      </c>
      <c r="F658" s="615">
        <f t="shared" si="30"/>
        <v>50774861.175555564</v>
      </c>
      <c r="G658" s="614">
        <f t="shared" si="32"/>
        <v>16000.333333333332</v>
      </c>
      <c r="H658" s="615">
        <f t="shared" si="31"/>
        <v>50774861.175555564</v>
      </c>
      <c r="I658" s="616" t="s">
        <v>155</v>
      </c>
      <c r="J658" s="616" t="s">
        <v>156</v>
      </c>
    </row>
    <row r="659" spans="1:10" ht="24">
      <c r="A659" s="617"/>
      <c r="B659" s="620" t="s">
        <v>3194</v>
      </c>
      <c r="C659" s="613" t="s">
        <v>4179</v>
      </c>
      <c r="D659" s="618" t="s">
        <v>4076</v>
      </c>
      <c r="E659" s="614">
        <v>1200</v>
      </c>
      <c r="F659" s="615">
        <f t="shared" si="30"/>
        <v>50776061.175555564</v>
      </c>
      <c r="G659" s="614">
        <f t="shared" si="32"/>
        <v>1200</v>
      </c>
      <c r="H659" s="615">
        <f t="shared" si="31"/>
        <v>50776061.175555564</v>
      </c>
      <c r="I659" s="616" t="s">
        <v>155</v>
      </c>
      <c r="J659" s="616" t="s">
        <v>156</v>
      </c>
    </row>
    <row r="660" spans="1:10" ht="24">
      <c r="A660" s="617"/>
      <c r="B660" s="620" t="s">
        <v>3194</v>
      </c>
      <c r="C660" s="613" t="s">
        <v>4179</v>
      </c>
      <c r="D660" s="618" t="s">
        <v>4180</v>
      </c>
      <c r="E660" s="614">
        <v>40</v>
      </c>
      <c r="F660" s="615">
        <f t="shared" si="30"/>
        <v>50776101.175555564</v>
      </c>
      <c r="G660" s="614">
        <f t="shared" si="32"/>
        <v>40</v>
      </c>
      <c r="H660" s="615">
        <f t="shared" si="31"/>
        <v>50776101.175555564</v>
      </c>
      <c r="I660" s="616" t="s">
        <v>155</v>
      </c>
      <c r="J660" s="616" t="s">
        <v>156</v>
      </c>
    </row>
    <row r="661" spans="1:10" ht="24">
      <c r="A661" s="617"/>
      <c r="B661" s="620" t="s">
        <v>3194</v>
      </c>
      <c r="C661" s="613" t="s">
        <v>4179</v>
      </c>
      <c r="D661" s="618" t="s">
        <v>4157</v>
      </c>
      <c r="E661" s="614">
        <v>960</v>
      </c>
      <c r="F661" s="615">
        <f t="shared" si="30"/>
        <v>50777061.175555564</v>
      </c>
      <c r="G661" s="614">
        <f t="shared" si="32"/>
        <v>960</v>
      </c>
      <c r="H661" s="615">
        <f t="shared" si="31"/>
        <v>50777061.175555564</v>
      </c>
      <c r="I661" s="616" t="s">
        <v>155</v>
      </c>
      <c r="J661" s="616" t="s">
        <v>156</v>
      </c>
    </row>
    <row r="662" spans="1:10" ht="24">
      <c r="A662" s="617"/>
      <c r="B662" s="620" t="s">
        <v>3194</v>
      </c>
      <c r="C662" s="613" t="s">
        <v>4179</v>
      </c>
      <c r="D662" s="618" t="s">
        <v>4077</v>
      </c>
      <c r="E662" s="614">
        <v>240</v>
      </c>
      <c r="F662" s="615">
        <f t="shared" si="30"/>
        <v>50777301.175555564</v>
      </c>
      <c r="G662" s="614">
        <f t="shared" si="32"/>
        <v>240</v>
      </c>
      <c r="H662" s="615">
        <f t="shared" si="31"/>
        <v>50777301.175555564</v>
      </c>
      <c r="I662" s="616" t="s">
        <v>155</v>
      </c>
      <c r="J662" s="616" t="s">
        <v>156</v>
      </c>
    </row>
    <row r="663" spans="1:10" ht="24">
      <c r="A663" s="617"/>
      <c r="B663" s="620" t="s">
        <v>3194</v>
      </c>
      <c r="C663" s="613" t="s">
        <v>4179</v>
      </c>
      <c r="D663" s="618" t="s">
        <v>4141</v>
      </c>
      <c r="E663" s="614">
        <v>40</v>
      </c>
      <c r="F663" s="615">
        <f t="shared" si="30"/>
        <v>50777341.175555564</v>
      </c>
      <c r="G663" s="614">
        <f t="shared" si="32"/>
        <v>40</v>
      </c>
      <c r="H663" s="615">
        <f t="shared" si="31"/>
        <v>50777341.175555564</v>
      </c>
      <c r="I663" s="616" t="s">
        <v>155</v>
      </c>
      <c r="J663" s="616" t="s">
        <v>156</v>
      </c>
    </row>
    <row r="664" spans="1:10" ht="24">
      <c r="A664" s="617"/>
      <c r="B664" s="620" t="s">
        <v>3194</v>
      </c>
      <c r="C664" s="613" t="s">
        <v>4179</v>
      </c>
      <c r="D664" s="618" t="s">
        <v>4166</v>
      </c>
      <c r="E664" s="614">
        <v>80</v>
      </c>
      <c r="F664" s="615">
        <f t="shared" si="30"/>
        <v>50777421.175555564</v>
      </c>
      <c r="G664" s="614">
        <f t="shared" si="32"/>
        <v>80</v>
      </c>
      <c r="H664" s="615">
        <f t="shared" si="31"/>
        <v>50777421.175555564</v>
      </c>
      <c r="I664" s="616" t="s">
        <v>155</v>
      </c>
      <c r="J664" s="616" t="s">
        <v>156</v>
      </c>
    </row>
    <row r="665" spans="1:10" ht="24">
      <c r="A665" s="617"/>
      <c r="B665" s="620" t="s">
        <v>3194</v>
      </c>
      <c r="C665" s="613" t="s">
        <v>4179</v>
      </c>
      <c r="D665" s="618" t="s">
        <v>4078</v>
      </c>
      <c r="E665" s="614">
        <v>3000</v>
      </c>
      <c r="F665" s="615">
        <f t="shared" si="30"/>
        <v>50780421.175555564</v>
      </c>
      <c r="G665" s="614">
        <f t="shared" si="32"/>
        <v>3000</v>
      </c>
      <c r="H665" s="615">
        <f t="shared" si="31"/>
        <v>50780421.175555564</v>
      </c>
      <c r="I665" s="616" t="s">
        <v>155</v>
      </c>
      <c r="J665" s="616" t="s">
        <v>156</v>
      </c>
    </row>
    <row r="666" spans="1:10" ht="24">
      <c r="A666" s="617"/>
      <c r="B666" s="620" t="s">
        <v>3194</v>
      </c>
      <c r="C666" s="613" t="s">
        <v>4179</v>
      </c>
      <c r="D666" s="618" t="s">
        <v>3208</v>
      </c>
      <c r="E666" s="614">
        <v>2960</v>
      </c>
      <c r="F666" s="615">
        <f t="shared" si="30"/>
        <v>50783381.175555564</v>
      </c>
      <c r="G666" s="614">
        <f t="shared" si="32"/>
        <v>2960</v>
      </c>
      <c r="H666" s="615">
        <f t="shared" si="31"/>
        <v>50783381.175555564</v>
      </c>
      <c r="I666" s="616" t="s">
        <v>155</v>
      </c>
      <c r="J666" s="616" t="s">
        <v>156</v>
      </c>
    </row>
    <row r="667" spans="1:10" ht="24">
      <c r="A667" s="617"/>
      <c r="B667" s="620" t="s">
        <v>3194</v>
      </c>
      <c r="C667" s="613" t="s">
        <v>4179</v>
      </c>
      <c r="D667" s="618" t="s">
        <v>3209</v>
      </c>
      <c r="E667" s="614">
        <v>64999.666666666672</v>
      </c>
      <c r="F667" s="615">
        <f t="shared" si="30"/>
        <v>50848380.842222229</v>
      </c>
      <c r="G667" s="614">
        <f t="shared" si="32"/>
        <v>64999.666666666672</v>
      </c>
      <c r="H667" s="615">
        <f t="shared" si="31"/>
        <v>50848380.842222229</v>
      </c>
      <c r="I667" s="616" t="s">
        <v>155</v>
      </c>
      <c r="J667" s="616" t="s">
        <v>156</v>
      </c>
    </row>
    <row r="668" spans="1:10" ht="24">
      <c r="A668" s="617"/>
      <c r="B668" s="620" t="s">
        <v>3194</v>
      </c>
      <c r="C668" s="613" t="s">
        <v>4179</v>
      </c>
      <c r="D668" s="618" t="s">
        <v>3210</v>
      </c>
      <c r="E668" s="614">
        <v>100999.66666666666</v>
      </c>
      <c r="F668" s="615">
        <f t="shared" si="30"/>
        <v>50949380.508888893</v>
      </c>
      <c r="G668" s="614">
        <f t="shared" si="32"/>
        <v>100999.66666666666</v>
      </c>
      <c r="H668" s="615">
        <f t="shared" si="31"/>
        <v>50949380.508888893</v>
      </c>
      <c r="I668" s="616" t="s">
        <v>155</v>
      </c>
      <c r="J668" s="616" t="s">
        <v>156</v>
      </c>
    </row>
    <row r="669" spans="1:10" ht="24">
      <c r="A669" s="617"/>
      <c r="B669" s="620" t="s">
        <v>3194</v>
      </c>
      <c r="C669" s="613" t="s">
        <v>4179</v>
      </c>
      <c r="D669" s="618" t="s">
        <v>3426</v>
      </c>
      <c r="E669" s="614">
        <v>1999.6666666666665</v>
      </c>
      <c r="F669" s="615">
        <f t="shared" si="30"/>
        <v>50951380.175555557</v>
      </c>
      <c r="G669" s="614">
        <f t="shared" si="32"/>
        <v>1999.6666666666665</v>
      </c>
      <c r="H669" s="615">
        <f t="shared" si="31"/>
        <v>50951380.175555557</v>
      </c>
      <c r="I669" s="616" t="s">
        <v>155</v>
      </c>
      <c r="J669" s="616" t="s">
        <v>156</v>
      </c>
    </row>
    <row r="670" spans="1:10" ht="24">
      <c r="A670" s="617"/>
      <c r="B670" s="620" t="s">
        <v>3194</v>
      </c>
      <c r="C670" s="613" t="s">
        <v>4179</v>
      </c>
      <c r="D670" s="618" t="s">
        <v>4145</v>
      </c>
      <c r="E670" s="614">
        <v>28000.333333333336</v>
      </c>
      <c r="F670" s="615">
        <f t="shared" si="30"/>
        <v>50979380.508888893</v>
      </c>
      <c r="G670" s="614">
        <f t="shared" si="32"/>
        <v>28000.333333333336</v>
      </c>
      <c r="H670" s="615">
        <f t="shared" si="31"/>
        <v>50979380.508888893</v>
      </c>
      <c r="I670" s="616" t="s">
        <v>155</v>
      </c>
      <c r="J670" s="616" t="s">
        <v>156</v>
      </c>
    </row>
    <row r="671" spans="1:10" ht="24">
      <c r="A671" s="617"/>
      <c r="B671" s="620" t="s">
        <v>3194</v>
      </c>
      <c r="C671" s="613" t="s">
        <v>4179</v>
      </c>
      <c r="D671" s="618" t="s">
        <v>3428</v>
      </c>
      <c r="E671" s="614">
        <v>200</v>
      </c>
      <c r="F671" s="615">
        <f t="shared" si="30"/>
        <v>50979580.508888893</v>
      </c>
      <c r="G671" s="614">
        <f t="shared" si="32"/>
        <v>200</v>
      </c>
      <c r="H671" s="615">
        <f t="shared" si="31"/>
        <v>50979580.508888893</v>
      </c>
      <c r="I671" s="616" t="s">
        <v>155</v>
      </c>
      <c r="J671" s="616" t="s">
        <v>156</v>
      </c>
    </row>
    <row r="672" spans="1:10" ht="24">
      <c r="A672" s="617"/>
      <c r="B672" s="620" t="s">
        <v>3194</v>
      </c>
      <c r="C672" s="613" t="s">
        <v>4179</v>
      </c>
      <c r="D672" s="618" t="s">
        <v>4181</v>
      </c>
      <c r="E672" s="614">
        <v>3199.666666666667</v>
      </c>
      <c r="F672" s="615">
        <f t="shared" si="30"/>
        <v>50982780.175555557</v>
      </c>
      <c r="G672" s="614">
        <f t="shared" si="32"/>
        <v>3199.666666666667</v>
      </c>
      <c r="H672" s="615">
        <f t="shared" si="31"/>
        <v>50982780.175555557</v>
      </c>
      <c r="I672" s="616" t="s">
        <v>155</v>
      </c>
      <c r="J672" s="616" t="s">
        <v>156</v>
      </c>
    </row>
    <row r="673" spans="1:10" ht="24">
      <c r="A673" s="617"/>
      <c r="B673" s="620" t="s">
        <v>3194</v>
      </c>
      <c r="C673" s="613" t="s">
        <v>4179</v>
      </c>
      <c r="D673" s="618" t="s">
        <v>3576</v>
      </c>
      <c r="E673" s="614">
        <v>200</v>
      </c>
      <c r="F673" s="615">
        <f t="shared" si="30"/>
        <v>50982980.175555557</v>
      </c>
      <c r="G673" s="614">
        <f t="shared" si="32"/>
        <v>200</v>
      </c>
      <c r="H673" s="615">
        <f t="shared" si="31"/>
        <v>50982980.175555557</v>
      </c>
      <c r="I673" s="616" t="s">
        <v>155</v>
      </c>
      <c r="J673" s="616" t="s">
        <v>156</v>
      </c>
    </row>
    <row r="674" spans="1:10" ht="24">
      <c r="A674" s="617"/>
      <c r="B674" s="620" t="s">
        <v>3194</v>
      </c>
      <c r="C674" s="613" t="s">
        <v>4179</v>
      </c>
      <c r="D674" s="618" t="s">
        <v>3433</v>
      </c>
      <c r="E674" s="614">
        <v>97999.666666666672</v>
      </c>
      <c r="F674" s="615">
        <f t="shared" si="30"/>
        <v>51080979.842222221</v>
      </c>
      <c r="G674" s="614">
        <f t="shared" si="32"/>
        <v>97999.666666666672</v>
      </c>
      <c r="H674" s="615">
        <f t="shared" si="31"/>
        <v>51080979.842222221</v>
      </c>
      <c r="I674" s="616" t="s">
        <v>155</v>
      </c>
      <c r="J674" s="616" t="s">
        <v>156</v>
      </c>
    </row>
    <row r="675" spans="1:10" ht="24">
      <c r="A675" s="617"/>
      <c r="B675" s="620" t="s">
        <v>3194</v>
      </c>
      <c r="C675" s="613" t="s">
        <v>4179</v>
      </c>
      <c r="D675" s="618" t="s">
        <v>3581</v>
      </c>
      <c r="E675" s="614">
        <v>1000.3333333333333</v>
      </c>
      <c r="F675" s="615">
        <f t="shared" si="30"/>
        <v>51081980.175555557</v>
      </c>
      <c r="G675" s="614">
        <f t="shared" si="32"/>
        <v>1000.3333333333333</v>
      </c>
      <c r="H675" s="615">
        <f t="shared" si="31"/>
        <v>51081980.175555557</v>
      </c>
      <c r="I675" s="616" t="s">
        <v>155</v>
      </c>
      <c r="J675" s="616" t="s">
        <v>156</v>
      </c>
    </row>
    <row r="676" spans="1:10" ht="24">
      <c r="A676" s="617"/>
      <c r="B676" s="620" t="s">
        <v>3194</v>
      </c>
      <c r="C676" s="613" t="s">
        <v>4179</v>
      </c>
      <c r="D676" s="618" t="s">
        <v>3442</v>
      </c>
      <c r="E676" s="614">
        <v>240</v>
      </c>
      <c r="F676" s="615">
        <f t="shared" si="30"/>
        <v>51082220.175555557</v>
      </c>
      <c r="G676" s="614">
        <f t="shared" si="32"/>
        <v>240</v>
      </c>
      <c r="H676" s="615">
        <f t="shared" si="31"/>
        <v>51082220.175555557</v>
      </c>
      <c r="I676" s="616" t="s">
        <v>155</v>
      </c>
      <c r="J676" s="616" t="s">
        <v>156</v>
      </c>
    </row>
    <row r="677" spans="1:10" ht="24">
      <c r="A677" s="617"/>
      <c r="B677" s="620" t="s">
        <v>3194</v>
      </c>
      <c r="C677" s="613" t="s">
        <v>4179</v>
      </c>
      <c r="D677" s="618" t="s">
        <v>4150</v>
      </c>
      <c r="E677" s="614">
        <v>2360</v>
      </c>
      <c r="F677" s="615">
        <f t="shared" si="30"/>
        <v>51084580.175555557</v>
      </c>
      <c r="G677" s="614">
        <f t="shared" si="32"/>
        <v>2360</v>
      </c>
      <c r="H677" s="615">
        <f t="shared" si="31"/>
        <v>51084580.175555557</v>
      </c>
      <c r="I677" s="616" t="s">
        <v>155</v>
      </c>
      <c r="J677" s="616" t="s">
        <v>156</v>
      </c>
    </row>
    <row r="678" spans="1:10" ht="24">
      <c r="A678" s="617"/>
      <c r="B678" s="620" t="s">
        <v>3194</v>
      </c>
      <c r="C678" s="613" t="s">
        <v>4179</v>
      </c>
      <c r="D678" s="618" t="s">
        <v>3228</v>
      </c>
      <c r="E678" s="614">
        <v>850000.33333333326</v>
      </c>
      <c r="F678" s="615">
        <f t="shared" si="30"/>
        <v>51934580.508888893</v>
      </c>
      <c r="G678" s="614">
        <f t="shared" si="32"/>
        <v>850000.33333333326</v>
      </c>
      <c r="H678" s="615">
        <f t="shared" si="31"/>
        <v>51934580.508888893</v>
      </c>
      <c r="I678" s="616" t="s">
        <v>155</v>
      </c>
      <c r="J678" s="616" t="s">
        <v>156</v>
      </c>
    </row>
    <row r="679" spans="1:10" ht="24">
      <c r="A679" s="617"/>
      <c r="B679" s="620" t="s">
        <v>3194</v>
      </c>
      <c r="C679" s="613" t="s">
        <v>4179</v>
      </c>
      <c r="D679" s="618" t="s">
        <v>3451</v>
      </c>
      <c r="E679" s="614">
        <v>880</v>
      </c>
      <c r="F679" s="615">
        <f t="shared" si="30"/>
        <v>51935460.508888893</v>
      </c>
      <c r="G679" s="614">
        <f t="shared" si="32"/>
        <v>880</v>
      </c>
      <c r="H679" s="615">
        <f t="shared" si="31"/>
        <v>51935460.508888893</v>
      </c>
      <c r="I679" s="616" t="s">
        <v>155</v>
      </c>
      <c r="J679" s="616" t="s">
        <v>156</v>
      </c>
    </row>
    <row r="680" spans="1:10" ht="24">
      <c r="A680" s="617"/>
      <c r="B680" s="620" t="s">
        <v>3194</v>
      </c>
      <c r="C680" s="613" t="s">
        <v>4179</v>
      </c>
      <c r="D680" s="618" t="s">
        <v>3597</v>
      </c>
      <c r="E680" s="614">
        <v>40</v>
      </c>
      <c r="F680" s="615">
        <f t="shared" si="30"/>
        <v>51935500.508888893</v>
      </c>
      <c r="G680" s="614">
        <f t="shared" si="32"/>
        <v>40</v>
      </c>
      <c r="H680" s="615">
        <f t="shared" si="31"/>
        <v>51935500.508888893</v>
      </c>
      <c r="I680" s="616" t="s">
        <v>155</v>
      </c>
      <c r="J680" s="616" t="s">
        <v>156</v>
      </c>
    </row>
    <row r="681" spans="1:10" ht="24">
      <c r="A681" s="617"/>
      <c r="B681" s="620" t="s">
        <v>3194</v>
      </c>
      <c r="C681" s="613" t="s">
        <v>4179</v>
      </c>
      <c r="D681" s="618" t="s">
        <v>3454</v>
      </c>
      <c r="E681" s="614">
        <v>64999.666666666672</v>
      </c>
      <c r="F681" s="615">
        <f t="shared" si="30"/>
        <v>52000500.175555557</v>
      </c>
      <c r="G681" s="614">
        <f t="shared" si="32"/>
        <v>64999.666666666672</v>
      </c>
      <c r="H681" s="615">
        <f t="shared" si="31"/>
        <v>52000500.175555557</v>
      </c>
      <c r="I681" s="616" t="s">
        <v>155</v>
      </c>
      <c r="J681" s="616" t="s">
        <v>156</v>
      </c>
    </row>
    <row r="682" spans="1:10" ht="24">
      <c r="A682" s="617"/>
      <c r="B682" s="620" t="s">
        <v>3194</v>
      </c>
      <c r="C682" s="613" t="s">
        <v>4179</v>
      </c>
      <c r="D682" s="618" t="s">
        <v>3235</v>
      </c>
      <c r="E682" s="614">
        <v>2080</v>
      </c>
      <c r="F682" s="615">
        <f t="shared" si="30"/>
        <v>52002580.175555557</v>
      </c>
      <c r="G682" s="614">
        <f t="shared" si="32"/>
        <v>2080</v>
      </c>
      <c r="H682" s="615">
        <f t="shared" si="31"/>
        <v>52002580.175555557</v>
      </c>
      <c r="I682" s="616" t="s">
        <v>155</v>
      </c>
      <c r="J682" s="616" t="s">
        <v>156</v>
      </c>
    </row>
    <row r="683" spans="1:10" ht="24">
      <c r="A683" s="617"/>
      <c r="B683" s="620" t="s">
        <v>3194</v>
      </c>
      <c r="C683" s="613" t="s">
        <v>4179</v>
      </c>
      <c r="D683" s="618" t="s">
        <v>3455</v>
      </c>
      <c r="E683" s="614">
        <v>4120</v>
      </c>
      <c r="F683" s="615">
        <f t="shared" si="30"/>
        <v>52006700.175555557</v>
      </c>
      <c r="G683" s="614">
        <f t="shared" si="32"/>
        <v>4120</v>
      </c>
      <c r="H683" s="615">
        <f t="shared" si="31"/>
        <v>52006700.175555557</v>
      </c>
      <c r="I683" s="616" t="s">
        <v>155</v>
      </c>
      <c r="J683" s="616" t="s">
        <v>156</v>
      </c>
    </row>
    <row r="684" spans="1:10" ht="24">
      <c r="A684" s="617"/>
      <c r="B684" s="620" t="s">
        <v>3194</v>
      </c>
      <c r="C684" s="613" t="s">
        <v>4182</v>
      </c>
      <c r="D684" s="618" t="s">
        <v>3468</v>
      </c>
      <c r="E684" s="614">
        <v>14000</v>
      </c>
      <c r="F684" s="615">
        <f t="shared" si="30"/>
        <v>52020700.175555557</v>
      </c>
      <c r="G684" s="614">
        <f t="shared" si="32"/>
        <v>14000</v>
      </c>
      <c r="H684" s="615">
        <f t="shared" si="31"/>
        <v>52020700.175555557</v>
      </c>
      <c r="I684" s="616" t="s">
        <v>792</v>
      </c>
      <c r="J684" s="616" t="s">
        <v>4060</v>
      </c>
    </row>
    <row r="685" spans="1:10" ht="24">
      <c r="A685" s="617"/>
      <c r="B685" s="620" t="s">
        <v>3194</v>
      </c>
      <c r="C685" s="613" t="s">
        <v>4182</v>
      </c>
      <c r="D685" s="618" t="s">
        <v>3205</v>
      </c>
      <c r="E685" s="614">
        <v>35000</v>
      </c>
      <c r="F685" s="615">
        <f t="shared" si="30"/>
        <v>52055700.175555557</v>
      </c>
      <c r="G685" s="614">
        <f t="shared" si="32"/>
        <v>35000</v>
      </c>
      <c r="H685" s="615">
        <f t="shared" si="31"/>
        <v>52055700.175555557</v>
      </c>
      <c r="I685" s="616" t="s">
        <v>792</v>
      </c>
      <c r="J685" s="616" t="s">
        <v>4060</v>
      </c>
    </row>
    <row r="686" spans="1:10" ht="24">
      <c r="A686" s="617"/>
      <c r="B686" s="620" t="s">
        <v>3194</v>
      </c>
      <c r="C686" s="613" t="s">
        <v>4182</v>
      </c>
      <c r="D686" s="618" t="s">
        <v>4061</v>
      </c>
      <c r="E686" s="614">
        <v>45</v>
      </c>
      <c r="F686" s="615">
        <f t="shared" si="30"/>
        <v>52055745.175555557</v>
      </c>
      <c r="G686" s="614">
        <f t="shared" si="32"/>
        <v>45</v>
      </c>
      <c r="H686" s="615">
        <f t="shared" si="31"/>
        <v>52055745.175555557</v>
      </c>
      <c r="I686" s="616" t="s">
        <v>792</v>
      </c>
      <c r="J686" s="616" t="s">
        <v>4060</v>
      </c>
    </row>
    <row r="687" spans="1:10" ht="24">
      <c r="A687" s="617"/>
      <c r="B687" s="620" t="s">
        <v>3194</v>
      </c>
      <c r="C687" s="613" t="s">
        <v>4182</v>
      </c>
      <c r="D687" s="618" t="s">
        <v>3206</v>
      </c>
      <c r="E687" s="614">
        <v>81000</v>
      </c>
      <c r="F687" s="615">
        <f t="shared" si="30"/>
        <v>52136745.175555557</v>
      </c>
      <c r="G687" s="614">
        <f t="shared" si="32"/>
        <v>81000</v>
      </c>
      <c r="H687" s="615">
        <f t="shared" si="31"/>
        <v>52136745.175555557</v>
      </c>
      <c r="I687" s="616" t="s">
        <v>792</v>
      </c>
      <c r="J687" s="616" t="s">
        <v>4060</v>
      </c>
    </row>
    <row r="688" spans="1:10" ht="24">
      <c r="A688" s="617"/>
      <c r="B688" s="620" t="s">
        <v>3194</v>
      </c>
      <c r="C688" s="613" t="s">
        <v>4182</v>
      </c>
      <c r="D688" s="618" t="s">
        <v>4001</v>
      </c>
      <c r="E688" s="614">
        <v>2080</v>
      </c>
      <c r="F688" s="615">
        <f t="shared" si="30"/>
        <v>52138825.175555557</v>
      </c>
      <c r="G688" s="614">
        <f t="shared" si="32"/>
        <v>2080</v>
      </c>
      <c r="H688" s="615">
        <f t="shared" si="31"/>
        <v>52138825.175555557</v>
      </c>
      <c r="I688" s="616" t="s">
        <v>792</v>
      </c>
      <c r="J688" s="616" t="s">
        <v>4060</v>
      </c>
    </row>
    <row r="689" spans="1:10" ht="24">
      <c r="A689" s="617"/>
      <c r="B689" s="620" t="s">
        <v>3194</v>
      </c>
      <c r="C689" s="613" t="s">
        <v>4182</v>
      </c>
      <c r="D689" s="618" t="s">
        <v>3208</v>
      </c>
      <c r="E689" s="614">
        <v>211000</v>
      </c>
      <c r="F689" s="615">
        <f t="shared" si="30"/>
        <v>52349825.175555557</v>
      </c>
      <c r="G689" s="614">
        <f t="shared" si="32"/>
        <v>211000</v>
      </c>
      <c r="H689" s="615">
        <f t="shared" si="31"/>
        <v>52349825.175555557</v>
      </c>
      <c r="I689" s="616" t="s">
        <v>792</v>
      </c>
      <c r="J689" s="616" t="s">
        <v>4060</v>
      </c>
    </row>
    <row r="690" spans="1:10" ht="24">
      <c r="A690" s="617"/>
      <c r="B690" s="620" t="s">
        <v>3194</v>
      </c>
      <c r="C690" s="613" t="s">
        <v>4182</v>
      </c>
      <c r="D690" s="618" t="s">
        <v>3209</v>
      </c>
      <c r="E690" s="614">
        <v>186000</v>
      </c>
      <c r="F690" s="615">
        <f t="shared" si="30"/>
        <v>52535825.175555557</v>
      </c>
      <c r="G690" s="614">
        <f t="shared" si="32"/>
        <v>186000</v>
      </c>
      <c r="H690" s="615">
        <f t="shared" si="31"/>
        <v>52535825.175555557</v>
      </c>
      <c r="I690" s="616" t="s">
        <v>792</v>
      </c>
      <c r="J690" s="616" t="s">
        <v>4060</v>
      </c>
    </row>
    <row r="691" spans="1:10" ht="24">
      <c r="A691" s="617"/>
      <c r="B691" s="620" t="s">
        <v>3194</v>
      </c>
      <c r="C691" s="613" t="s">
        <v>4182</v>
      </c>
      <c r="D691" s="618" t="s">
        <v>3210</v>
      </c>
      <c r="E691" s="614">
        <v>290000</v>
      </c>
      <c r="F691" s="615">
        <f t="shared" si="30"/>
        <v>52825825.175555557</v>
      </c>
      <c r="G691" s="614">
        <f t="shared" si="32"/>
        <v>290000</v>
      </c>
      <c r="H691" s="615">
        <f t="shared" si="31"/>
        <v>52825825.175555557</v>
      </c>
      <c r="I691" s="616" t="s">
        <v>792</v>
      </c>
      <c r="J691" s="616" t="s">
        <v>4060</v>
      </c>
    </row>
    <row r="692" spans="1:10" ht="24">
      <c r="A692" s="617"/>
      <c r="B692" s="620" t="s">
        <v>3194</v>
      </c>
      <c r="C692" s="613" t="s">
        <v>4182</v>
      </c>
      <c r="D692" s="618" t="s">
        <v>3211</v>
      </c>
      <c r="E692" s="614">
        <v>9920</v>
      </c>
      <c r="F692" s="615">
        <f t="shared" si="30"/>
        <v>52835745.175555557</v>
      </c>
      <c r="G692" s="614">
        <f t="shared" si="32"/>
        <v>9920</v>
      </c>
      <c r="H692" s="615">
        <f t="shared" si="31"/>
        <v>52835745.175555557</v>
      </c>
      <c r="I692" s="616" t="s">
        <v>792</v>
      </c>
      <c r="J692" s="616" t="s">
        <v>4060</v>
      </c>
    </row>
    <row r="693" spans="1:10" ht="24">
      <c r="A693" s="617"/>
      <c r="B693" s="620" t="s">
        <v>3194</v>
      </c>
      <c r="C693" s="613" t="s">
        <v>4182</v>
      </c>
      <c r="D693" s="618" t="s">
        <v>3421</v>
      </c>
      <c r="E693" s="614">
        <v>11520</v>
      </c>
      <c r="F693" s="615">
        <f t="shared" si="30"/>
        <v>52847265.175555557</v>
      </c>
      <c r="G693" s="614">
        <f t="shared" si="32"/>
        <v>11520</v>
      </c>
      <c r="H693" s="615">
        <f t="shared" si="31"/>
        <v>52847265.175555557</v>
      </c>
      <c r="I693" s="616" t="s">
        <v>792</v>
      </c>
      <c r="J693" s="616" t="s">
        <v>4060</v>
      </c>
    </row>
    <row r="694" spans="1:10" ht="24">
      <c r="A694" s="617"/>
      <c r="B694" s="620" t="s">
        <v>3194</v>
      </c>
      <c r="C694" s="613" t="s">
        <v>4182</v>
      </c>
      <c r="D694" s="618" t="s">
        <v>4053</v>
      </c>
      <c r="E694" s="614">
        <v>4940</v>
      </c>
      <c r="F694" s="615">
        <f t="shared" si="30"/>
        <v>52852205.175555557</v>
      </c>
      <c r="G694" s="614">
        <f t="shared" si="32"/>
        <v>4940</v>
      </c>
      <c r="H694" s="615">
        <f t="shared" si="31"/>
        <v>52852205.175555557</v>
      </c>
      <c r="I694" s="616" t="s">
        <v>792</v>
      </c>
      <c r="J694" s="616" t="s">
        <v>4060</v>
      </c>
    </row>
    <row r="695" spans="1:10" ht="24">
      <c r="A695" s="617"/>
      <c r="B695" s="620" t="s">
        <v>3194</v>
      </c>
      <c r="C695" s="613" t="s">
        <v>4182</v>
      </c>
      <c r="D695" s="618" t="s">
        <v>3213</v>
      </c>
      <c r="E695" s="614">
        <v>1880</v>
      </c>
      <c r="F695" s="615">
        <f t="shared" si="30"/>
        <v>52854085.175555557</v>
      </c>
      <c r="G695" s="614">
        <f t="shared" si="32"/>
        <v>1880</v>
      </c>
      <c r="H695" s="615">
        <f t="shared" si="31"/>
        <v>52854085.175555557</v>
      </c>
      <c r="I695" s="616" t="s">
        <v>792</v>
      </c>
      <c r="J695" s="616" t="s">
        <v>4060</v>
      </c>
    </row>
    <row r="696" spans="1:10" ht="24">
      <c r="A696" s="617"/>
      <c r="B696" s="620" t="s">
        <v>3194</v>
      </c>
      <c r="C696" s="613" t="s">
        <v>4182</v>
      </c>
      <c r="D696" s="618" t="s">
        <v>3423</v>
      </c>
      <c r="E696" s="614">
        <v>1800</v>
      </c>
      <c r="F696" s="615">
        <f t="shared" si="30"/>
        <v>52855885.175555557</v>
      </c>
      <c r="G696" s="614">
        <f t="shared" si="32"/>
        <v>1800</v>
      </c>
      <c r="H696" s="615">
        <f t="shared" si="31"/>
        <v>52855885.175555557</v>
      </c>
      <c r="I696" s="616" t="s">
        <v>792</v>
      </c>
      <c r="J696" s="616" t="s">
        <v>4060</v>
      </c>
    </row>
    <row r="697" spans="1:10" ht="24">
      <c r="A697" s="617"/>
      <c r="B697" s="620" t="s">
        <v>3194</v>
      </c>
      <c r="C697" s="613" t="s">
        <v>4182</v>
      </c>
      <c r="D697" s="618" t="s">
        <v>3425</v>
      </c>
      <c r="E697" s="614">
        <v>31000</v>
      </c>
      <c r="F697" s="615">
        <f t="shared" si="30"/>
        <v>52886885.175555557</v>
      </c>
      <c r="G697" s="614">
        <f t="shared" si="32"/>
        <v>31000</v>
      </c>
      <c r="H697" s="615">
        <f t="shared" si="31"/>
        <v>52886885.175555557</v>
      </c>
      <c r="I697" s="616" t="s">
        <v>792</v>
      </c>
      <c r="J697" s="616" t="s">
        <v>4060</v>
      </c>
    </row>
    <row r="698" spans="1:10" ht="24">
      <c r="A698" s="617"/>
      <c r="B698" s="620" t="s">
        <v>3194</v>
      </c>
      <c r="C698" s="613" t="s">
        <v>4182</v>
      </c>
      <c r="D698" s="618" t="s">
        <v>3426</v>
      </c>
      <c r="E698" s="614">
        <v>2000</v>
      </c>
      <c r="F698" s="615">
        <f t="shared" si="30"/>
        <v>52888885.175555557</v>
      </c>
      <c r="G698" s="614">
        <f t="shared" si="32"/>
        <v>2000</v>
      </c>
      <c r="H698" s="615">
        <f t="shared" si="31"/>
        <v>52888885.175555557</v>
      </c>
      <c r="I698" s="616" t="s">
        <v>792</v>
      </c>
      <c r="J698" s="616" t="s">
        <v>4060</v>
      </c>
    </row>
    <row r="699" spans="1:10" ht="24">
      <c r="A699" s="617"/>
      <c r="B699" s="620" t="s">
        <v>3194</v>
      </c>
      <c r="C699" s="613" t="s">
        <v>4182</v>
      </c>
      <c r="D699" s="618" t="s">
        <v>3427</v>
      </c>
      <c r="E699" s="614">
        <v>160</v>
      </c>
      <c r="F699" s="615">
        <f t="shared" si="30"/>
        <v>52889045.175555557</v>
      </c>
      <c r="G699" s="614">
        <f t="shared" si="32"/>
        <v>160</v>
      </c>
      <c r="H699" s="615">
        <f t="shared" si="31"/>
        <v>52889045.175555557</v>
      </c>
      <c r="I699" s="616" t="s">
        <v>792</v>
      </c>
      <c r="J699" s="616" t="s">
        <v>4060</v>
      </c>
    </row>
    <row r="700" spans="1:10" ht="24">
      <c r="A700" s="617"/>
      <c r="B700" s="620" t="s">
        <v>3194</v>
      </c>
      <c r="C700" s="613" t="s">
        <v>4182</v>
      </c>
      <c r="D700" s="618" t="s">
        <v>3574</v>
      </c>
      <c r="E700" s="614">
        <v>1240</v>
      </c>
      <c r="F700" s="615">
        <f t="shared" si="30"/>
        <v>52890285.175555557</v>
      </c>
      <c r="G700" s="614">
        <f t="shared" si="32"/>
        <v>1240</v>
      </c>
      <c r="H700" s="615">
        <f t="shared" si="31"/>
        <v>52890285.175555557</v>
      </c>
      <c r="I700" s="616" t="s">
        <v>792</v>
      </c>
      <c r="J700" s="616" t="s">
        <v>4060</v>
      </c>
    </row>
    <row r="701" spans="1:10" ht="24">
      <c r="A701" s="617"/>
      <c r="B701" s="620" t="s">
        <v>3194</v>
      </c>
      <c r="C701" s="613" t="s">
        <v>4182</v>
      </c>
      <c r="D701" s="618" t="s">
        <v>3214</v>
      </c>
      <c r="E701" s="614">
        <v>4240</v>
      </c>
      <c r="F701" s="615">
        <f t="shared" si="30"/>
        <v>52894525.175555557</v>
      </c>
      <c r="G701" s="614">
        <f t="shared" si="32"/>
        <v>4240</v>
      </c>
      <c r="H701" s="615">
        <f t="shared" si="31"/>
        <v>52894525.175555557</v>
      </c>
      <c r="I701" s="616" t="s">
        <v>792</v>
      </c>
      <c r="J701" s="616" t="s">
        <v>4060</v>
      </c>
    </row>
    <row r="702" spans="1:10" ht="24">
      <c r="A702" s="617"/>
      <c r="B702" s="620" t="s">
        <v>3194</v>
      </c>
      <c r="C702" s="613" t="s">
        <v>4182</v>
      </c>
      <c r="D702" s="618" t="s">
        <v>3215</v>
      </c>
      <c r="E702" s="614">
        <v>214000</v>
      </c>
      <c r="F702" s="615">
        <f t="shared" si="30"/>
        <v>53108525.175555557</v>
      </c>
      <c r="G702" s="614">
        <f t="shared" si="32"/>
        <v>214000</v>
      </c>
      <c r="H702" s="615">
        <f t="shared" si="31"/>
        <v>53108525.175555557</v>
      </c>
      <c r="I702" s="616" t="s">
        <v>792</v>
      </c>
      <c r="J702" s="616" t="s">
        <v>4060</v>
      </c>
    </row>
    <row r="703" spans="1:10" ht="24">
      <c r="A703" s="617"/>
      <c r="B703" s="620" t="s">
        <v>3194</v>
      </c>
      <c r="C703" s="613" t="s">
        <v>4182</v>
      </c>
      <c r="D703" s="618" t="s">
        <v>4062</v>
      </c>
      <c r="E703" s="614">
        <v>124000</v>
      </c>
      <c r="F703" s="615">
        <f t="shared" si="30"/>
        <v>53232525.175555557</v>
      </c>
      <c r="G703" s="614">
        <f t="shared" si="32"/>
        <v>124000</v>
      </c>
      <c r="H703" s="615">
        <f t="shared" si="31"/>
        <v>53232525.175555557</v>
      </c>
      <c r="I703" s="616" t="s">
        <v>792</v>
      </c>
      <c r="J703" s="616" t="s">
        <v>4060</v>
      </c>
    </row>
    <row r="704" spans="1:10" ht="24">
      <c r="A704" s="617"/>
      <c r="B704" s="620" t="s">
        <v>3194</v>
      </c>
      <c r="C704" s="613" t="s">
        <v>4182</v>
      </c>
      <c r="D704" s="618" t="s">
        <v>3216</v>
      </c>
      <c r="E704" s="614">
        <v>15640</v>
      </c>
      <c r="F704" s="615">
        <f t="shared" si="30"/>
        <v>53248165.175555557</v>
      </c>
      <c r="G704" s="614">
        <f t="shared" si="32"/>
        <v>15640</v>
      </c>
      <c r="H704" s="615">
        <f t="shared" si="31"/>
        <v>53248165.175555557</v>
      </c>
      <c r="I704" s="616" t="s">
        <v>792</v>
      </c>
      <c r="J704" s="616" t="s">
        <v>4060</v>
      </c>
    </row>
    <row r="705" spans="1:10" ht="24">
      <c r="A705" s="617"/>
      <c r="B705" s="620" t="s">
        <v>3194</v>
      </c>
      <c r="C705" s="613" t="s">
        <v>4182</v>
      </c>
      <c r="D705" s="618" t="s">
        <v>3576</v>
      </c>
      <c r="E705" s="614">
        <v>5000</v>
      </c>
      <c r="F705" s="615">
        <f t="shared" si="30"/>
        <v>53253165.175555557</v>
      </c>
      <c r="G705" s="614">
        <f t="shared" si="32"/>
        <v>5000</v>
      </c>
      <c r="H705" s="615">
        <f t="shared" si="31"/>
        <v>53253165.175555557</v>
      </c>
      <c r="I705" s="616" t="s">
        <v>792</v>
      </c>
      <c r="J705" s="616" t="s">
        <v>4060</v>
      </c>
    </row>
    <row r="706" spans="1:10" ht="24">
      <c r="A706" s="617"/>
      <c r="B706" s="620" t="s">
        <v>3194</v>
      </c>
      <c r="C706" s="613" t="s">
        <v>4182</v>
      </c>
      <c r="D706" s="618" t="s">
        <v>3431</v>
      </c>
      <c r="E706" s="614">
        <v>11000</v>
      </c>
      <c r="F706" s="615">
        <f t="shared" si="30"/>
        <v>53264165.175555557</v>
      </c>
      <c r="G706" s="614">
        <f t="shared" si="32"/>
        <v>11000</v>
      </c>
      <c r="H706" s="615">
        <f t="shared" si="31"/>
        <v>53264165.175555557</v>
      </c>
      <c r="I706" s="616" t="s">
        <v>792</v>
      </c>
      <c r="J706" s="616" t="s">
        <v>4060</v>
      </c>
    </row>
    <row r="707" spans="1:10" ht="24">
      <c r="A707" s="617"/>
      <c r="B707" s="620" t="s">
        <v>3194</v>
      </c>
      <c r="C707" s="613" t="s">
        <v>4182</v>
      </c>
      <c r="D707" s="618" t="s">
        <v>3578</v>
      </c>
      <c r="E707" s="614">
        <v>20000</v>
      </c>
      <c r="F707" s="615">
        <f t="shared" si="30"/>
        <v>53284165.175555557</v>
      </c>
      <c r="G707" s="614">
        <f t="shared" si="32"/>
        <v>20000</v>
      </c>
      <c r="H707" s="615">
        <f t="shared" si="31"/>
        <v>53284165.175555557</v>
      </c>
      <c r="I707" s="616" t="s">
        <v>792</v>
      </c>
      <c r="J707" s="616" t="s">
        <v>4060</v>
      </c>
    </row>
    <row r="708" spans="1:10" ht="24">
      <c r="A708" s="617"/>
      <c r="B708" s="620" t="s">
        <v>3194</v>
      </c>
      <c r="C708" s="613" t="s">
        <v>4182</v>
      </c>
      <c r="D708" s="618" t="s">
        <v>3217</v>
      </c>
      <c r="E708" s="614">
        <v>98000</v>
      </c>
      <c r="F708" s="615">
        <f t="shared" si="30"/>
        <v>53382165.175555557</v>
      </c>
      <c r="G708" s="614">
        <f t="shared" si="32"/>
        <v>98000</v>
      </c>
      <c r="H708" s="615">
        <f t="shared" si="31"/>
        <v>53382165.175555557</v>
      </c>
      <c r="I708" s="616" t="s">
        <v>792</v>
      </c>
      <c r="J708" s="616" t="s">
        <v>4060</v>
      </c>
    </row>
    <row r="709" spans="1:10" ht="24">
      <c r="A709" s="617"/>
      <c r="B709" s="620" t="s">
        <v>3194</v>
      </c>
      <c r="C709" s="613" t="s">
        <v>4182</v>
      </c>
      <c r="D709" s="618" t="s">
        <v>4183</v>
      </c>
      <c r="E709" s="614">
        <v>1000</v>
      </c>
      <c r="F709" s="615">
        <f t="shared" si="30"/>
        <v>53383165.175555557</v>
      </c>
      <c r="G709" s="614">
        <f t="shared" si="32"/>
        <v>1000</v>
      </c>
      <c r="H709" s="615">
        <f t="shared" si="31"/>
        <v>53383165.175555557</v>
      </c>
      <c r="I709" s="616" t="s">
        <v>792</v>
      </c>
      <c r="J709" s="616" t="s">
        <v>4060</v>
      </c>
    </row>
    <row r="710" spans="1:10" ht="24">
      <c r="A710" s="617"/>
      <c r="B710" s="620" t="s">
        <v>3194</v>
      </c>
      <c r="C710" s="613" t="s">
        <v>4182</v>
      </c>
      <c r="D710" s="618" t="s">
        <v>4184</v>
      </c>
      <c r="E710" s="614">
        <v>1000</v>
      </c>
      <c r="F710" s="615">
        <f t="shared" si="30"/>
        <v>53384165.175555557</v>
      </c>
      <c r="G710" s="614">
        <f t="shared" si="32"/>
        <v>1000</v>
      </c>
      <c r="H710" s="615">
        <f t="shared" si="31"/>
        <v>53384165.175555557</v>
      </c>
      <c r="I710" s="616" t="s">
        <v>792</v>
      </c>
      <c r="J710" s="616" t="s">
        <v>4060</v>
      </c>
    </row>
    <row r="711" spans="1:10" ht="24">
      <c r="A711" s="617"/>
      <c r="B711" s="620" t="s">
        <v>3194</v>
      </c>
      <c r="C711" s="613" t="s">
        <v>4182</v>
      </c>
      <c r="D711" s="618" t="s">
        <v>3219</v>
      </c>
      <c r="E711" s="614">
        <v>40</v>
      </c>
      <c r="F711" s="615">
        <f t="shared" ref="F711:F774" si="33">E711+F710</f>
        <v>53384205.175555557</v>
      </c>
      <c r="G711" s="614">
        <f t="shared" si="32"/>
        <v>40</v>
      </c>
      <c r="H711" s="615">
        <f t="shared" ref="H711:H774" si="34">H710+G711</f>
        <v>53384205.175555557</v>
      </c>
      <c r="I711" s="616" t="s">
        <v>792</v>
      </c>
      <c r="J711" s="616" t="s">
        <v>4060</v>
      </c>
    </row>
    <row r="712" spans="1:10" ht="24">
      <c r="A712" s="617"/>
      <c r="B712" s="620" t="s">
        <v>3194</v>
      </c>
      <c r="C712" s="613" t="s">
        <v>4182</v>
      </c>
      <c r="D712" s="618" t="s">
        <v>3432</v>
      </c>
      <c r="E712" s="614">
        <v>680</v>
      </c>
      <c r="F712" s="615">
        <f t="shared" si="33"/>
        <v>53384885.175555557</v>
      </c>
      <c r="G712" s="614">
        <f t="shared" si="32"/>
        <v>680</v>
      </c>
      <c r="H712" s="615">
        <f t="shared" si="34"/>
        <v>53384885.175555557</v>
      </c>
      <c r="I712" s="616" t="s">
        <v>792</v>
      </c>
      <c r="J712" s="616" t="s">
        <v>4060</v>
      </c>
    </row>
    <row r="713" spans="1:10" ht="24">
      <c r="A713" s="617"/>
      <c r="B713" s="620" t="s">
        <v>3194</v>
      </c>
      <c r="C713" s="613" t="s">
        <v>4182</v>
      </c>
      <c r="D713" s="618" t="s">
        <v>3433</v>
      </c>
      <c r="E713" s="614">
        <v>32666.666666666668</v>
      </c>
      <c r="F713" s="615">
        <f t="shared" si="33"/>
        <v>53417551.842222221</v>
      </c>
      <c r="G713" s="614">
        <f t="shared" ref="G713:G776" si="35">E713</f>
        <v>32666.666666666668</v>
      </c>
      <c r="H713" s="615">
        <f t="shared" si="34"/>
        <v>53417551.842222221</v>
      </c>
      <c r="I713" s="616" t="s">
        <v>792</v>
      </c>
      <c r="J713" s="616" t="s">
        <v>4060</v>
      </c>
    </row>
    <row r="714" spans="1:10" ht="24">
      <c r="A714" s="617"/>
      <c r="B714" s="620" t="s">
        <v>3194</v>
      </c>
      <c r="C714" s="613" t="s">
        <v>4182</v>
      </c>
      <c r="D714" s="618" t="s">
        <v>3433</v>
      </c>
      <c r="E714" s="614">
        <v>65333.333333333328</v>
      </c>
      <c r="F714" s="615">
        <f t="shared" si="33"/>
        <v>53482885.175555557</v>
      </c>
      <c r="G714" s="614">
        <f t="shared" si="35"/>
        <v>65333.333333333328</v>
      </c>
      <c r="H714" s="615">
        <f t="shared" si="34"/>
        <v>53482885.175555557</v>
      </c>
      <c r="I714" s="616" t="s">
        <v>792</v>
      </c>
      <c r="J714" s="616" t="s">
        <v>4060</v>
      </c>
    </row>
    <row r="715" spans="1:10" ht="24">
      <c r="A715" s="617"/>
      <c r="B715" s="620" t="s">
        <v>3194</v>
      </c>
      <c r="C715" s="613" t="s">
        <v>4182</v>
      </c>
      <c r="D715" s="618" t="s">
        <v>3581</v>
      </c>
      <c r="E715" s="614">
        <v>1000</v>
      </c>
      <c r="F715" s="615">
        <f t="shared" si="33"/>
        <v>53483885.175555557</v>
      </c>
      <c r="G715" s="614">
        <f t="shared" si="35"/>
        <v>1000</v>
      </c>
      <c r="H715" s="615">
        <f t="shared" si="34"/>
        <v>53483885.175555557</v>
      </c>
      <c r="I715" s="616" t="s">
        <v>792</v>
      </c>
      <c r="J715" s="616" t="s">
        <v>4060</v>
      </c>
    </row>
    <row r="716" spans="1:10" ht="24">
      <c r="A716" s="617"/>
      <c r="B716" s="620" t="s">
        <v>3194</v>
      </c>
      <c r="C716" s="613" t="s">
        <v>4182</v>
      </c>
      <c r="D716" s="618" t="s">
        <v>3434</v>
      </c>
      <c r="E716" s="614">
        <v>24000</v>
      </c>
      <c r="F716" s="615">
        <f t="shared" si="33"/>
        <v>53507885.175555557</v>
      </c>
      <c r="G716" s="614">
        <f t="shared" si="35"/>
        <v>24000</v>
      </c>
      <c r="H716" s="615">
        <f t="shared" si="34"/>
        <v>53507885.175555557</v>
      </c>
      <c r="I716" s="616" t="s">
        <v>792</v>
      </c>
      <c r="J716" s="616" t="s">
        <v>4060</v>
      </c>
    </row>
    <row r="717" spans="1:10" ht="24">
      <c r="A717" s="617"/>
      <c r="B717" s="620" t="s">
        <v>3194</v>
      </c>
      <c r="C717" s="613" t="s">
        <v>4182</v>
      </c>
      <c r="D717" s="618" t="s">
        <v>3222</v>
      </c>
      <c r="E717" s="614">
        <v>8000</v>
      </c>
      <c r="F717" s="615">
        <f t="shared" si="33"/>
        <v>53515885.175555557</v>
      </c>
      <c r="G717" s="614">
        <f t="shared" si="35"/>
        <v>8000</v>
      </c>
      <c r="H717" s="615">
        <f t="shared" si="34"/>
        <v>53515885.175555557</v>
      </c>
      <c r="I717" s="616" t="s">
        <v>792</v>
      </c>
      <c r="J717" s="616" t="s">
        <v>4060</v>
      </c>
    </row>
    <row r="718" spans="1:10" ht="24">
      <c r="A718" s="617"/>
      <c r="B718" s="620" t="s">
        <v>3194</v>
      </c>
      <c r="C718" s="613" t="s">
        <v>4182</v>
      </c>
      <c r="D718" s="618" t="s">
        <v>3437</v>
      </c>
      <c r="E718" s="614">
        <v>7000</v>
      </c>
      <c r="F718" s="615">
        <f t="shared" si="33"/>
        <v>53522885.175555557</v>
      </c>
      <c r="G718" s="614">
        <f t="shared" si="35"/>
        <v>7000</v>
      </c>
      <c r="H718" s="615">
        <f t="shared" si="34"/>
        <v>53522885.175555557</v>
      </c>
      <c r="I718" s="616" t="s">
        <v>792</v>
      </c>
      <c r="J718" s="616" t="s">
        <v>4060</v>
      </c>
    </row>
    <row r="719" spans="1:10" ht="24">
      <c r="A719" s="617"/>
      <c r="B719" s="620" t="s">
        <v>3194</v>
      </c>
      <c r="C719" s="613" t="s">
        <v>4182</v>
      </c>
      <c r="D719" s="618" t="s">
        <v>3223</v>
      </c>
      <c r="E719" s="614">
        <v>720</v>
      </c>
      <c r="F719" s="615">
        <f t="shared" si="33"/>
        <v>53523605.175555557</v>
      </c>
      <c r="G719" s="614">
        <f t="shared" si="35"/>
        <v>720</v>
      </c>
      <c r="H719" s="615">
        <f t="shared" si="34"/>
        <v>53523605.175555557</v>
      </c>
      <c r="I719" s="616" t="s">
        <v>792</v>
      </c>
      <c r="J719" s="616" t="s">
        <v>4060</v>
      </c>
    </row>
    <row r="720" spans="1:10" ht="24">
      <c r="A720" s="617"/>
      <c r="B720" s="620" t="s">
        <v>3194</v>
      </c>
      <c r="C720" s="613" t="s">
        <v>4182</v>
      </c>
      <c r="D720" s="618" t="s">
        <v>3438</v>
      </c>
      <c r="E720" s="614">
        <v>160</v>
      </c>
      <c r="F720" s="615">
        <f t="shared" si="33"/>
        <v>53523765.175555557</v>
      </c>
      <c r="G720" s="614">
        <f t="shared" si="35"/>
        <v>160</v>
      </c>
      <c r="H720" s="615">
        <f t="shared" si="34"/>
        <v>53523765.175555557</v>
      </c>
      <c r="I720" s="616" t="s">
        <v>792</v>
      </c>
      <c r="J720" s="616" t="s">
        <v>4060</v>
      </c>
    </row>
    <row r="721" spans="1:10" ht="24">
      <c r="A721" s="617"/>
      <c r="B721" s="620" t="s">
        <v>3194</v>
      </c>
      <c r="C721" s="613" t="s">
        <v>4182</v>
      </c>
      <c r="D721" s="618" t="s">
        <v>3225</v>
      </c>
      <c r="E721" s="614">
        <v>1240</v>
      </c>
      <c r="F721" s="615">
        <f t="shared" si="33"/>
        <v>53525005.175555557</v>
      </c>
      <c r="G721" s="614">
        <f t="shared" si="35"/>
        <v>1240</v>
      </c>
      <c r="H721" s="615">
        <f t="shared" si="34"/>
        <v>53525005.175555557</v>
      </c>
      <c r="I721" s="616" t="s">
        <v>792</v>
      </c>
      <c r="J721" s="616" t="s">
        <v>4060</v>
      </c>
    </row>
    <row r="722" spans="1:10" ht="24">
      <c r="A722" s="617"/>
      <c r="B722" s="620" t="s">
        <v>3194</v>
      </c>
      <c r="C722" s="613" t="s">
        <v>4182</v>
      </c>
      <c r="D722" s="618" t="s">
        <v>3226</v>
      </c>
      <c r="E722" s="614">
        <v>5480</v>
      </c>
      <c r="F722" s="615">
        <f t="shared" si="33"/>
        <v>53530485.175555557</v>
      </c>
      <c r="G722" s="614">
        <f t="shared" si="35"/>
        <v>5480</v>
      </c>
      <c r="H722" s="615">
        <f t="shared" si="34"/>
        <v>53530485.175555557</v>
      </c>
      <c r="I722" s="616" t="s">
        <v>792</v>
      </c>
      <c r="J722" s="616" t="s">
        <v>4060</v>
      </c>
    </row>
    <row r="723" spans="1:10" ht="24">
      <c r="A723" s="617"/>
      <c r="B723" s="620" t="s">
        <v>3194</v>
      </c>
      <c r="C723" s="613" t="s">
        <v>4182</v>
      </c>
      <c r="D723" s="618" t="s">
        <v>3439</v>
      </c>
      <c r="E723" s="614">
        <v>7800</v>
      </c>
      <c r="F723" s="615">
        <f t="shared" si="33"/>
        <v>53538285.175555557</v>
      </c>
      <c r="G723" s="614">
        <f t="shared" si="35"/>
        <v>7800</v>
      </c>
      <c r="H723" s="615">
        <f t="shared" si="34"/>
        <v>53538285.175555557</v>
      </c>
      <c r="I723" s="616" t="s">
        <v>792</v>
      </c>
      <c r="J723" s="616" t="s">
        <v>4060</v>
      </c>
    </row>
    <row r="724" spans="1:10" ht="24">
      <c r="A724" s="617"/>
      <c r="B724" s="620" t="s">
        <v>3194</v>
      </c>
      <c r="C724" s="613" t="s">
        <v>4182</v>
      </c>
      <c r="D724" s="618" t="s">
        <v>3440</v>
      </c>
      <c r="E724" s="614">
        <v>3440</v>
      </c>
      <c r="F724" s="615">
        <f t="shared" si="33"/>
        <v>53541725.175555557</v>
      </c>
      <c r="G724" s="614">
        <f t="shared" si="35"/>
        <v>3440</v>
      </c>
      <c r="H724" s="615">
        <f t="shared" si="34"/>
        <v>53541725.175555557</v>
      </c>
      <c r="I724" s="616" t="s">
        <v>792</v>
      </c>
      <c r="J724" s="616" t="s">
        <v>4060</v>
      </c>
    </row>
    <row r="725" spans="1:10" ht="24">
      <c r="A725" s="617"/>
      <c r="B725" s="620" t="s">
        <v>3194</v>
      </c>
      <c r="C725" s="613" t="s">
        <v>4182</v>
      </c>
      <c r="D725" s="618" t="s">
        <v>3441</v>
      </c>
      <c r="E725" s="614">
        <v>4000</v>
      </c>
      <c r="F725" s="615">
        <f t="shared" si="33"/>
        <v>53545725.175555557</v>
      </c>
      <c r="G725" s="614">
        <f t="shared" si="35"/>
        <v>4000</v>
      </c>
      <c r="H725" s="615">
        <f t="shared" si="34"/>
        <v>53545725.175555557</v>
      </c>
      <c r="I725" s="616" t="s">
        <v>792</v>
      </c>
      <c r="J725" s="616" t="s">
        <v>4060</v>
      </c>
    </row>
    <row r="726" spans="1:10" ht="24">
      <c r="A726" s="617"/>
      <c r="B726" s="620" t="s">
        <v>3194</v>
      </c>
      <c r="C726" s="613" t="s">
        <v>4182</v>
      </c>
      <c r="D726" s="618" t="s">
        <v>4063</v>
      </c>
      <c r="E726" s="614">
        <v>1880</v>
      </c>
      <c r="F726" s="615">
        <f t="shared" si="33"/>
        <v>53547605.175555557</v>
      </c>
      <c r="G726" s="614">
        <f t="shared" si="35"/>
        <v>1880</v>
      </c>
      <c r="H726" s="615">
        <f t="shared" si="34"/>
        <v>53547605.175555557</v>
      </c>
      <c r="I726" s="616" t="s">
        <v>792</v>
      </c>
      <c r="J726" s="616" t="s">
        <v>4060</v>
      </c>
    </row>
    <row r="727" spans="1:10" ht="24">
      <c r="A727" s="617"/>
      <c r="B727" s="620" t="s">
        <v>3194</v>
      </c>
      <c r="C727" s="613" t="s">
        <v>4182</v>
      </c>
      <c r="D727" s="618" t="s">
        <v>3582</v>
      </c>
      <c r="E727" s="614">
        <v>200</v>
      </c>
      <c r="F727" s="615">
        <f t="shared" si="33"/>
        <v>53547805.175555557</v>
      </c>
      <c r="G727" s="614">
        <f t="shared" si="35"/>
        <v>200</v>
      </c>
      <c r="H727" s="615">
        <f t="shared" si="34"/>
        <v>53547805.175555557</v>
      </c>
      <c r="I727" s="616" t="s">
        <v>792</v>
      </c>
      <c r="J727" s="616" t="s">
        <v>4060</v>
      </c>
    </row>
    <row r="728" spans="1:10" ht="24">
      <c r="A728" s="617"/>
      <c r="B728" s="620" t="s">
        <v>3194</v>
      </c>
      <c r="C728" s="613" t="s">
        <v>4182</v>
      </c>
      <c r="D728" s="618" t="s">
        <v>3229</v>
      </c>
      <c r="E728" s="614">
        <v>4000</v>
      </c>
      <c r="F728" s="615">
        <f t="shared" si="33"/>
        <v>53551805.175555557</v>
      </c>
      <c r="G728" s="614">
        <f t="shared" si="35"/>
        <v>4000</v>
      </c>
      <c r="H728" s="615">
        <f t="shared" si="34"/>
        <v>53551805.175555557</v>
      </c>
      <c r="I728" s="616" t="s">
        <v>792</v>
      </c>
      <c r="J728" s="616" t="s">
        <v>4060</v>
      </c>
    </row>
    <row r="729" spans="1:10" ht="24">
      <c r="A729" s="617"/>
      <c r="B729" s="620" t="s">
        <v>3194</v>
      </c>
      <c r="C729" s="613" t="s">
        <v>4182</v>
      </c>
      <c r="D729" s="618" t="s">
        <v>3445</v>
      </c>
      <c r="E729" s="614">
        <v>242000</v>
      </c>
      <c r="F729" s="615">
        <f t="shared" si="33"/>
        <v>53793805.175555557</v>
      </c>
      <c r="G729" s="614">
        <f t="shared" si="35"/>
        <v>242000</v>
      </c>
      <c r="H729" s="615">
        <f t="shared" si="34"/>
        <v>53793805.175555557</v>
      </c>
      <c r="I729" s="616" t="s">
        <v>792</v>
      </c>
      <c r="J729" s="616" t="s">
        <v>4060</v>
      </c>
    </row>
    <row r="730" spans="1:10" ht="24">
      <c r="A730" s="617"/>
      <c r="B730" s="620" t="s">
        <v>3194</v>
      </c>
      <c r="C730" s="613" t="s">
        <v>4182</v>
      </c>
      <c r="D730" s="618" t="s">
        <v>4064</v>
      </c>
      <c r="E730" s="614">
        <v>1400</v>
      </c>
      <c r="F730" s="615">
        <f t="shared" si="33"/>
        <v>53795205.175555557</v>
      </c>
      <c r="G730" s="614">
        <f t="shared" si="35"/>
        <v>1400</v>
      </c>
      <c r="H730" s="615">
        <f t="shared" si="34"/>
        <v>53795205.175555557</v>
      </c>
      <c r="I730" s="616" t="s">
        <v>792</v>
      </c>
      <c r="J730" s="616" t="s">
        <v>4060</v>
      </c>
    </row>
    <row r="731" spans="1:10" ht="24">
      <c r="A731" s="617"/>
      <c r="B731" s="620" t="s">
        <v>3194</v>
      </c>
      <c r="C731" s="613" t="s">
        <v>4182</v>
      </c>
      <c r="D731" s="618" t="s">
        <v>3233</v>
      </c>
      <c r="E731" s="614">
        <v>440</v>
      </c>
      <c r="F731" s="615">
        <f t="shared" si="33"/>
        <v>53795645.175555557</v>
      </c>
      <c r="G731" s="614">
        <f t="shared" si="35"/>
        <v>440</v>
      </c>
      <c r="H731" s="615">
        <f t="shared" si="34"/>
        <v>53795645.175555557</v>
      </c>
      <c r="I731" s="616" t="s">
        <v>792</v>
      </c>
      <c r="J731" s="616" t="s">
        <v>4060</v>
      </c>
    </row>
    <row r="732" spans="1:10" ht="24">
      <c r="A732" s="617"/>
      <c r="B732" s="620" t="s">
        <v>3194</v>
      </c>
      <c r="C732" s="613" t="s">
        <v>4182</v>
      </c>
      <c r="D732" s="618" t="s">
        <v>3449</v>
      </c>
      <c r="E732" s="614">
        <v>8560</v>
      </c>
      <c r="F732" s="615">
        <f t="shared" si="33"/>
        <v>53804205.175555557</v>
      </c>
      <c r="G732" s="614">
        <f t="shared" si="35"/>
        <v>8560</v>
      </c>
      <c r="H732" s="615">
        <f t="shared" si="34"/>
        <v>53804205.175555557</v>
      </c>
      <c r="I732" s="616" t="s">
        <v>792</v>
      </c>
      <c r="J732" s="616" t="s">
        <v>4060</v>
      </c>
    </row>
    <row r="733" spans="1:10" ht="24">
      <c r="A733" s="617"/>
      <c r="B733" s="620" t="s">
        <v>3194</v>
      </c>
      <c r="C733" s="613" t="s">
        <v>4182</v>
      </c>
      <c r="D733" s="618" t="s">
        <v>4185</v>
      </c>
      <c r="E733" s="614">
        <v>440</v>
      </c>
      <c r="F733" s="615">
        <f t="shared" si="33"/>
        <v>53804645.175555557</v>
      </c>
      <c r="G733" s="614">
        <f t="shared" si="35"/>
        <v>440</v>
      </c>
      <c r="H733" s="615">
        <f t="shared" si="34"/>
        <v>53804645.175555557</v>
      </c>
      <c r="I733" s="616" t="s">
        <v>792</v>
      </c>
      <c r="J733" s="616" t="s">
        <v>4060</v>
      </c>
    </row>
    <row r="734" spans="1:10" ht="24">
      <c r="A734" s="617"/>
      <c r="B734" s="620" t="s">
        <v>3194</v>
      </c>
      <c r="C734" s="613" t="s">
        <v>4182</v>
      </c>
      <c r="D734" s="618" t="s">
        <v>3451</v>
      </c>
      <c r="E734" s="614">
        <v>68000</v>
      </c>
      <c r="F734" s="615">
        <f t="shared" si="33"/>
        <v>53872645.175555557</v>
      </c>
      <c r="G734" s="614">
        <f t="shared" si="35"/>
        <v>68000</v>
      </c>
      <c r="H734" s="615">
        <f t="shared" si="34"/>
        <v>53872645.175555557</v>
      </c>
      <c r="I734" s="616" t="s">
        <v>792</v>
      </c>
      <c r="J734" s="616" t="s">
        <v>4060</v>
      </c>
    </row>
    <row r="735" spans="1:10" ht="24">
      <c r="A735" s="617"/>
      <c r="B735" s="620" t="s">
        <v>3194</v>
      </c>
      <c r="C735" s="613" t="s">
        <v>4182</v>
      </c>
      <c r="D735" s="618" t="s">
        <v>3452</v>
      </c>
      <c r="E735" s="614">
        <v>110000</v>
      </c>
      <c r="F735" s="615">
        <f t="shared" si="33"/>
        <v>53982645.175555557</v>
      </c>
      <c r="G735" s="614">
        <f t="shared" si="35"/>
        <v>110000</v>
      </c>
      <c r="H735" s="615">
        <f t="shared" si="34"/>
        <v>53982645.175555557</v>
      </c>
      <c r="I735" s="616" t="s">
        <v>792</v>
      </c>
      <c r="J735" s="616" t="s">
        <v>4060</v>
      </c>
    </row>
    <row r="736" spans="1:10" ht="24">
      <c r="A736" s="617"/>
      <c r="B736" s="620" t="s">
        <v>3194</v>
      </c>
      <c r="C736" s="613" t="s">
        <v>4182</v>
      </c>
      <c r="D736" s="618" t="s">
        <v>3587</v>
      </c>
      <c r="E736" s="614">
        <v>15000</v>
      </c>
      <c r="F736" s="615">
        <f t="shared" si="33"/>
        <v>53997645.175555557</v>
      </c>
      <c r="G736" s="614">
        <f t="shared" si="35"/>
        <v>15000</v>
      </c>
      <c r="H736" s="615">
        <f t="shared" si="34"/>
        <v>53997645.175555557</v>
      </c>
      <c r="I736" s="616" t="s">
        <v>792</v>
      </c>
      <c r="J736" s="616" t="s">
        <v>4060</v>
      </c>
    </row>
    <row r="737" spans="1:10" ht="24">
      <c r="A737" s="617"/>
      <c r="B737" s="620" t="s">
        <v>3194</v>
      </c>
      <c r="C737" s="613" t="s">
        <v>4182</v>
      </c>
      <c r="D737" s="618" t="s">
        <v>3453</v>
      </c>
      <c r="E737" s="614">
        <v>40</v>
      </c>
      <c r="F737" s="615">
        <f t="shared" si="33"/>
        <v>53997685.175555557</v>
      </c>
      <c r="G737" s="614">
        <f t="shared" si="35"/>
        <v>40</v>
      </c>
      <c r="H737" s="615">
        <f t="shared" si="34"/>
        <v>53997685.175555557</v>
      </c>
      <c r="I737" s="616" t="s">
        <v>792</v>
      </c>
      <c r="J737" s="616" t="s">
        <v>4060</v>
      </c>
    </row>
    <row r="738" spans="1:10" ht="24">
      <c r="A738" s="617"/>
      <c r="B738" s="620" t="s">
        <v>3194</v>
      </c>
      <c r="C738" s="613" t="s">
        <v>4182</v>
      </c>
      <c r="D738" s="618" t="s">
        <v>3454</v>
      </c>
      <c r="E738" s="614">
        <v>187000</v>
      </c>
      <c r="F738" s="615">
        <f t="shared" si="33"/>
        <v>54184685.175555557</v>
      </c>
      <c r="G738" s="614">
        <f t="shared" si="35"/>
        <v>187000</v>
      </c>
      <c r="H738" s="615">
        <f t="shared" si="34"/>
        <v>54184685.175555557</v>
      </c>
      <c r="I738" s="616" t="s">
        <v>792</v>
      </c>
      <c r="J738" s="616" t="s">
        <v>4060</v>
      </c>
    </row>
    <row r="739" spans="1:10" ht="24">
      <c r="A739" s="617"/>
      <c r="B739" s="620" t="s">
        <v>3194</v>
      </c>
      <c r="C739" s="613" t="s">
        <v>4182</v>
      </c>
      <c r="D739" s="618" t="s">
        <v>3235</v>
      </c>
      <c r="E739" s="614">
        <v>150000</v>
      </c>
      <c r="F739" s="615">
        <f t="shared" si="33"/>
        <v>54334685.175555557</v>
      </c>
      <c r="G739" s="614">
        <f t="shared" si="35"/>
        <v>150000</v>
      </c>
      <c r="H739" s="615">
        <f t="shared" si="34"/>
        <v>54334685.175555557</v>
      </c>
      <c r="I739" s="616" t="s">
        <v>792</v>
      </c>
      <c r="J739" s="616" t="s">
        <v>4060</v>
      </c>
    </row>
    <row r="740" spans="1:10" ht="24">
      <c r="A740" s="617"/>
      <c r="B740" s="620" t="s">
        <v>3194</v>
      </c>
      <c r="C740" s="613" t="s">
        <v>4182</v>
      </c>
      <c r="D740" s="618" t="s">
        <v>4058</v>
      </c>
      <c r="E740" s="614">
        <v>3720</v>
      </c>
      <c r="F740" s="615">
        <f t="shared" si="33"/>
        <v>54338405.175555557</v>
      </c>
      <c r="G740" s="614">
        <f t="shared" si="35"/>
        <v>3720</v>
      </c>
      <c r="H740" s="615">
        <f t="shared" si="34"/>
        <v>54338405.175555557</v>
      </c>
      <c r="I740" s="616" t="s">
        <v>792</v>
      </c>
      <c r="J740" s="616" t="s">
        <v>4060</v>
      </c>
    </row>
    <row r="741" spans="1:10" ht="24">
      <c r="A741" s="617"/>
      <c r="B741" s="620" t="s">
        <v>3194</v>
      </c>
      <c r="C741" s="613" t="s">
        <v>4182</v>
      </c>
      <c r="D741" s="618" t="s">
        <v>3455</v>
      </c>
      <c r="E741" s="614">
        <v>11880</v>
      </c>
      <c r="F741" s="615">
        <f t="shared" si="33"/>
        <v>54350285.175555557</v>
      </c>
      <c r="G741" s="614">
        <f t="shared" si="35"/>
        <v>11880</v>
      </c>
      <c r="H741" s="615">
        <f t="shared" si="34"/>
        <v>54350285.175555557</v>
      </c>
      <c r="I741" s="616" t="s">
        <v>792</v>
      </c>
      <c r="J741" s="616" t="s">
        <v>4060</v>
      </c>
    </row>
    <row r="742" spans="1:10" ht="24">
      <c r="A742" s="617"/>
      <c r="B742" s="620" t="s">
        <v>3194</v>
      </c>
      <c r="C742" s="613" t="s">
        <v>4182</v>
      </c>
      <c r="D742" s="618" t="s">
        <v>3590</v>
      </c>
      <c r="E742" s="614">
        <v>3000</v>
      </c>
      <c r="F742" s="615">
        <f t="shared" si="33"/>
        <v>54353285.175555557</v>
      </c>
      <c r="G742" s="614">
        <f t="shared" si="35"/>
        <v>3000</v>
      </c>
      <c r="H742" s="615">
        <f t="shared" si="34"/>
        <v>54353285.175555557</v>
      </c>
      <c r="I742" s="616" t="s">
        <v>792</v>
      </c>
      <c r="J742" s="616" t="s">
        <v>4060</v>
      </c>
    </row>
    <row r="743" spans="1:10" ht="24">
      <c r="A743" s="617"/>
      <c r="B743" s="620" t="s">
        <v>3194</v>
      </c>
      <c r="C743" s="613" t="s">
        <v>4186</v>
      </c>
      <c r="D743" s="618" t="s">
        <v>4005</v>
      </c>
      <c r="E743" s="614">
        <v>4680</v>
      </c>
      <c r="F743" s="615">
        <f t="shared" si="33"/>
        <v>54357965.175555557</v>
      </c>
      <c r="G743" s="614">
        <f t="shared" si="35"/>
        <v>4680</v>
      </c>
      <c r="H743" s="615">
        <f t="shared" si="34"/>
        <v>54357965.175555557</v>
      </c>
      <c r="I743" s="616" t="s">
        <v>155</v>
      </c>
      <c r="J743" s="616" t="s">
        <v>156</v>
      </c>
    </row>
    <row r="744" spans="1:10" ht="24">
      <c r="A744" s="617"/>
      <c r="B744" s="620" t="s">
        <v>3194</v>
      </c>
      <c r="C744" s="613" t="s">
        <v>4186</v>
      </c>
      <c r="D744" s="618" t="s">
        <v>4068</v>
      </c>
      <c r="E744" s="614">
        <v>46999.666666666664</v>
      </c>
      <c r="F744" s="615">
        <f t="shared" si="33"/>
        <v>54404964.842222221</v>
      </c>
      <c r="G744" s="614">
        <f t="shared" si="35"/>
        <v>46999.666666666664</v>
      </c>
      <c r="H744" s="615">
        <f t="shared" si="34"/>
        <v>54404964.842222221</v>
      </c>
      <c r="I744" s="616" t="s">
        <v>155</v>
      </c>
      <c r="J744" s="616" t="s">
        <v>156</v>
      </c>
    </row>
    <row r="745" spans="1:10" ht="24">
      <c r="A745" s="617"/>
      <c r="B745" s="620" t="s">
        <v>3194</v>
      </c>
      <c r="C745" s="613" t="s">
        <v>4186</v>
      </c>
      <c r="D745" s="618" t="s">
        <v>3206</v>
      </c>
      <c r="E745" s="614">
        <v>124000.33333333334</v>
      </c>
      <c r="F745" s="615">
        <f t="shared" si="33"/>
        <v>54528965.175555557</v>
      </c>
      <c r="G745" s="614">
        <f t="shared" si="35"/>
        <v>124000.33333333334</v>
      </c>
      <c r="H745" s="615">
        <f t="shared" si="34"/>
        <v>54528965.175555557</v>
      </c>
      <c r="I745" s="616" t="s">
        <v>155</v>
      </c>
      <c r="J745" s="616" t="s">
        <v>156</v>
      </c>
    </row>
    <row r="746" spans="1:10" ht="24">
      <c r="A746" s="617"/>
      <c r="B746" s="620" t="s">
        <v>3194</v>
      </c>
      <c r="C746" s="613" t="s">
        <v>4186</v>
      </c>
      <c r="D746" s="618" t="s">
        <v>4069</v>
      </c>
      <c r="E746" s="614">
        <v>400</v>
      </c>
      <c r="F746" s="615">
        <f t="shared" si="33"/>
        <v>54529365.175555557</v>
      </c>
      <c r="G746" s="614">
        <f t="shared" si="35"/>
        <v>400</v>
      </c>
      <c r="H746" s="615">
        <f t="shared" si="34"/>
        <v>54529365.175555557</v>
      </c>
      <c r="I746" s="616" t="s">
        <v>155</v>
      </c>
      <c r="J746" s="616" t="s">
        <v>156</v>
      </c>
    </row>
    <row r="747" spans="1:10" ht="24">
      <c r="A747" s="617"/>
      <c r="B747" s="620" t="s">
        <v>3194</v>
      </c>
      <c r="C747" s="613" t="s">
        <v>4186</v>
      </c>
      <c r="D747" s="618" t="s">
        <v>4001</v>
      </c>
      <c r="E747" s="614">
        <v>3160</v>
      </c>
      <c r="F747" s="615">
        <f t="shared" si="33"/>
        <v>54532525.175555557</v>
      </c>
      <c r="G747" s="614">
        <f t="shared" si="35"/>
        <v>3160</v>
      </c>
      <c r="H747" s="615">
        <f t="shared" si="34"/>
        <v>54532525.175555557</v>
      </c>
      <c r="I747" s="616" t="s">
        <v>155</v>
      </c>
      <c r="J747" s="616" t="s">
        <v>156</v>
      </c>
    </row>
    <row r="748" spans="1:10" ht="24">
      <c r="A748" s="617"/>
      <c r="B748" s="620" t="s">
        <v>3194</v>
      </c>
      <c r="C748" s="613" t="s">
        <v>4186</v>
      </c>
      <c r="D748" s="618" t="s">
        <v>4070</v>
      </c>
      <c r="E748" s="614">
        <v>15080</v>
      </c>
      <c r="F748" s="615">
        <f t="shared" si="33"/>
        <v>54547605.175555557</v>
      </c>
      <c r="G748" s="614">
        <f t="shared" si="35"/>
        <v>15080</v>
      </c>
      <c r="H748" s="615">
        <f t="shared" si="34"/>
        <v>54547605.175555557</v>
      </c>
      <c r="I748" s="616" t="s">
        <v>155</v>
      </c>
      <c r="J748" s="616" t="s">
        <v>156</v>
      </c>
    </row>
    <row r="749" spans="1:10" ht="24">
      <c r="A749" s="617"/>
      <c r="B749" s="620" t="s">
        <v>3194</v>
      </c>
      <c r="C749" s="613" t="s">
        <v>4186</v>
      </c>
      <c r="D749" s="618" t="s">
        <v>4071</v>
      </c>
      <c r="E749" s="614">
        <v>96000</v>
      </c>
      <c r="F749" s="615">
        <f t="shared" si="33"/>
        <v>54643605.175555557</v>
      </c>
      <c r="G749" s="614">
        <f t="shared" si="35"/>
        <v>96000</v>
      </c>
      <c r="H749" s="615">
        <f t="shared" si="34"/>
        <v>54643605.175555557</v>
      </c>
      <c r="I749" s="616" t="s">
        <v>155</v>
      </c>
      <c r="J749" s="616" t="s">
        <v>156</v>
      </c>
    </row>
    <row r="750" spans="1:10" ht="24">
      <c r="A750" s="617"/>
      <c r="B750" s="620" t="s">
        <v>3194</v>
      </c>
      <c r="C750" s="613" t="s">
        <v>4186</v>
      </c>
      <c r="D750" s="618" t="s">
        <v>4072</v>
      </c>
      <c r="E750" s="614">
        <v>2680</v>
      </c>
      <c r="F750" s="615">
        <f t="shared" si="33"/>
        <v>54646285.175555557</v>
      </c>
      <c r="G750" s="614">
        <f t="shared" si="35"/>
        <v>2680</v>
      </c>
      <c r="H750" s="615">
        <f t="shared" si="34"/>
        <v>54646285.175555557</v>
      </c>
      <c r="I750" s="616" t="s">
        <v>155</v>
      </c>
      <c r="J750" s="616" t="s">
        <v>156</v>
      </c>
    </row>
    <row r="751" spans="1:10" ht="24">
      <c r="A751" s="617"/>
      <c r="B751" s="620" t="s">
        <v>3194</v>
      </c>
      <c r="C751" s="613" t="s">
        <v>4186</v>
      </c>
      <c r="D751" s="618" t="s">
        <v>4136</v>
      </c>
      <c r="E751" s="614">
        <v>10720</v>
      </c>
      <c r="F751" s="615">
        <f t="shared" si="33"/>
        <v>54657005.175555557</v>
      </c>
      <c r="G751" s="614">
        <f t="shared" si="35"/>
        <v>10720</v>
      </c>
      <c r="H751" s="615">
        <f t="shared" si="34"/>
        <v>54657005.175555557</v>
      </c>
      <c r="I751" s="616" t="s">
        <v>155</v>
      </c>
      <c r="J751" s="616" t="s">
        <v>156</v>
      </c>
    </row>
    <row r="752" spans="1:10" ht="24">
      <c r="A752" s="617"/>
      <c r="B752" s="620" t="s">
        <v>3194</v>
      </c>
      <c r="C752" s="613" t="s">
        <v>4186</v>
      </c>
      <c r="D752" s="618" t="s">
        <v>4137</v>
      </c>
      <c r="E752" s="614">
        <v>4840</v>
      </c>
      <c r="F752" s="615">
        <f t="shared" si="33"/>
        <v>54661845.175555557</v>
      </c>
      <c r="G752" s="614">
        <f t="shared" si="35"/>
        <v>4840</v>
      </c>
      <c r="H752" s="615">
        <f t="shared" si="34"/>
        <v>54661845.175555557</v>
      </c>
      <c r="I752" s="616" t="s">
        <v>155</v>
      </c>
      <c r="J752" s="616" t="s">
        <v>156</v>
      </c>
    </row>
    <row r="753" spans="1:10" ht="24">
      <c r="A753" s="617"/>
      <c r="B753" s="620" t="s">
        <v>3194</v>
      </c>
      <c r="C753" s="613" t="s">
        <v>4186</v>
      </c>
      <c r="D753" s="618" t="s">
        <v>4073</v>
      </c>
      <c r="E753" s="614">
        <v>13000</v>
      </c>
      <c r="F753" s="615">
        <f t="shared" si="33"/>
        <v>54674845.175555557</v>
      </c>
      <c r="G753" s="614">
        <f t="shared" si="35"/>
        <v>13000</v>
      </c>
      <c r="H753" s="615">
        <f t="shared" si="34"/>
        <v>54674845.175555557</v>
      </c>
      <c r="I753" s="616" t="s">
        <v>155</v>
      </c>
      <c r="J753" s="616" t="s">
        <v>156</v>
      </c>
    </row>
    <row r="754" spans="1:10" ht="24">
      <c r="A754" s="617"/>
      <c r="B754" s="620" t="s">
        <v>3194</v>
      </c>
      <c r="C754" s="613" t="s">
        <v>4186</v>
      </c>
      <c r="D754" s="618" t="s">
        <v>4074</v>
      </c>
      <c r="E754" s="614">
        <v>4640</v>
      </c>
      <c r="F754" s="615">
        <f t="shared" si="33"/>
        <v>54679485.175555557</v>
      </c>
      <c r="G754" s="614">
        <f t="shared" si="35"/>
        <v>4640</v>
      </c>
      <c r="H754" s="615">
        <f t="shared" si="34"/>
        <v>54679485.175555557</v>
      </c>
      <c r="I754" s="616" t="s">
        <v>155</v>
      </c>
      <c r="J754" s="616" t="s">
        <v>156</v>
      </c>
    </row>
    <row r="755" spans="1:10" ht="24">
      <c r="A755" s="617"/>
      <c r="B755" s="620" t="s">
        <v>3194</v>
      </c>
      <c r="C755" s="613" t="s">
        <v>4186</v>
      </c>
      <c r="D755" s="618" t="s">
        <v>4075</v>
      </c>
      <c r="E755" s="614">
        <v>67999.666666666672</v>
      </c>
      <c r="F755" s="615">
        <f t="shared" si="33"/>
        <v>54747484.842222221</v>
      </c>
      <c r="G755" s="614">
        <f t="shared" si="35"/>
        <v>67999.666666666672</v>
      </c>
      <c r="H755" s="615">
        <f t="shared" si="34"/>
        <v>54747484.842222221</v>
      </c>
      <c r="I755" s="616" t="s">
        <v>155</v>
      </c>
      <c r="J755" s="616" t="s">
        <v>156</v>
      </c>
    </row>
    <row r="756" spans="1:10" ht="24">
      <c r="A756" s="617"/>
      <c r="B756" s="620" t="s">
        <v>3194</v>
      </c>
      <c r="C756" s="613" t="s">
        <v>4186</v>
      </c>
      <c r="D756" s="618" t="s">
        <v>4076</v>
      </c>
      <c r="E756" s="614">
        <v>6240</v>
      </c>
      <c r="F756" s="615">
        <f t="shared" si="33"/>
        <v>54753724.842222221</v>
      </c>
      <c r="G756" s="614">
        <f t="shared" si="35"/>
        <v>6240</v>
      </c>
      <c r="H756" s="615">
        <f t="shared" si="34"/>
        <v>54753724.842222221</v>
      </c>
      <c r="I756" s="616" t="s">
        <v>155</v>
      </c>
      <c r="J756" s="616" t="s">
        <v>156</v>
      </c>
    </row>
    <row r="757" spans="1:10" ht="24">
      <c r="A757" s="617"/>
      <c r="B757" s="620" t="s">
        <v>3194</v>
      </c>
      <c r="C757" s="613" t="s">
        <v>4186</v>
      </c>
      <c r="D757" s="618" t="s">
        <v>4138</v>
      </c>
      <c r="E757" s="614">
        <v>1720</v>
      </c>
      <c r="F757" s="615">
        <f t="shared" si="33"/>
        <v>54755444.842222221</v>
      </c>
      <c r="G757" s="614">
        <f t="shared" si="35"/>
        <v>1720</v>
      </c>
      <c r="H757" s="615">
        <f t="shared" si="34"/>
        <v>54755444.842222221</v>
      </c>
      <c r="I757" s="616" t="s">
        <v>155</v>
      </c>
      <c r="J757" s="616" t="s">
        <v>156</v>
      </c>
    </row>
    <row r="758" spans="1:10" ht="24">
      <c r="A758" s="617"/>
      <c r="B758" s="620" t="s">
        <v>3194</v>
      </c>
      <c r="C758" s="613" t="s">
        <v>4186</v>
      </c>
      <c r="D758" s="618" t="s">
        <v>4139</v>
      </c>
      <c r="E758" s="614">
        <v>5640</v>
      </c>
      <c r="F758" s="615">
        <f t="shared" si="33"/>
        <v>54761084.842222221</v>
      </c>
      <c r="G758" s="614">
        <f t="shared" si="35"/>
        <v>5640</v>
      </c>
      <c r="H758" s="615">
        <f t="shared" si="34"/>
        <v>54761084.842222221</v>
      </c>
      <c r="I758" s="616" t="s">
        <v>155</v>
      </c>
      <c r="J758" s="616" t="s">
        <v>156</v>
      </c>
    </row>
    <row r="759" spans="1:10" ht="24">
      <c r="A759" s="617"/>
      <c r="B759" s="620" t="s">
        <v>3194</v>
      </c>
      <c r="C759" s="613" t="s">
        <v>4186</v>
      </c>
      <c r="D759" s="618" t="s">
        <v>4140</v>
      </c>
      <c r="E759" s="614">
        <v>160</v>
      </c>
      <c r="F759" s="615">
        <f t="shared" si="33"/>
        <v>54761244.842222221</v>
      </c>
      <c r="G759" s="614">
        <f t="shared" si="35"/>
        <v>160</v>
      </c>
      <c r="H759" s="615">
        <f t="shared" si="34"/>
        <v>54761244.842222221</v>
      </c>
      <c r="I759" s="616" t="s">
        <v>155</v>
      </c>
      <c r="J759" s="616" t="s">
        <v>156</v>
      </c>
    </row>
    <row r="760" spans="1:10" ht="24">
      <c r="A760" s="617"/>
      <c r="B760" s="620" t="s">
        <v>3194</v>
      </c>
      <c r="C760" s="613" t="s">
        <v>4186</v>
      </c>
      <c r="D760" s="618" t="s">
        <v>4077</v>
      </c>
      <c r="E760" s="614">
        <v>1040</v>
      </c>
      <c r="F760" s="615">
        <f t="shared" si="33"/>
        <v>54762284.842222221</v>
      </c>
      <c r="G760" s="614">
        <f t="shared" si="35"/>
        <v>1040</v>
      </c>
      <c r="H760" s="615">
        <f t="shared" si="34"/>
        <v>54762284.842222221</v>
      </c>
      <c r="I760" s="616" t="s">
        <v>155</v>
      </c>
      <c r="J760" s="616" t="s">
        <v>156</v>
      </c>
    </row>
    <row r="761" spans="1:10" ht="24">
      <c r="A761" s="617"/>
      <c r="B761" s="620" t="s">
        <v>3194</v>
      </c>
      <c r="C761" s="613" t="s">
        <v>4186</v>
      </c>
      <c r="D761" s="618" t="s">
        <v>4141</v>
      </c>
      <c r="E761" s="614">
        <v>240</v>
      </c>
      <c r="F761" s="615">
        <f t="shared" si="33"/>
        <v>54762524.842222221</v>
      </c>
      <c r="G761" s="614">
        <f t="shared" si="35"/>
        <v>240</v>
      </c>
      <c r="H761" s="615">
        <f t="shared" si="34"/>
        <v>54762524.842222221</v>
      </c>
      <c r="I761" s="616" t="s">
        <v>155</v>
      </c>
      <c r="J761" s="616" t="s">
        <v>156</v>
      </c>
    </row>
    <row r="762" spans="1:10" ht="24">
      <c r="A762" s="617"/>
      <c r="B762" s="620" t="s">
        <v>3194</v>
      </c>
      <c r="C762" s="613" t="s">
        <v>4186</v>
      </c>
      <c r="D762" s="618" t="s">
        <v>4159</v>
      </c>
      <c r="E762" s="614">
        <v>6680</v>
      </c>
      <c r="F762" s="615">
        <f t="shared" si="33"/>
        <v>54769204.842222221</v>
      </c>
      <c r="G762" s="614">
        <f t="shared" si="35"/>
        <v>6680</v>
      </c>
      <c r="H762" s="615">
        <f t="shared" si="34"/>
        <v>54769204.842222221</v>
      </c>
      <c r="I762" s="616" t="s">
        <v>155</v>
      </c>
      <c r="J762" s="616" t="s">
        <v>156</v>
      </c>
    </row>
    <row r="763" spans="1:10" ht="24">
      <c r="A763" s="617"/>
      <c r="B763" s="620" t="s">
        <v>3194</v>
      </c>
      <c r="C763" s="613" t="s">
        <v>4186</v>
      </c>
      <c r="D763" s="618" t="s">
        <v>4160</v>
      </c>
      <c r="E763" s="614">
        <v>3760</v>
      </c>
      <c r="F763" s="615">
        <f t="shared" si="33"/>
        <v>54772964.842222221</v>
      </c>
      <c r="G763" s="614">
        <f t="shared" si="35"/>
        <v>3760</v>
      </c>
      <c r="H763" s="615">
        <f t="shared" si="34"/>
        <v>54772964.842222221</v>
      </c>
      <c r="I763" s="616" t="s">
        <v>155</v>
      </c>
      <c r="J763" s="616" t="s">
        <v>156</v>
      </c>
    </row>
    <row r="764" spans="1:10" ht="24">
      <c r="A764" s="617"/>
      <c r="B764" s="620" t="s">
        <v>3194</v>
      </c>
      <c r="C764" s="613" t="s">
        <v>4186</v>
      </c>
      <c r="D764" s="618" t="s">
        <v>4187</v>
      </c>
      <c r="E764" s="614">
        <v>200</v>
      </c>
      <c r="F764" s="615">
        <f t="shared" si="33"/>
        <v>54773164.842222221</v>
      </c>
      <c r="G764" s="614">
        <f t="shared" si="35"/>
        <v>200</v>
      </c>
      <c r="H764" s="615">
        <f t="shared" si="34"/>
        <v>54773164.842222221</v>
      </c>
      <c r="I764" s="616" t="s">
        <v>155</v>
      </c>
      <c r="J764" s="616" t="s">
        <v>156</v>
      </c>
    </row>
    <row r="765" spans="1:10" ht="24">
      <c r="A765" s="617"/>
      <c r="B765" s="620" t="s">
        <v>3194</v>
      </c>
      <c r="C765" s="613" t="s">
        <v>4186</v>
      </c>
      <c r="D765" s="618" t="s">
        <v>4161</v>
      </c>
      <c r="E765" s="614">
        <v>9720</v>
      </c>
      <c r="F765" s="615">
        <f t="shared" si="33"/>
        <v>54782884.842222221</v>
      </c>
      <c r="G765" s="614">
        <f t="shared" si="35"/>
        <v>9720</v>
      </c>
      <c r="H765" s="615">
        <f t="shared" si="34"/>
        <v>54782884.842222221</v>
      </c>
      <c r="I765" s="616" t="s">
        <v>155</v>
      </c>
      <c r="J765" s="616" t="s">
        <v>156</v>
      </c>
    </row>
    <row r="766" spans="1:10" ht="24">
      <c r="A766" s="617"/>
      <c r="B766" s="620" t="s">
        <v>3194</v>
      </c>
      <c r="C766" s="613" t="s">
        <v>4186</v>
      </c>
      <c r="D766" s="618" t="s">
        <v>4142</v>
      </c>
      <c r="E766" s="614">
        <v>3800</v>
      </c>
      <c r="F766" s="615">
        <f t="shared" si="33"/>
        <v>54786684.842222221</v>
      </c>
      <c r="G766" s="614">
        <f t="shared" si="35"/>
        <v>3800</v>
      </c>
      <c r="H766" s="615">
        <f t="shared" si="34"/>
        <v>54786684.842222221</v>
      </c>
      <c r="I766" s="616" t="s">
        <v>155</v>
      </c>
      <c r="J766" s="616" t="s">
        <v>156</v>
      </c>
    </row>
    <row r="767" spans="1:10" ht="24">
      <c r="A767" s="617"/>
      <c r="B767" s="620" t="s">
        <v>3194</v>
      </c>
      <c r="C767" s="613" t="s">
        <v>4186</v>
      </c>
      <c r="D767" s="618" t="s">
        <v>4078</v>
      </c>
      <c r="E767" s="614">
        <v>13000</v>
      </c>
      <c r="F767" s="615">
        <f t="shared" si="33"/>
        <v>54799684.842222221</v>
      </c>
      <c r="G767" s="614">
        <f t="shared" si="35"/>
        <v>13000</v>
      </c>
      <c r="H767" s="615">
        <f t="shared" si="34"/>
        <v>54799684.842222221</v>
      </c>
      <c r="I767" s="616" t="s">
        <v>155</v>
      </c>
      <c r="J767" s="616" t="s">
        <v>156</v>
      </c>
    </row>
    <row r="768" spans="1:10" ht="24">
      <c r="A768" s="617"/>
      <c r="B768" s="620" t="s">
        <v>3194</v>
      </c>
      <c r="C768" s="613" t="s">
        <v>4186</v>
      </c>
      <c r="D768" s="618" t="s">
        <v>3208</v>
      </c>
      <c r="E768" s="614">
        <v>12800</v>
      </c>
      <c r="F768" s="615">
        <f t="shared" si="33"/>
        <v>54812484.842222221</v>
      </c>
      <c r="G768" s="614">
        <f t="shared" si="35"/>
        <v>12800</v>
      </c>
      <c r="H768" s="615">
        <f t="shared" si="34"/>
        <v>54812484.842222221</v>
      </c>
      <c r="I768" s="616" t="s">
        <v>155</v>
      </c>
      <c r="J768" s="616" t="s">
        <v>156</v>
      </c>
    </row>
    <row r="769" spans="1:10" ht="24">
      <c r="A769" s="617"/>
      <c r="B769" s="620" t="s">
        <v>3194</v>
      </c>
      <c r="C769" s="613" t="s">
        <v>4186</v>
      </c>
      <c r="D769" s="618" t="s">
        <v>3570</v>
      </c>
      <c r="E769" s="614">
        <v>640</v>
      </c>
      <c r="F769" s="615">
        <f t="shared" si="33"/>
        <v>54813124.842222221</v>
      </c>
      <c r="G769" s="614">
        <f t="shared" si="35"/>
        <v>640</v>
      </c>
      <c r="H769" s="615">
        <f t="shared" si="34"/>
        <v>54813124.842222221</v>
      </c>
      <c r="I769" s="616" t="s">
        <v>155</v>
      </c>
      <c r="J769" s="616" t="s">
        <v>156</v>
      </c>
    </row>
    <row r="770" spans="1:10" ht="24">
      <c r="A770" s="617"/>
      <c r="B770" s="620" t="s">
        <v>3194</v>
      </c>
      <c r="C770" s="613" t="s">
        <v>4186</v>
      </c>
      <c r="D770" s="618" t="s">
        <v>4143</v>
      </c>
      <c r="E770" s="614">
        <v>240</v>
      </c>
      <c r="F770" s="615">
        <f t="shared" si="33"/>
        <v>54813364.842222221</v>
      </c>
      <c r="G770" s="614">
        <f t="shared" si="35"/>
        <v>240</v>
      </c>
      <c r="H770" s="615">
        <f t="shared" si="34"/>
        <v>54813364.842222221</v>
      </c>
      <c r="I770" s="616" t="s">
        <v>155</v>
      </c>
      <c r="J770" s="616" t="s">
        <v>156</v>
      </c>
    </row>
    <row r="771" spans="1:10" ht="24">
      <c r="A771" s="617"/>
      <c r="B771" s="620" t="s">
        <v>3194</v>
      </c>
      <c r="C771" s="613" t="s">
        <v>4186</v>
      </c>
      <c r="D771" s="618" t="s">
        <v>3209</v>
      </c>
      <c r="E771" s="614">
        <v>282000</v>
      </c>
      <c r="F771" s="615">
        <f t="shared" si="33"/>
        <v>55095364.842222221</v>
      </c>
      <c r="G771" s="614">
        <f t="shared" si="35"/>
        <v>282000</v>
      </c>
      <c r="H771" s="615">
        <f t="shared" si="34"/>
        <v>55095364.842222221</v>
      </c>
      <c r="I771" s="616" t="s">
        <v>155</v>
      </c>
      <c r="J771" s="616" t="s">
        <v>156</v>
      </c>
    </row>
    <row r="772" spans="1:10" ht="24">
      <c r="A772" s="617"/>
      <c r="B772" s="620" t="s">
        <v>3194</v>
      </c>
      <c r="C772" s="613" t="s">
        <v>4186</v>
      </c>
      <c r="D772" s="618" t="s">
        <v>3210</v>
      </c>
      <c r="E772" s="614">
        <v>412599.66666666663</v>
      </c>
      <c r="F772" s="615">
        <f t="shared" si="33"/>
        <v>55507964.508888885</v>
      </c>
      <c r="G772" s="614">
        <f t="shared" si="35"/>
        <v>412599.66666666663</v>
      </c>
      <c r="H772" s="615">
        <f t="shared" si="34"/>
        <v>55507964.508888885</v>
      </c>
      <c r="I772" s="616" t="s">
        <v>155</v>
      </c>
      <c r="J772" s="616" t="s">
        <v>156</v>
      </c>
    </row>
    <row r="773" spans="1:10" ht="24">
      <c r="A773" s="617"/>
      <c r="B773" s="620" t="s">
        <v>3194</v>
      </c>
      <c r="C773" s="613" t="s">
        <v>4186</v>
      </c>
      <c r="D773" s="618" t="s">
        <v>3424</v>
      </c>
      <c r="E773" s="614">
        <v>10999.666666666666</v>
      </c>
      <c r="F773" s="615">
        <f t="shared" si="33"/>
        <v>55518964.17555555</v>
      </c>
      <c r="G773" s="614">
        <f t="shared" si="35"/>
        <v>10999.666666666666</v>
      </c>
      <c r="H773" s="615">
        <f t="shared" si="34"/>
        <v>55518964.17555555</v>
      </c>
      <c r="I773" s="616" t="s">
        <v>155</v>
      </c>
      <c r="J773" s="616" t="s">
        <v>156</v>
      </c>
    </row>
    <row r="774" spans="1:10" ht="24">
      <c r="A774" s="617"/>
      <c r="B774" s="620" t="s">
        <v>3194</v>
      </c>
      <c r="C774" s="613" t="s">
        <v>4186</v>
      </c>
      <c r="D774" s="618" t="s">
        <v>3426</v>
      </c>
      <c r="E774" s="614">
        <v>1999.6666666666665</v>
      </c>
      <c r="F774" s="615">
        <f t="shared" si="33"/>
        <v>55520963.842222214</v>
      </c>
      <c r="G774" s="614">
        <f t="shared" si="35"/>
        <v>1999.6666666666665</v>
      </c>
      <c r="H774" s="615">
        <f t="shared" si="34"/>
        <v>55520963.842222214</v>
      </c>
      <c r="I774" s="616" t="s">
        <v>155</v>
      </c>
      <c r="J774" s="616" t="s">
        <v>156</v>
      </c>
    </row>
    <row r="775" spans="1:10" ht="24">
      <c r="A775" s="617"/>
      <c r="B775" s="620" t="s">
        <v>3194</v>
      </c>
      <c r="C775" s="613" t="s">
        <v>4186</v>
      </c>
      <c r="D775" s="618" t="s">
        <v>4145</v>
      </c>
      <c r="E775" s="614">
        <v>3560</v>
      </c>
      <c r="F775" s="615">
        <f t="shared" ref="F775:F838" si="36">E775+F774</f>
        <v>55524523.842222214</v>
      </c>
      <c r="G775" s="614">
        <f t="shared" si="35"/>
        <v>3560</v>
      </c>
      <c r="H775" s="615">
        <f t="shared" ref="H775:H838" si="37">H774+G775</f>
        <v>55524523.842222214</v>
      </c>
      <c r="I775" s="616" t="s">
        <v>155</v>
      </c>
      <c r="J775" s="616" t="s">
        <v>156</v>
      </c>
    </row>
    <row r="776" spans="1:10" ht="24">
      <c r="A776" s="617"/>
      <c r="B776" s="620" t="s">
        <v>3194</v>
      </c>
      <c r="C776" s="613" t="s">
        <v>4186</v>
      </c>
      <c r="D776" s="618" t="s">
        <v>3574</v>
      </c>
      <c r="E776" s="614">
        <v>1240</v>
      </c>
      <c r="F776" s="615">
        <f t="shared" si="36"/>
        <v>55525763.842222214</v>
      </c>
      <c r="G776" s="614">
        <f t="shared" si="35"/>
        <v>1240</v>
      </c>
      <c r="H776" s="615">
        <f t="shared" si="37"/>
        <v>55525763.842222214</v>
      </c>
      <c r="I776" s="616" t="s">
        <v>155</v>
      </c>
      <c r="J776" s="616" t="s">
        <v>156</v>
      </c>
    </row>
    <row r="777" spans="1:10" ht="24">
      <c r="A777" s="617"/>
      <c r="B777" s="620" t="s">
        <v>3194</v>
      </c>
      <c r="C777" s="613" t="s">
        <v>4186</v>
      </c>
      <c r="D777" s="618" t="s">
        <v>3428</v>
      </c>
      <c r="E777" s="614">
        <v>840</v>
      </c>
      <c r="F777" s="615">
        <f t="shared" si="36"/>
        <v>55526603.842222214</v>
      </c>
      <c r="G777" s="614">
        <f t="shared" ref="G777:G840" si="38">E777</f>
        <v>840</v>
      </c>
      <c r="H777" s="615">
        <f t="shared" si="37"/>
        <v>55526603.842222214</v>
      </c>
      <c r="I777" s="616" t="s">
        <v>155</v>
      </c>
      <c r="J777" s="616" t="s">
        <v>156</v>
      </c>
    </row>
    <row r="778" spans="1:10" ht="24">
      <c r="A778" s="617"/>
      <c r="B778" s="620" t="s">
        <v>3194</v>
      </c>
      <c r="C778" s="613" t="s">
        <v>4186</v>
      </c>
      <c r="D778" s="618" t="s">
        <v>4188</v>
      </c>
      <c r="E778" s="614">
        <v>484999.66666666663</v>
      </c>
      <c r="F778" s="615">
        <f t="shared" si="36"/>
        <v>56011603.508888878</v>
      </c>
      <c r="G778" s="614">
        <f t="shared" si="38"/>
        <v>484999.66666666663</v>
      </c>
      <c r="H778" s="615">
        <f t="shared" si="37"/>
        <v>56011603.508888878</v>
      </c>
      <c r="I778" s="616" t="s">
        <v>155</v>
      </c>
      <c r="J778" s="616" t="s">
        <v>156</v>
      </c>
    </row>
    <row r="779" spans="1:10" ht="24">
      <c r="A779" s="617"/>
      <c r="B779" s="620" t="s">
        <v>3194</v>
      </c>
      <c r="C779" s="613" t="s">
        <v>4186</v>
      </c>
      <c r="D779" s="618" t="s">
        <v>3581</v>
      </c>
      <c r="E779" s="614">
        <v>1000.3333333333333</v>
      </c>
      <c r="F779" s="615">
        <f t="shared" si="36"/>
        <v>56012603.842222214</v>
      </c>
      <c r="G779" s="614">
        <f t="shared" si="38"/>
        <v>1000.3333333333333</v>
      </c>
      <c r="H779" s="615">
        <f t="shared" si="37"/>
        <v>56012603.842222214</v>
      </c>
      <c r="I779" s="616" t="s">
        <v>155</v>
      </c>
      <c r="J779" s="616" t="s">
        <v>156</v>
      </c>
    </row>
    <row r="780" spans="1:10" ht="24">
      <c r="A780" s="617"/>
      <c r="B780" s="620" t="s">
        <v>3194</v>
      </c>
      <c r="C780" s="613" t="s">
        <v>4186</v>
      </c>
      <c r="D780" s="618" t="s">
        <v>3222</v>
      </c>
      <c r="E780" s="614">
        <v>640</v>
      </c>
      <c r="F780" s="615">
        <f t="shared" si="36"/>
        <v>56013243.842222214</v>
      </c>
      <c r="G780" s="614">
        <f t="shared" si="38"/>
        <v>640</v>
      </c>
      <c r="H780" s="615">
        <f t="shared" si="37"/>
        <v>56013243.842222214</v>
      </c>
      <c r="I780" s="616" t="s">
        <v>155</v>
      </c>
      <c r="J780" s="616" t="s">
        <v>156</v>
      </c>
    </row>
    <row r="781" spans="1:10" ht="24">
      <c r="A781" s="617"/>
      <c r="B781" s="620" t="s">
        <v>3194</v>
      </c>
      <c r="C781" s="613" t="s">
        <v>4186</v>
      </c>
      <c r="D781" s="618" t="s">
        <v>4189</v>
      </c>
      <c r="E781" s="614">
        <v>91999.666666666672</v>
      </c>
      <c r="F781" s="615">
        <f t="shared" si="36"/>
        <v>56105243.508888878</v>
      </c>
      <c r="G781" s="614">
        <f t="shared" si="38"/>
        <v>91999.666666666672</v>
      </c>
      <c r="H781" s="615">
        <f t="shared" si="37"/>
        <v>56105243.508888878</v>
      </c>
      <c r="I781" s="616" t="s">
        <v>155</v>
      </c>
      <c r="J781" s="616" t="s">
        <v>156</v>
      </c>
    </row>
    <row r="782" spans="1:10" ht="24">
      <c r="A782" s="617"/>
      <c r="B782" s="620" t="s">
        <v>3194</v>
      </c>
      <c r="C782" s="613" t="s">
        <v>4186</v>
      </c>
      <c r="D782" s="618" t="s">
        <v>3225</v>
      </c>
      <c r="E782" s="614">
        <v>1240</v>
      </c>
      <c r="F782" s="615">
        <f t="shared" si="36"/>
        <v>56106483.508888878</v>
      </c>
      <c r="G782" s="614">
        <f t="shared" si="38"/>
        <v>1240</v>
      </c>
      <c r="H782" s="615">
        <f t="shared" si="37"/>
        <v>56106483.508888878</v>
      </c>
      <c r="I782" s="616" t="s">
        <v>155</v>
      </c>
      <c r="J782" s="616" t="s">
        <v>156</v>
      </c>
    </row>
    <row r="783" spans="1:10" ht="24">
      <c r="A783" s="617"/>
      <c r="B783" s="620" t="s">
        <v>3194</v>
      </c>
      <c r="C783" s="613" t="s">
        <v>4186</v>
      </c>
      <c r="D783" s="618" t="s">
        <v>3442</v>
      </c>
      <c r="E783" s="614">
        <v>240</v>
      </c>
      <c r="F783" s="615">
        <f t="shared" si="36"/>
        <v>56106723.508888878</v>
      </c>
      <c r="G783" s="614">
        <f t="shared" si="38"/>
        <v>240</v>
      </c>
      <c r="H783" s="615">
        <f t="shared" si="37"/>
        <v>56106723.508888878</v>
      </c>
      <c r="I783" s="616" t="s">
        <v>155</v>
      </c>
      <c r="J783" s="616" t="s">
        <v>156</v>
      </c>
    </row>
    <row r="784" spans="1:10" ht="24">
      <c r="A784" s="617"/>
      <c r="B784" s="620" t="s">
        <v>3194</v>
      </c>
      <c r="C784" s="613" t="s">
        <v>4186</v>
      </c>
      <c r="D784" s="618" t="s">
        <v>3228</v>
      </c>
      <c r="E784" s="614">
        <v>271999.66666666669</v>
      </c>
      <c r="F784" s="615">
        <f t="shared" si="36"/>
        <v>56378723.175555542</v>
      </c>
      <c r="G784" s="614">
        <f t="shared" si="38"/>
        <v>271999.66666666669</v>
      </c>
      <c r="H784" s="615">
        <f t="shared" si="37"/>
        <v>56378723.175555542</v>
      </c>
      <c r="I784" s="616" t="s">
        <v>155</v>
      </c>
      <c r="J784" s="616" t="s">
        <v>156</v>
      </c>
    </row>
    <row r="785" spans="1:10" ht="24">
      <c r="A785" s="617"/>
      <c r="B785" s="620" t="s">
        <v>3194</v>
      </c>
      <c r="C785" s="613" t="s">
        <v>4186</v>
      </c>
      <c r="D785" s="618" t="s">
        <v>3445</v>
      </c>
      <c r="E785" s="614">
        <v>366000</v>
      </c>
      <c r="F785" s="615">
        <f t="shared" si="36"/>
        <v>56744723.175555542</v>
      </c>
      <c r="G785" s="614">
        <f t="shared" si="38"/>
        <v>366000</v>
      </c>
      <c r="H785" s="615">
        <f t="shared" si="37"/>
        <v>56744723.175555542</v>
      </c>
      <c r="I785" s="616" t="s">
        <v>155</v>
      </c>
      <c r="J785" s="616" t="s">
        <v>156</v>
      </c>
    </row>
    <row r="786" spans="1:10" ht="24">
      <c r="A786" s="617"/>
      <c r="B786" s="620" t="s">
        <v>3194</v>
      </c>
      <c r="C786" s="613" t="s">
        <v>4186</v>
      </c>
      <c r="D786" s="618" t="s">
        <v>4151</v>
      </c>
      <c r="E786" s="614">
        <v>25000.333333333336</v>
      </c>
      <c r="F786" s="615">
        <f t="shared" si="36"/>
        <v>56769723.508888878</v>
      </c>
      <c r="G786" s="614">
        <f t="shared" si="38"/>
        <v>25000.333333333336</v>
      </c>
      <c r="H786" s="615">
        <f t="shared" si="37"/>
        <v>56769723.508888878</v>
      </c>
      <c r="I786" s="616" t="s">
        <v>155</v>
      </c>
      <c r="J786" s="616" t="s">
        <v>156</v>
      </c>
    </row>
    <row r="787" spans="1:10" ht="24">
      <c r="A787" s="617"/>
      <c r="B787" s="620" t="s">
        <v>3194</v>
      </c>
      <c r="C787" s="613" t="s">
        <v>4186</v>
      </c>
      <c r="D787" s="618" t="s">
        <v>3451</v>
      </c>
      <c r="E787" s="614">
        <v>880</v>
      </c>
      <c r="F787" s="615">
        <f t="shared" si="36"/>
        <v>56770603.508888878</v>
      </c>
      <c r="G787" s="614">
        <f t="shared" si="38"/>
        <v>880</v>
      </c>
      <c r="H787" s="615">
        <f t="shared" si="37"/>
        <v>56770603.508888878</v>
      </c>
      <c r="I787" s="616" t="s">
        <v>155</v>
      </c>
      <c r="J787" s="616" t="s">
        <v>156</v>
      </c>
    </row>
    <row r="788" spans="1:10" ht="24">
      <c r="A788" s="617"/>
      <c r="B788" s="620" t="s">
        <v>3194</v>
      </c>
      <c r="C788" s="613" t="s">
        <v>4186</v>
      </c>
      <c r="D788" s="618" t="s">
        <v>3597</v>
      </c>
      <c r="E788" s="614">
        <v>40</v>
      </c>
      <c r="F788" s="615">
        <f t="shared" si="36"/>
        <v>56770643.508888878</v>
      </c>
      <c r="G788" s="614">
        <f t="shared" si="38"/>
        <v>40</v>
      </c>
      <c r="H788" s="615">
        <f t="shared" si="37"/>
        <v>56770643.508888878</v>
      </c>
      <c r="I788" s="616" t="s">
        <v>155</v>
      </c>
      <c r="J788" s="616" t="s">
        <v>156</v>
      </c>
    </row>
    <row r="789" spans="1:10" ht="24">
      <c r="A789" s="617"/>
      <c r="B789" s="620" t="s">
        <v>3194</v>
      </c>
      <c r="C789" s="613" t="s">
        <v>4186</v>
      </c>
      <c r="D789" s="618" t="s">
        <v>3454</v>
      </c>
      <c r="E789" s="614">
        <v>283999.66666666669</v>
      </c>
      <c r="F789" s="615">
        <f t="shared" si="36"/>
        <v>57054643.175555542</v>
      </c>
      <c r="G789" s="614">
        <f t="shared" si="38"/>
        <v>283999.66666666669</v>
      </c>
      <c r="H789" s="615">
        <f t="shared" si="37"/>
        <v>57054643.175555542</v>
      </c>
      <c r="I789" s="616" t="s">
        <v>155</v>
      </c>
      <c r="J789" s="616" t="s">
        <v>156</v>
      </c>
    </row>
    <row r="790" spans="1:10" ht="24">
      <c r="A790" s="617"/>
      <c r="B790" s="620" t="s">
        <v>3194</v>
      </c>
      <c r="C790" s="613" t="s">
        <v>4186</v>
      </c>
      <c r="D790" s="618" t="s">
        <v>3235</v>
      </c>
      <c r="E790" s="614">
        <v>9120</v>
      </c>
      <c r="F790" s="615">
        <f t="shared" si="36"/>
        <v>57063763.175555542</v>
      </c>
      <c r="G790" s="614">
        <f t="shared" si="38"/>
        <v>9120</v>
      </c>
      <c r="H790" s="615">
        <f t="shared" si="37"/>
        <v>57063763.175555542</v>
      </c>
      <c r="I790" s="616" t="s">
        <v>155</v>
      </c>
      <c r="J790" s="616" t="s">
        <v>156</v>
      </c>
    </row>
    <row r="791" spans="1:10" ht="24">
      <c r="A791" s="617"/>
      <c r="B791" s="620" t="s">
        <v>3194</v>
      </c>
      <c r="C791" s="613" t="s">
        <v>4186</v>
      </c>
      <c r="D791" s="618" t="s">
        <v>3589</v>
      </c>
      <c r="E791" s="614">
        <v>88000.333333333328</v>
      </c>
      <c r="F791" s="615">
        <f t="shared" si="36"/>
        <v>57151763.508888878</v>
      </c>
      <c r="G791" s="614">
        <f t="shared" si="38"/>
        <v>88000.333333333328</v>
      </c>
      <c r="H791" s="615">
        <f t="shared" si="37"/>
        <v>57151763.508888878</v>
      </c>
      <c r="I791" s="616" t="s">
        <v>155</v>
      </c>
      <c r="J791" s="616" t="s">
        <v>156</v>
      </c>
    </row>
    <row r="792" spans="1:10" ht="24">
      <c r="A792" s="617"/>
      <c r="B792" s="620" t="s">
        <v>3194</v>
      </c>
      <c r="C792" s="613" t="s">
        <v>4186</v>
      </c>
      <c r="D792" s="618" t="s">
        <v>3455</v>
      </c>
      <c r="E792" s="614">
        <v>18000</v>
      </c>
      <c r="F792" s="615">
        <f t="shared" si="36"/>
        <v>57169763.508888878</v>
      </c>
      <c r="G792" s="614">
        <f t="shared" si="38"/>
        <v>18000</v>
      </c>
      <c r="H792" s="615">
        <f t="shared" si="37"/>
        <v>57169763.508888878</v>
      </c>
      <c r="I792" s="616" t="s">
        <v>155</v>
      </c>
      <c r="J792" s="616" t="s">
        <v>156</v>
      </c>
    </row>
    <row r="793" spans="1:10" ht="48">
      <c r="A793" s="617"/>
      <c r="B793" s="620" t="s">
        <v>3194</v>
      </c>
      <c r="C793" s="613" t="s">
        <v>4190</v>
      </c>
      <c r="D793" s="618" t="s">
        <v>3468</v>
      </c>
      <c r="E793" s="614">
        <v>6000</v>
      </c>
      <c r="F793" s="615">
        <f t="shared" si="36"/>
        <v>57175763.508888878</v>
      </c>
      <c r="G793" s="614">
        <f t="shared" si="38"/>
        <v>6000</v>
      </c>
      <c r="H793" s="615">
        <f t="shared" si="37"/>
        <v>57175763.508888878</v>
      </c>
      <c r="I793" s="616" t="s">
        <v>907</v>
      </c>
      <c r="J793" s="616" t="s">
        <v>516</v>
      </c>
    </row>
    <row r="794" spans="1:10" ht="48">
      <c r="A794" s="617"/>
      <c r="B794" s="620" t="s">
        <v>3194</v>
      </c>
      <c r="C794" s="613" t="s">
        <v>4190</v>
      </c>
      <c r="D794" s="618" t="s">
        <v>3206</v>
      </c>
      <c r="E794" s="614">
        <v>30000</v>
      </c>
      <c r="F794" s="615">
        <f t="shared" si="36"/>
        <v>57205763.508888878</v>
      </c>
      <c r="G794" s="614">
        <f t="shared" si="38"/>
        <v>30000</v>
      </c>
      <c r="H794" s="615">
        <f t="shared" si="37"/>
        <v>57205763.508888878</v>
      </c>
      <c r="I794" s="616" t="s">
        <v>907</v>
      </c>
      <c r="J794" s="616" t="s">
        <v>516</v>
      </c>
    </row>
    <row r="795" spans="1:10" ht="48">
      <c r="A795" s="617"/>
      <c r="B795" s="620" t="s">
        <v>3194</v>
      </c>
      <c r="C795" s="613" t="s">
        <v>4190</v>
      </c>
      <c r="D795" s="618" t="s">
        <v>4001</v>
      </c>
      <c r="E795" s="614">
        <v>840</v>
      </c>
      <c r="F795" s="615">
        <f t="shared" si="36"/>
        <v>57206603.508888878</v>
      </c>
      <c r="G795" s="614">
        <f t="shared" si="38"/>
        <v>840</v>
      </c>
      <c r="H795" s="615">
        <f t="shared" si="37"/>
        <v>57206603.508888878</v>
      </c>
      <c r="I795" s="616" t="s">
        <v>907</v>
      </c>
      <c r="J795" s="616" t="s">
        <v>516</v>
      </c>
    </row>
    <row r="796" spans="1:10" ht="48">
      <c r="A796" s="617"/>
      <c r="B796" s="620" t="s">
        <v>3194</v>
      </c>
      <c r="C796" s="613" t="s">
        <v>4190</v>
      </c>
      <c r="D796" s="618" t="s">
        <v>3208</v>
      </c>
      <c r="E796" s="614">
        <v>3400</v>
      </c>
      <c r="F796" s="615">
        <f t="shared" si="36"/>
        <v>57210003.508888878</v>
      </c>
      <c r="G796" s="614">
        <f t="shared" si="38"/>
        <v>3400</v>
      </c>
      <c r="H796" s="615">
        <f t="shared" si="37"/>
        <v>57210003.508888878</v>
      </c>
      <c r="I796" s="616" t="s">
        <v>907</v>
      </c>
      <c r="J796" s="616" t="s">
        <v>516</v>
      </c>
    </row>
    <row r="797" spans="1:10" ht="48">
      <c r="A797" s="617"/>
      <c r="B797" s="620" t="s">
        <v>3194</v>
      </c>
      <c r="C797" s="613" t="s">
        <v>4190</v>
      </c>
      <c r="D797" s="618" t="s">
        <v>3209</v>
      </c>
      <c r="E797" s="614">
        <v>43000</v>
      </c>
      <c r="F797" s="615">
        <f t="shared" si="36"/>
        <v>57253003.508888878</v>
      </c>
      <c r="G797" s="614">
        <f t="shared" si="38"/>
        <v>43000</v>
      </c>
      <c r="H797" s="615">
        <f t="shared" si="37"/>
        <v>57253003.508888878</v>
      </c>
      <c r="I797" s="616" t="s">
        <v>907</v>
      </c>
      <c r="J797" s="616" t="s">
        <v>516</v>
      </c>
    </row>
    <row r="798" spans="1:10" ht="48">
      <c r="A798" s="617"/>
      <c r="B798" s="620" t="s">
        <v>3194</v>
      </c>
      <c r="C798" s="613" t="s">
        <v>4190</v>
      </c>
      <c r="D798" s="618" t="s">
        <v>3210</v>
      </c>
      <c r="E798" s="614">
        <v>4680</v>
      </c>
      <c r="F798" s="615">
        <f t="shared" si="36"/>
        <v>57257683.508888878</v>
      </c>
      <c r="G798" s="614">
        <f t="shared" si="38"/>
        <v>4680</v>
      </c>
      <c r="H798" s="615">
        <f t="shared" si="37"/>
        <v>57257683.508888878</v>
      </c>
      <c r="I798" s="616" t="s">
        <v>907</v>
      </c>
      <c r="J798" s="616" t="s">
        <v>516</v>
      </c>
    </row>
    <row r="799" spans="1:10" ht="48">
      <c r="A799" s="617"/>
      <c r="B799" s="620" t="s">
        <v>3194</v>
      </c>
      <c r="C799" s="613" t="s">
        <v>4190</v>
      </c>
      <c r="D799" s="618" t="s">
        <v>3211</v>
      </c>
      <c r="E799" s="614">
        <v>4040</v>
      </c>
      <c r="F799" s="615">
        <f t="shared" si="36"/>
        <v>57261723.508888878</v>
      </c>
      <c r="G799" s="614">
        <f t="shared" si="38"/>
        <v>4040</v>
      </c>
      <c r="H799" s="615">
        <f t="shared" si="37"/>
        <v>57261723.508888878</v>
      </c>
      <c r="I799" s="616" t="s">
        <v>907</v>
      </c>
      <c r="J799" s="616" t="s">
        <v>516</v>
      </c>
    </row>
    <row r="800" spans="1:10" ht="48">
      <c r="A800" s="617"/>
      <c r="B800" s="620" t="s">
        <v>3194</v>
      </c>
      <c r="C800" s="613" t="s">
        <v>4190</v>
      </c>
      <c r="D800" s="618" t="s">
        <v>4053</v>
      </c>
      <c r="E800" s="614">
        <v>89000</v>
      </c>
      <c r="F800" s="615">
        <f t="shared" si="36"/>
        <v>57350723.508888878</v>
      </c>
      <c r="G800" s="614">
        <f t="shared" si="38"/>
        <v>89000</v>
      </c>
      <c r="H800" s="615">
        <f t="shared" si="37"/>
        <v>57350723.508888878</v>
      </c>
      <c r="I800" s="616" t="s">
        <v>907</v>
      </c>
      <c r="J800" s="616" t="s">
        <v>516</v>
      </c>
    </row>
    <row r="801" spans="1:10" ht="48">
      <c r="A801" s="617"/>
      <c r="B801" s="620" t="s">
        <v>3194</v>
      </c>
      <c r="C801" s="613" t="s">
        <v>4190</v>
      </c>
      <c r="D801" s="618" t="s">
        <v>3423</v>
      </c>
      <c r="E801" s="614">
        <v>720</v>
      </c>
      <c r="F801" s="615">
        <f t="shared" si="36"/>
        <v>57351443.508888878</v>
      </c>
      <c r="G801" s="614">
        <f t="shared" si="38"/>
        <v>720</v>
      </c>
      <c r="H801" s="615">
        <f t="shared" si="37"/>
        <v>57351443.508888878</v>
      </c>
      <c r="I801" s="616" t="s">
        <v>907</v>
      </c>
      <c r="J801" s="616" t="s">
        <v>516</v>
      </c>
    </row>
    <row r="802" spans="1:10" ht="48">
      <c r="A802" s="617"/>
      <c r="B802" s="620" t="s">
        <v>3194</v>
      </c>
      <c r="C802" s="613" t="s">
        <v>4190</v>
      </c>
      <c r="D802" s="618" t="s">
        <v>4054</v>
      </c>
      <c r="E802" s="614">
        <v>80</v>
      </c>
      <c r="F802" s="615">
        <f t="shared" si="36"/>
        <v>57351523.508888878</v>
      </c>
      <c r="G802" s="614">
        <f t="shared" si="38"/>
        <v>80</v>
      </c>
      <c r="H802" s="615">
        <f t="shared" si="37"/>
        <v>57351523.508888878</v>
      </c>
      <c r="I802" s="616" t="s">
        <v>907</v>
      </c>
      <c r="J802" s="616" t="s">
        <v>516</v>
      </c>
    </row>
    <row r="803" spans="1:10" ht="48">
      <c r="A803" s="617"/>
      <c r="B803" s="620" t="s">
        <v>3194</v>
      </c>
      <c r="C803" s="613" t="s">
        <v>4190</v>
      </c>
      <c r="D803" s="618" t="s">
        <v>3425</v>
      </c>
      <c r="E803" s="614">
        <v>1240</v>
      </c>
      <c r="F803" s="615">
        <f t="shared" si="36"/>
        <v>57352763.508888878</v>
      </c>
      <c r="G803" s="614">
        <f t="shared" si="38"/>
        <v>1240</v>
      </c>
      <c r="H803" s="615">
        <f t="shared" si="37"/>
        <v>57352763.508888878</v>
      </c>
      <c r="I803" s="616" t="s">
        <v>907</v>
      </c>
      <c r="J803" s="616" t="s">
        <v>516</v>
      </c>
    </row>
    <row r="804" spans="1:10" ht="48">
      <c r="A804" s="617"/>
      <c r="B804" s="620" t="s">
        <v>3194</v>
      </c>
      <c r="C804" s="613" t="s">
        <v>4190</v>
      </c>
      <c r="D804" s="618" t="s">
        <v>3426</v>
      </c>
      <c r="E804" s="614">
        <v>80</v>
      </c>
      <c r="F804" s="615">
        <f t="shared" si="36"/>
        <v>57352843.508888878</v>
      </c>
      <c r="G804" s="614">
        <f t="shared" si="38"/>
        <v>80</v>
      </c>
      <c r="H804" s="615">
        <f t="shared" si="37"/>
        <v>57352843.508888878</v>
      </c>
      <c r="I804" s="616" t="s">
        <v>907</v>
      </c>
      <c r="J804" s="616" t="s">
        <v>516</v>
      </c>
    </row>
    <row r="805" spans="1:10" ht="48">
      <c r="A805" s="617"/>
      <c r="B805" s="620" t="s">
        <v>3194</v>
      </c>
      <c r="C805" s="613" t="s">
        <v>4190</v>
      </c>
      <c r="D805" s="618" t="s">
        <v>3574</v>
      </c>
      <c r="E805" s="614">
        <v>640</v>
      </c>
      <c r="F805" s="615">
        <f t="shared" si="36"/>
        <v>57353483.508888878</v>
      </c>
      <c r="G805" s="614">
        <f t="shared" si="38"/>
        <v>640</v>
      </c>
      <c r="H805" s="615">
        <f t="shared" si="37"/>
        <v>57353483.508888878</v>
      </c>
      <c r="I805" s="616" t="s">
        <v>907</v>
      </c>
      <c r="J805" s="616" t="s">
        <v>516</v>
      </c>
    </row>
    <row r="806" spans="1:10" ht="48">
      <c r="A806" s="617"/>
      <c r="B806" s="620" t="s">
        <v>3194</v>
      </c>
      <c r="C806" s="613" t="s">
        <v>4190</v>
      </c>
      <c r="D806" s="618" t="s">
        <v>3214</v>
      </c>
      <c r="E806" s="614">
        <v>1720</v>
      </c>
      <c r="F806" s="615">
        <f t="shared" si="36"/>
        <v>57355203.508888878</v>
      </c>
      <c r="G806" s="614">
        <f t="shared" si="38"/>
        <v>1720</v>
      </c>
      <c r="H806" s="615">
        <f t="shared" si="37"/>
        <v>57355203.508888878</v>
      </c>
      <c r="I806" s="616" t="s">
        <v>907</v>
      </c>
      <c r="J806" s="616" t="s">
        <v>516</v>
      </c>
    </row>
    <row r="807" spans="1:10" ht="48">
      <c r="A807" s="617"/>
      <c r="B807" s="620" t="s">
        <v>3194</v>
      </c>
      <c r="C807" s="613" t="s">
        <v>4190</v>
      </c>
      <c r="D807" s="618" t="s">
        <v>3273</v>
      </c>
      <c r="E807" s="614">
        <v>800</v>
      </c>
      <c r="F807" s="615">
        <f t="shared" si="36"/>
        <v>57356003.508888878</v>
      </c>
      <c r="G807" s="614">
        <f t="shared" si="38"/>
        <v>800</v>
      </c>
      <c r="H807" s="615">
        <f t="shared" si="37"/>
        <v>57356003.508888878</v>
      </c>
      <c r="I807" s="616" t="s">
        <v>907</v>
      </c>
      <c r="J807" s="616" t="s">
        <v>516</v>
      </c>
    </row>
    <row r="808" spans="1:10" ht="48">
      <c r="A808" s="617"/>
      <c r="B808" s="620" t="s">
        <v>3194</v>
      </c>
      <c r="C808" s="613" t="s">
        <v>4190</v>
      </c>
      <c r="D808" s="618" t="s">
        <v>3215</v>
      </c>
      <c r="E808" s="614">
        <v>3480</v>
      </c>
      <c r="F808" s="615">
        <f t="shared" si="36"/>
        <v>57359483.508888878</v>
      </c>
      <c r="G808" s="614">
        <f t="shared" si="38"/>
        <v>3480</v>
      </c>
      <c r="H808" s="615">
        <f t="shared" si="37"/>
        <v>57359483.508888878</v>
      </c>
      <c r="I808" s="616" t="s">
        <v>907</v>
      </c>
      <c r="J808" s="616" t="s">
        <v>516</v>
      </c>
    </row>
    <row r="809" spans="1:10" ht="48">
      <c r="A809" s="617"/>
      <c r="B809" s="620" t="s">
        <v>3194</v>
      </c>
      <c r="C809" s="613" t="s">
        <v>4190</v>
      </c>
      <c r="D809" s="618" t="s">
        <v>3431</v>
      </c>
      <c r="E809" s="614">
        <v>18000</v>
      </c>
      <c r="F809" s="615">
        <f t="shared" si="36"/>
        <v>57377483.508888878</v>
      </c>
      <c r="G809" s="614">
        <f t="shared" si="38"/>
        <v>18000</v>
      </c>
      <c r="H809" s="615">
        <f t="shared" si="37"/>
        <v>57377483.508888878</v>
      </c>
      <c r="I809" s="616" t="s">
        <v>907</v>
      </c>
      <c r="J809" s="616" t="s">
        <v>516</v>
      </c>
    </row>
    <row r="810" spans="1:10" ht="48">
      <c r="A810" s="617"/>
      <c r="B810" s="620" t="s">
        <v>3194</v>
      </c>
      <c r="C810" s="613" t="s">
        <v>4190</v>
      </c>
      <c r="D810" s="618" t="s">
        <v>3578</v>
      </c>
      <c r="E810" s="614">
        <v>800</v>
      </c>
      <c r="F810" s="615">
        <f t="shared" si="36"/>
        <v>57378283.508888878</v>
      </c>
      <c r="G810" s="614">
        <f t="shared" si="38"/>
        <v>800</v>
      </c>
      <c r="H810" s="615">
        <f t="shared" si="37"/>
        <v>57378283.508888878</v>
      </c>
      <c r="I810" s="616" t="s">
        <v>907</v>
      </c>
      <c r="J810" s="616" t="s">
        <v>516</v>
      </c>
    </row>
    <row r="811" spans="1:10" ht="48">
      <c r="A811" s="617"/>
      <c r="B811" s="620" t="s">
        <v>3194</v>
      </c>
      <c r="C811" s="613" t="s">
        <v>4190</v>
      </c>
      <c r="D811" s="618" t="s">
        <v>3217</v>
      </c>
      <c r="E811" s="614">
        <v>2720</v>
      </c>
      <c r="F811" s="615">
        <f t="shared" si="36"/>
        <v>57381003.508888878</v>
      </c>
      <c r="G811" s="614">
        <f t="shared" si="38"/>
        <v>2720</v>
      </c>
      <c r="H811" s="615">
        <f t="shared" si="37"/>
        <v>57381003.508888878</v>
      </c>
      <c r="I811" s="616" t="s">
        <v>907</v>
      </c>
      <c r="J811" s="616" t="s">
        <v>516</v>
      </c>
    </row>
    <row r="812" spans="1:10" ht="48">
      <c r="A812" s="617"/>
      <c r="B812" s="620" t="s">
        <v>3194</v>
      </c>
      <c r="C812" s="613" t="s">
        <v>4190</v>
      </c>
      <c r="D812" s="618" t="s">
        <v>3219</v>
      </c>
      <c r="E812" s="614">
        <v>25000</v>
      </c>
      <c r="F812" s="615">
        <f t="shared" si="36"/>
        <v>57406003.508888878</v>
      </c>
      <c r="G812" s="614">
        <f t="shared" si="38"/>
        <v>25000</v>
      </c>
      <c r="H812" s="615">
        <f t="shared" si="37"/>
        <v>57406003.508888878</v>
      </c>
      <c r="I812" s="616" t="s">
        <v>907</v>
      </c>
      <c r="J812" s="616" t="s">
        <v>516</v>
      </c>
    </row>
    <row r="813" spans="1:10" ht="48">
      <c r="A813" s="617"/>
      <c r="B813" s="620" t="s">
        <v>3194</v>
      </c>
      <c r="C813" s="613" t="s">
        <v>4190</v>
      </c>
      <c r="D813" s="618" t="s">
        <v>3432</v>
      </c>
      <c r="E813" s="614">
        <v>120</v>
      </c>
      <c r="F813" s="615">
        <f t="shared" si="36"/>
        <v>57406123.508888878</v>
      </c>
      <c r="G813" s="614">
        <f t="shared" si="38"/>
        <v>120</v>
      </c>
      <c r="H813" s="615">
        <f t="shared" si="37"/>
        <v>57406123.508888878</v>
      </c>
      <c r="I813" s="616" t="s">
        <v>907</v>
      </c>
      <c r="J813" s="616" t="s">
        <v>516</v>
      </c>
    </row>
    <row r="814" spans="1:10" ht="48">
      <c r="A814" s="617"/>
      <c r="B814" s="620" t="s">
        <v>3194</v>
      </c>
      <c r="C814" s="613" t="s">
        <v>4190</v>
      </c>
      <c r="D814" s="618" t="s">
        <v>4056</v>
      </c>
      <c r="E814" s="614">
        <v>560</v>
      </c>
      <c r="F814" s="615">
        <f t="shared" si="36"/>
        <v>57406683.508888878</v>
      </c>
      <c r="G814" s="614">
        <f t="shared" si="38"/>
        <v>560</v>
      </c>
      <c r="H814" s="615">
        <f t="shared" si="37"/>
        <v>57406683.508888878</v>
      </c>
      <c r="I814" s="616" t="s">
        <v>907</v>
      </c>
      <c r="J814" s="616" t="s">
        <v>516</v>
      </c>
    </row>
    <row r="815" spans="1:10" ht="48">
      <c r="A815" s="617"/>
      <c r="B815" s="620" t="s">
        <v>3194</v>
      </c>
      <c r="C815" s="613" t="s">
        <v>4190</v>
      </c>
      <c r="D815" s="618" t="s">
        <v>3222</v>
      </c>
      <c r="E815" s="614">
        <v>320</v>
      </c>
      <c r="F815" s="615">
        <f t="shared" si="36"/>
        <v>57407003.508888878</v>
      </c>
      <c r="G815" s="614">
        <f t="shared" si="38"/>
        <v>320</v>
      </c>
      <c r="H815" s="615">
        <f t="shared" si="37"/>
        <v>57407003.508888878</v>
      </c>
      <c r="I815" s="616" t="s">
        <v>907</v>
      </c>
      <c r="J815" s="616" t="s">
        <v>516</v>
      </c>
    </row>
    <row r="816" spans="1:10" ht="48">
      <c r="A816" s="617"/>
      <c r="B816" s="620" t="s">
        <v>3194</v>
      </c>
      <c r="C816" s="613" t="s">
        <v>4190</v>
      </c>
      <c r="D816" s="618" t="s">
        <v>3437</v>
      </c>
      <c r="E816" s="614">
        <v>4000</v>
      </c>
      <c r="F816" s="615">
        <f t="shared" si="36"/>
        <v>57411003.508888878</v>
      </c>
      <c r="G816" s="614">
        <f t="shared" si="38"/>
        <v>4000</v>
      </c>
      <c r="H816" s="615">
        <f t="shared" si="37"/>
        <v>57411003.508888878</v>
      </c>
      <c r="I816" s="616" t="s">
        <v>907</v>
      </c>
      <c r="J816" s="616" t="s">
        <v>516</v>
      </c>
    </row>
    <row r="817" spans="1:10" ht="48">
      <c r="A817" s="617"/>
      <c r="B817" s="620" t="s">
        <v>3194</v>
      </c>
      <c r="C817" s="613" t="s">
        <v>4190</v>
      </c>
      <c r="D817" s="618" t="s">
        <v>3223</v>
      </c>
      <c r="E817" s="614">
        <v>280</v>
      </c>
      <c r="F817" s="615">
        <f t="shared" si="36"/>
        <v>57411283.508888878</v>
      </c>
      <c r="G817" s="614">
        <f t="shared" si="38"/>
        <v>280</v>
      </c>
      <c r="H817" s="615">
        <f t="shared" si="37"/>
        <v>57411283.508888878</v>
      </c>
      <c r="I817" s="616" t="s">
        <v>907</v>
      </c>
      <c r="J817" s="616" t="s">
        <v>516</v>
      </c>
    </row>
    <row r="818" spans="1:10" ht="48">
      <c r="A818" s="617"/>
      <c r="B818" s="620" t="s">
        <v>3194</v>
      </c>
      <c r="C818" s="613" t="s">
        <v>4190</v>
      </c>
      <c r="D818" s="618" t="s">
        <v>3225</v>
      </c>
      <c r="E818" s="614">
        <v>1240</v>
      </c>
      <c r="F818" s="615">
        <f t="shared" si="36"/>
        <v>57412523.508888878</v>
      </c>
      <c r="G818" s="614">
        <f t="shared" si="38"/>
        <v>1240</v>
      </c>
      <c r="H818" s="615">
        <f t="shared" si="37"/>
        <v>57412523.508888878</v>
      </c>
      <c r="I818" s="616" t="s">
        <v>907</v>
      </c>
      <c r="J818" s="616" t="s">
        <v>516</v>
      </c>
    </row>
    <row r="819" spans="1:10" ht="48">
      <c r="A819" s="617"/>
      <c r="B819" s="620" t="s">
        <v>3194</v>
      </c>
      <c r="C819" s="613" t="s">
        <v>4190</v>
      </c>
      <c r="D819" s="618" t="s">
        <v>3226</v>
      </c>
      <c r="E819" s="614">
        <v>3640</v>
      </c>
      <c r="F819" s="615">
        <f t="shared" si="36"/>
        <v>57416163.508888878</v>
      </c>
      <c r="G819" s="614">
        <f t="shared" si="38"/>
        <v>3640</v>
      </c>
      <c r="H819" s="615">
        <f t="shared" si="37"/>
        <v>57416163.508888878</v>
      </c>
      <c r="I819" s="616" t="s">
        <v>907</v>
      </c>
      <c r="J819" s="616" t="s">
        <v>516</v>
      </c>
    </row>
    <row r="820" spans="1:10" ht="48">
      <c r="A820" s="617"/>
      <c r="B820" s="620" t="s">
        <v>3194</v>
      </c>
      <c r="C820" s="613" t="s">
        <v>4190</v>
      </c>
      <c r="D820" s="618" t="s">
        <v>3441</v>
      </c>
      <c r="E820" s="614">
        <v>80</v>
      </c>
      <c r="F820" s="615">
        <f t="shared" si="36"/>
        <v>57416243.508888878</v>
      </c>
      <c r="G820" s="614">
        <f t="shared" si="38"/>
        <v>80</v>
      </c>
      <c r="H820" s="615">
        <f t="shared" si="37"/>
        <v>57416243.508888878</v>
      </c>
      <c r="I820" s="616" t="s">
        <v>907</v>
      </c>
      <c r="J820" s="616" t="s">
        <v>516</v>
      </c>
    </row>
    <row r="821" spans="1:10" ht="48">
      <c r="A821" s="617"/>
      <c r="B821" s="620" t="s">
        <v>3194</v>
      </c>
      <c r="C821" s="613" t="s">
        <v>4190</v>
      </c>
      <c r="D821" s="618" t="s">
        <v>4191</v>
      </c>
      <c r="E821" s="614">
        <v>40</v>
      </c>
      <c r="F821" s="615">
        <f t="shared" si="36"/>
        <v>57416283.508888878</v>
      </c>
      <c r="G821" s="614">
        <f t="shared" si="38"/>
        <v>40</v>
      </c>
      <c r="H821" s="615">
        <f t="shared" si="37"/>
        <v>57416283.508888878</v>
      </c>
      <c r="I821" s="616" t="s">
        <v>907</v>
      </c>
      <c r="J821" s="616" t="s">
        <v>516</v>
      </c>
    </row>
    <row r="822" spans="1:10" ht="48">
      <c r="A822" s="617"/>
      <c r="B822" s="620" t="s">
        <v>3194</v>
      </c>
      <c r="C822" s="613" t="s">
        <v>4190</v>
      </c>
      <c r="D822" s="618" t="s">
        <v>3228</v>
      </c>
      <c r="E822" s="614">
        <v>6760</v>
      </c>
      <c r="F822" s="615">
        <f t="shared" si="36"/>
        <v>57423043.508888878</v>
      </c>
      <c r="G822" s="614">
        <f t="shared" si="38"/>
        <v>6760</v>
      </c>
      <c r="H822" s="615">
        <f t="shared" si="37"/>
        <v>57423043.508888878</v>
      </c>
      <c r="I822" s="616" t="s">
        <v>907</v>
      </c>
      <c r="J822" s="616" t="s">
        <v>516</v>
      </c>
    </row>
    <row r="823" spans="1:10" ht="48">
      <c r="A823" s="617"/>
      <c r="B823" s="620" t="s">
        <v>3194</v>
      </c>
      <c r="C823" s="613" t="s">
        <v>4190</v>
      </c>
      <c r="D823" s="618" t="s">
        <v>3445</v>
      </c>
      <c r="E823" s="614">
        <v>32666.666666666668</v>
      </c>
      <c r="F823" s="615">
        <f t="shared" si="36"/>
        <v>57455710.175555542</v>
      </c>
      <c r="G823" s="614">
        <f t="shared" si="38"/>
        <v>32666.666666666668</v>
      </c>
      <c r="H823" s="615">
        <f t="shared" si="37"/>
        <v>57455710.175555542</v>
      </c>
      <c r="I823" s="616" t="s">
        <v>907</v>
      </c>
      <c r="J823" s="616" t="s">
        <v>516</v>
      </c>
    </row>
    <row r="824" spans="1:10" ht="48">
      <c r="A824" s="617"/>
      <c r="B824" s="620" t="s">
        <v>3194</v>
      </c>
      <c r="C824" s="613" t="s">
        <v>4190</v>
      </c>
      <c r="D824" s="618" t="s">
        <v>3445</v>
      </c>
      <c r="E824" s="614">
        <v>65333.333333333328</v>
      </c>
      <c r="F824" s="615">
        <f t="shared" si="36"/>
        <v>57521043.508888878</v>
      </c>
      <c r="G824" s="614">
        <f t="shared" si="38"/>
        <v>65333.333333333328</v>
      </c>
      <c r="H824" s="615">
        <f t="shared" si="37"/>
        <v>57521043.508888878</v>
      </c>
      <c r="I824" s="616" t="s">
        <v>907</v>
      </c>
      <c r="J824" s="616" t="s">
        <v>516</v>
      </c>
    </row>
    <row r="825" spans="1:10" ht="48">
      <c r="A825" s="617"/>
      <c r="B825" s="620" t="s">
        <v>3194</v>
      </c>
      <c r="C825" s="613" t="s">
        <v>4190</v>
      </c>
      <c r="D825" s="618" t="s">
        <v>3585</v>
      </c>
      <c r="E825" s="614">
        <v>320</v>
      </c>
      <c r="F825" s="615">
        <f t="shared" si="36"/>
        <v>57521363.508888878</v>
      </c>
      <c r="G825" s="614">
        <f t="shared" si="38"/>
        <v>320</v>
      </c>
      <c r="H825" s="615">
        <f t="shared" si="37"/>
        <v>57521363.508888878</v>
      </c>
      <c r="I825" s="616" t="s">
        <v>907</v>
      </c>
      <c r="J825" s="616" t="s">
        <v>516</v>
      </c>
    </row>
    <row r="826" spans="1:10" ht="48">
      <c r="A826" s="617"/>
      <c r="B826" s="620" t="s">
        <v>3194</v>
      </c>
      <c r="C826" s="613" t="s">
        <v>4190</v>
      </c>
      <c r="D826" s="618" t="s">
        <v>3449</v>
      </c>
      <c r="E826" s="614">
        <v>3480</v>
      </c>
      <c r="F826" s="615">
        <f t="shared" si="36"/>
        <v>57524843.508888878</v>
      </c>
      <c r="G826" s="614">
        <f t="shared" si="38"/>
        <v>3480</v>
      </c>
      <c r="H826" s="615">
        <f t="shared" si="37"/>
        <v>57524843.508888878</v>
      </c>
      <c r="I826" s="616" t="s">
        <v>907</v>
      </c>
      <c r="J826" s="616" t="s">
        <v>516</v>
      </c>
    </row>
    <row r="827" spans="1:10" ht="48">
      <c r="A827" s="617"/>
      <c r="B827" s="620" t="s">
        <v>3194</v>
      </c>
      <c r="C827" s="613" t="s">
        <v>4190</v>
      </c>
      <c r="D827" s="618" t="s">
        <v>3451</v>
      </c>
      <c r="E827" s="614">
        <v>68000</v>
      </c>
      <c r="F827" s="615">
        <f t="shared" si="36"/>
        <v>57592843.508888878</v>
      </c>
      <c r="G827" s="614">
        <f t="shared" si="38"/>
        <v>68000</v>
      </c>
      <c r="H827" s="615">
        <f t="shared" si="37"/>
        <v>57592843.508888878</v>
      </c>
      <c r="I827" s="616" t="s">
        <v>907</v>
      </c>
      <c r="J827" s="616" t="s">
        <v>516</v>
      </c>
    </row>
    <row r="828" spans="1:10" ht="48">
      <c r="A828" s="617"/>
      <c r="B828" s="620" t="s">
        <v>3194</v>
      </c>
      <c r="C828" s="613" t="s">
        <v>4190</v>
      </c>
      <c r="D828" s="618" t="s">
        <v>3452</v>
      </c>
      <c r="E828" s="614">
        <v>1800</v>
      </c>
      <c r="F828" s="615">
        <f t="shared" si="36"/>
        <v>57594643.508888878</v>
      </c>
      <c r="G828" s="614">
        <f t="shared" si="38"/>
        <v>1800</v>
      </c>
      <c r="H828" s="615">
        <f t="shared" si="37"/>
        <v>57594643.508888878</v>
      </c>
      <c r="I828" s="616" t="s">
        <v>907</v>
      </c>
      <c r="J828" s="616" t="s">
        <v>516</v>
      </c>
    </row>
    <row r="829" spans="1:10" ht="48">
      <c r="A829" s="617"/>
      <c r="B829" s="620" t="s">
        <v>3194</v>
      </c>
      <c r="C829" s="613" t="s">
        <v>4190</v>
      </c>
      <c r="D829" s="618" t="s">
        <v>4192</v>
      </c>
      <c r="E829" s="614">
        <v>0.66666666668606922</v>
      </c>
      <c r="F829" s="615">
        <f t="shared" si="36"/>
        <v>57594644.175555542</v>
      </c>
      <c r="G829" s="614">
        <f t="shared" si="38"/>
        <v>0.66666666668606922</v>
      </c>
      <c r="H829" s="615">
        <f t="shared" si="37"/>
        <v>57594644.175555542</v>
      </c>
      <c r="I829" s="616" t="s">
        <v>907</v>
      </c>
      <c r="J829" s="616" t="s">
        <v>516</v>
      </c>
    </row>
    <row r="830" spans="1:10" ht="48">
      <c r="A830" s="617"/>
      <c r="B830" s="620" t="s">
        <v>3194</v>
      </c>
      <c r="C830" s="613" t="s">
        <v>4190</v>
      </c>
      <c r="D830" s="618" t="s">
        <v>4193</v>
      </c>
      <c r="E830" s="614">
        <v>0.33333333329937886</v>
      </c>
      <c r="F830" s="615">
        <f t="shared" si="36"/>
        <v>57594644.508888878</v>
      </c>
      <c r="G830" s="614">
        <f t="shared" si="38"/>
        <v>0.33333333329937886</v>
      </c>
      <c r="H830" s="615">
        <f t="shared" si="37"/>
        <v>57594644.508888878</v>
      </c>
      <c r="I830" s="616" t="s">
        <v>907</v>
      </c>
      <c r="J830" s="616" t="s">
        <v>516</v>
      </c>
    </row>
    <row r="831" spans="1:10" ht="48">
      <c r="A831" s="617"/>
      <c r="B831" s="620" t="s">
        <v>3194</v>
      </c>
      <c r="C831" s="613" t="s">
        <v>4190</v>
      </c>
      <c r="D831" s="618" t="s">
        <v>3587</v>
      </c>
      <c r="E831" s="614">
        <v>240</v>
      </c>
      <c r="F831" s="615">
        <f t="shared" si="36"/>
        <v>57594884.508888878</v>
      </c>
      <c r="G831" s="614">
        <f t="shared" si="38"/>
        <v>240</v>
      </c>
      <c r="H831" s="615">
        <f t="shared" si="37"/>
        <v>57594884.508888878</v>
      </c>
      <c r="I831" s="616" t="s">
        <v>907</v>
      </c>
      <c r="J831" s="616" t="s">
        <v>516</v>
      </c>
    </row>
    <row r="832" spans="1:10" ht="48">
      <c r="A832" s="617"/>
      <c r="B832" s="620" t="s">
        <v>3194</v>
      </c>
      <c r="C832" s="613" t="s">
        <v>4190</v>
      </c>
      <c r="D832" s="618" t="s">
        <v>3453</v>
      </c>
      <c r="E832" s="614">
        <v>40</v>
      </c>
      <c r="F832" s="615">
        <f t="shared" si="36"/>
        <v>57594924.508888878</v>
      </c>
      <c r="G832" s="614">
        <f t="shared" si="38"/>
        <v>40</v>
      </c>
      <c r="H832" s="615">
        <f t="shared" si="37"/>
        <v>57594924.508888878</v>
      </c>
      <c r="I832" s="616" t="s">
        <v>907</v>
      </c>
      <c r="J832" s="616" t="s">
        <v>516</v>
      </c>
    </row>
    <row r="833" spans="1:10" ht="48">
      <c r="A833" s="617"/>
      <c r="B833" s="620" t="s">
        <v>3194</v>
      </c>
      <c r="C833" s="613" t="s">
        <v>4190</v>
      </c>
      <c r="D833" s="618" t="s">
        <v>3454</v>
      </c>
      <c r="E833" s="614">
        <v>76000</v>
      </c>
      <c r="F833" s="615">
        <f t="shared" si="36"/>
        <v>57670924.508888878</v>
      </c>
      <c r="G833" s="614">
        <f t="shared" si="38"/>
        <v>76000</v>
      </c>
      <c r="H833" s="615">
        <f t="shared" si="37"/>
        <v>57670924.508888878</v>
      </c>
      <c r="I833" s="616" t="s">
        <v>907</v>
      </c>
      <c r="J833" s="616" t="s">
        <v>516</v>
      </c>
    </row>
    <row r="834" spans="1:10" ht="48">
      <c r="A834" s="617"/>
      <c r="B834" s="620" t="s">
        <v>3194</v>
      </c>
      <c r="C834" s="613" t="s">
        <v>4190</v>
      </c>
      <c r="D834" s="618" t="s">
        <v>3235</v>
      </c>
      <c r="E834" s="614">
        <v>50000</v>
      </c>
      <c r="F834" s="615">
        <f t="shared" si="36"/>
        <v>57720924.508888878</v>
      </c>
      <c r="G834" s="614">
        <f t="shared" si="38"/>
        <v>50000</v>
      </c>
      <c r="H834" s="615">
        <f t="shared" si="37"/>
        <v>57720924.508888878</v>
      </c>
      <c r="I834" s="616" t="s">
        <v>907</v>
      </c>
      <c r="J834" s="616" t="s">
        <v>516</v>
      </c>
    </row>
    <row r="835" spans="1:10" ht="48">
      <c r="A835" s="617"/>
      <c r="B835" s="620" t="s">
        <v>3194</v>
      </c>
      <c r="C835" s="613" t="s">
        <v>4190</v>
      </c>
      <c r="D835" s="618" t="s">
        <v>3589</v>
      </c>
      <c r="E835" s="614">
        <v>22000</v>
      </c>
      <c r="F835" s="615">
        <f t="shared" si="36"/>
        <v>57742924.508888878</v>
      </c>
      <c r="G835" s="614">
        <f t="shared" si="38"/>
        <v>22000</v>
      </c>
      <c r="H835" s="615">
        <f t="shared" si="37"/>
        <v>57742924.508888878</v>
      </c>
      <c r="I835" s="616" t="s">
        <v>907</v>
      </c>
      <c r="J835" s="616" t="s">
        <v>516</v>
      </c>
    </row>
    <row r="836" spans="1:10" ht="48">
      <c r="A836" s="617"/>
      <c r="B836" s="620" t="s">
        <v>3194</v>
      </c>
      <c r="C836" s="613" t="s">
        <v>4190</v>
      </c>
      <c r="D836" s="618" t="s">
        <v>3455</v>
      </c>
      <c r="E836" s="614">
        <v>4800</v>
      </c>
      <c r="F836" s="615">
        <f t="shared" si="36"/>
        <v>57747724.508888878</v>
      </c>
      <c r="G836" s="614">
        <f t="shared" si="38"/>
        <v>4800</v>
      </c>
      <c r="H836" s="615">
        <f t="shared" si="37"/>
        <v>57747724.508888878</v>
      </c>
      <c r="I836" s="616" t="s">
        <v>907</v>
      </c>
      <c r="J836" s="616" t="s">
        <v>516</v>
      </c>
    </row>
    <row r="837" spans="1:10" ht="24">
      <c r="A837" s="617"/>
      <c r="B837" s="620" t="s">
        <v>3194</v>
      </c>
      <c r="C837" s="613" t="s">
        <v>4194</v>
      </c>
      <c r="D837" s="618" t="s">
        <v>3205</v>
      </c>
      <c r="E837" s="614">
        <v>12400</v>
      </c>
      <c r="F837" s="615">
        <f t="shared" si="36"/>
        <v>57760124.508888878</v>
      </c>
      <c r="G837" s="614">
        <f t="shared" si="38"/>
        <v>12400</v>
      </c>
      <c r="H837" s="615">
        <f t="shared" si="37"/>
        <v>57760124.508888878</v>
      </c>
      <c r="I837" s="616" t="s">
        <v>907</v>
      </c>
      <c r="J837" s="616" t="s">
        <v>516</v>
      </c>
    </row>
    <row r="838" spans="1:10" ht="24">
      <c r="A838" s="617"/>
      <c r="B838" s="620" t="s">
        <v>3194</v>
      </c>
      <c r="C838" s="613" t="s">
        <v>4194</v>
      </c>
      <c r="D838" s="618" t="s">
        <v>3206</v>
      </c>
      <c r="E838" s="614">
        <v>183000</v>
      </c>
      <c r="F838" s="615">
        <f t="shared" si="36"/>
        <v>57943124.508888878</v>
      </c>
      <c r="G838" s="614">
        <f t="shared" si="38"/>
        <v>183000</v>
      </c>
      <c r="H838" s="615">
        <f t="shared" si="37"/>
        <v>57943124.508888878</v>
      </c>
      <c r="I838" s="616" t="s">
        <v>907</v>
      </c>
      <c r="J838" s="616" t="s">
        <v>516</v>
      </c>
    </row>
    <row r="839" spans="1:10" ht="24">
      <c r="A839" s="617"/>
      <c r="B839" s="620" t="s">
        <v>3194</v>
      </c>
      <c r="C839" s="613" t="s">
        <v>4194</v>
      </c>
      <c r="D839" s="618" t="s">
        <v>4001</v>
      </c>
      <c r="E839" s="614">
        <v>4640</v>
      </c>
      <c r="F839" s="615">
        <f t="shared" ref="F839:F902" si="39">E839+F838</f>
        <v>57947764.508888878</v>
      </c>
      <c r="G839" s="614">
        <f t="shared" si="38"/>
        <v>4640</v>
      </c>
      <c r="H839" s="615">
        <f t="shared" ref="H839:H902" si="40">H838+G839</f>
        <v>57947764.508888878</v>
      </c>
      <c r="I839" s="616" t="s">
        <v>907</v>
      </c>
      <c r="J839" s="616" t="s">
        <v>516</v>
      </c>
    </row>
    <row r="840" spans="1:10" ht="24">
      <c r="A840" s="617"/>
      <c r="B840" s="620" t="s">
        <v>3194</v>
      </c>
      <c r="C840" s="613" t="s">
        <v>4194</v>
      </c>
      <c r="D840" s="618" t="s">
        <v>3570</v>
      </c>
      <c r="E840" s="614">
        <v>640</v>
      </c>
      <c r="F840" s="615">
        <f t="shared" si="39"/>
        <v>57948404.508888878</v>
      </c>
      <c r="G840" s="614">
        <f t="shared" si="38"/>
        <v>640</v>
      </c>
      <c r="H840" s="615">
        <f t="shared" si="40"/>
        <v>57948404.508888878</v>
      </c>
      <c r="I840" s="616" t="s">
        <v>907</v>
      </c>
      <c r="J840" s="616" t="s">
        <v>516</v>
      </c>
    </row>
    <row r="841" spans="1:10" ht="24">
      <c r="A841" s="617"/>
      <c r="B841" s="620" t="s">
        <v>3194</v>
      </c>
      <c r="C841" s="613" t="s">
        <v>4194</v>
      </c>
      <c r="D841" s="618" t="s">
        <v>3209</v>
      </c>
      <c r="E841" s="614">
        <v>417000</v>
      </c>
      <c r="F841" s="615">
        <f t="shared" si="39"/>
        <v>58365404.508888878</v>
      </c>
      <c r="G841" s="614">
        <f t="shared" ref="G841:G904" si="41">E841</f>
        <v>417000</v>
      </c>
      <c r="H841" s="615">
        <f t="shared" si="40"/>
        <v>58365404.508888878</v>
      </c>
      <c r="I841" s="616" t="s">
        <v>907</v>
      </c>
      <c r="J841" s="616" t="s">
        <v>516</v>
      </c>
    </row>
    <row r="842" spans="1:10" ht="24">
      <c r="A842" s="617"/>
      <c r="B842" s="620" t="s">
        <v>3194</v>
      </c>
      <c r="C842" s="613" t="s">
        <v>4194</v>
      </c>
      <c r="D842" s="618" t="s">
        <v>3210</v>
      </c>
      <c r="E842" s="614">
        <v>651000</v>
      </c>
      <c r="F842" s="615">
        <f t="shared" si="39"/>
        <v>59016404.508888878</v>
      </c>
      <c r="G842" s="614">
        <f t="shared" si="41"/>
        <v>651000</v>
      </c>
      <c r="H842" s="615">
        <f t="shared" si="40"/>
        <v>59016404.508888878</v>
      </c>
      <c r="I842" s="616" t="s">
        <v>907</v>
      </c>
      <c r="J842" s="616" t="s">
        <v>516</v>
      </c>
    </row>
    <row r="843" spans="1:10" ht="24">
      <c r="A843" s="617"/>
      <c r="B843" s="620" t="s">
        <v>3194</v>
      </c>
      <c r="C843" s="613" t="s">
        <v>4194</v>
      </c>
      <c r="D843" s="618" t="s">
        <v>3211</v>
      </c>
      <c r="E843" s="614">
        <v>22320</v>
      </c>
      <c r="F843" s="615">
        <f t="shared" si="39"/>
        <v>59038724.508888878</v>
      </c>
      <c r="G843" s="614">
        <f t="shared" si="41"/>
        <v>22320</v>
      </c>
      <c r="H843" s="615">
        <f t="shared" si="40"/>
        <v>59038724.508888878</v>
      </c>
      <c r="I843" s="616" t="s">
        <v>907</v>
      </c>
      <c r="J843" s="616" t="s">
        <v>516</v>
      </c>
    </row>
    <row r="844" spans="1:10" ht="24">
      <c r="A844" s="617"/>
      <c r="B844" s="620" t="s">
        <v>3194</v>
      </c>
      <c r="C844" s="613" t="s">
        <v>4194</v>
      </c>
      <c r="D844" s="618" t="s">
        <v>4053</v>
      </c>
      <c r="E844" s="614">
        <v>200000</v>
      </c>
      <c r="F844" s="615">
        <f t="shared" si="39"/>
        <v>59238724.508888878</v>
      </c>
      <c r="G844" s="614">
        <f t="shared" si="41"/>
        <v>200000</v>
      </c>
      <c r="H844" s="615">
        <f t="shared" si="40"/>
        <v>59238724.508888878</v>
      </c>
      <c r="I844" s="616" t="s">
        <v>907</v>
      </c>
      <c r="J844" s="616" t="s">
        <v>516</v>
      </c>
    </row>
    <row r="845" spans="1:10" ht="24">
      <c r="A845" s="617"/>
      <c r="B845" s="620" t="s">
        <v>3194</v>
      </c>
      <c r="C845" s="613" t="s">
        <v>4194</v>
      </c>
      <c r="D845" s="618" t="s">
        <v>3212</v>
      </c>
      <c r="E845" s="614">
        <v>200</v>
      </c>
      <c r="F845" s="615">
        <f t="shared" si="39"/>
        <v>59238924.508888878</v>
      </c>
      <c r="G845" s="614">
        <f t="shared" si="41"/>
        <v>200</v>
      </c>
      <c r="H845" s="615">
        <f t="shared" si="40"/>
        <v>59238924.508888878</v>
      </c>
      <c r="I845" s="616" t="s">
        <v>907</v>
      </c>
      <c r="J845" s="616" t="s">
        <v>516</v>
      </c>
    </row>
    <row r="846" spans="1:10" ht="24">
      <c r="A846" s="617"/>
      <c r="B846" s="620" t="s">
        <v>3194</v>
      </c>
      <c r="C846" s="613" t="s">
        <v>4194</v>
      </c>
      <c r="D846" s="618" t="s">
        <v>3423</v>
      </c>
      <c r="E846" s="614">
        <v>4000</v>
      </c>
      <c r="F846" s="615">
        <f t="shared" si="39"/>
        <v>59242924.508888878</v>
      </c>
      <c r="G846" s="614">
        <f t="shared" si="41"/>
        <v>4000</v>
      </c>
      <c r="H846" s="615">
        <f t="shared" si="40"/>
        <v>59242924.508888878</v>
      </c>
      <c r="I846" s="616" t="s">
        <v>907</v>
      </c>
      <c r="J846" s="616" t="s">
        <v>516</v>
      </c>
    </row>
    <row r="847" spans="1:10" ht="24">
      <c r="A847" s="617"/>
      <c r="B847" s="620" t="s">
        <v>3194</v>
      </c>
      <c r="C847" s="613" t="s">
        <v>4194</v>
      </c>
      <c r="D847" s="618" t="s">
        <v>3425</v>
      </c>
      <c r="E847" s="614">
        <v>1240</v>
      </c>
      <c r="F847" s="615">
        <f t="shared" si="39"/>
        <v>59244164.508888878</v>
      </c>
      <c r="G847" s="614">
        <f t="shared" si="41"/>
        <v>1240</v>
      </c>
      <c r="H847" s="615">
        <f t="shared" si="40"/>
        <v>59244164.508888878</v>
      </c>
      <c r="I847" s="616" t="s">
        <v>907</v>
      </c>
      <c r="J847" s="616" t="s">
        <v>516</v>
      </c>
    </row>
    <row r="848" spans="1:10" ht="24">
      <c r="A848" s="617"/>
      <c r="B848" s="620" t="s">
        <v>3194</v>
      </c>
      <c r="C848" s="613" t="s">
        <v>4194</v>
      </c>
      <c r="D848" s="618" t="s">
        <v>3427</v>
      </c>
      <c r="E848" s="614">
        <v>160</v>
      </c>
      <c r="F848" s="615">
        <f t="shared" si="39"/>
        <v>59244324.508888878</v>
      </c>
      <c r="G848" s="614">
        <f t="shared" si="41"/>
        <v>160</v>
      </c>
      <c r="H848" s="615">
        <f t="shared" si="40"/>
        <v>59244324.508888878</v>
      </c>
      <c r="I848" s="616" t="s">
        <v>907</v>
      </c>
      <c r="J848" s="616" t="s">
        <v>516</v>
      </c>
    </row>
    <row r="849" spans="1:10" ht="24">
      <c r="A849" s="617"/>
      <c r="B849" s="620" t="s">
        <v>3194</v>
      </c>
      <c r="C849" s="613" t="s">
        <v>4194</v>
      </c>
      <c r="D849" s="618" t="s">
        <v>3574</v>
      </c>
      <c r="E849" s="614">
        <v>640</v>
      </c>
      <c r="F849" s="615">
        <f t="shared" si="39"/>
        <v>59244964.508888878</v>
      </c>
      <c r="G849" s="614">
        <f t="shared" si="41"/>
        <v>640</v>
      </c>
      <c r="H849" s="615">
        <f t="shared" si="40"/>
        <v>59244964.508888878</v>
      </c>
      <c r="I849" s="616" t="s">
        <v>907</v>
      </c>
      <c r="J849" s="616" t="s">
        <v>516</v>
      </c>
    </row>
    <row r="850" spans="1:10" ht="24">
      <c r="A850" s="617"/>
      <c r="B850" s="620" t="s">
        <v>3194</v>
      </c>
      <c r="C850" s="613" t="s">
        <v>4194</v>
      </c>
      <c r="D850" s="618" t="s">
        <v>4195</v>
      </c>
      <c r="E850" s="614">
        <v>30000</v>
      </c>
      <c r="F850" s="615">
        <f t="shared" si="39"/>
        <v>59274964.508888878</v>
      </c>
      <c r="G850" s="614">
        <f t="shared" si="41"/>
        <v>30000</v>
      </c>
      <c r="H850" s="615">
        <f t="shared" si="40"/>
        <v>59274964.508888878</v>
      </c>
      <c r="I850" s="616" t="s">
        <v>907</v>
      </c>
      <c r="J850" s="616" t="s">
        <v>516</v>
      </c>
    </row>
    <row r="851" spans="1:10" ht="24">
      <c r="A851" s="617"/>
      <c r="B851" s="620" t="s">
        <v>3194</v>
      </c>
      <c r="C851" s="613" t="s">
        <v>4194</v>
      </c>
      <c r="D851" s="618" t="s">
        <v>4196</v>
      </c>
      <c r="E851" s="614">
        <v>478000</v>
      </c>
      <c r="F851" s="615">
        <f t="shared" si="39"/>
        <v>59752964.508888878</v>
      </c>
      <c r="G851" s="614">
        <f t="shared" si="41"/>
        <v>478000</v>
      </c>
      <c r="H851" s="615">
        <f t="shared" si="40"/>
        <v>59752964.508888878</v>
      </c>
      <c r="I851" s="616" t="s">
        <v>907</v>
      </c>
      <c r="J851" s="616" t="s">
        <v>516</v>
      </c>
    </row>
    <row r="852" spans="1:10" ht="24">
      <c r="A852" s="617"/>
      <c r="B852" s="620" t="s">
        <v>3194</v>
      </c>
      <c r="C852" s="613" t="s">
        <v>4194</v>
      </c>
      <c r="D852" s="618" t="s">
        <v>3593</v>
      </c>
      <c r="E852" s="614">
        <v>18600</v>
      </c>
      <c r="F852" s="615">
        <f t="shared" si="39"/>
        <v>59771564.508888878</v>
      </c>
      <c r="G852" s="614">
        <f t="shared" si="41"/>
        <v>18600</v>
      </c>
      <c r="H852" s="615">
        <f t="shared" si="40"/>
        <v>59771564.508888878</v>
      </c>
      <c r="I852" s="616" t="s">
        <v>907</v>
      </c>
      <c r="J852" s="616" t="s">
        <v>516</v>
      </c>
    </row>
    <row r="853" spans="1:10" ht="24">
      <c r="A853" s="617"/>
      <c r="B853" s="620" t="s">
        <v>3194</v>
      </c>
      <c r="C853" s="613" t="s">
        <v>4194</v>
      </c>
      <c r="D853" s="618" t="s">
        <v>3216</v>
      </c>
      <c r="E853" s="614">
        <v>6400</v>
      </c>
      <c r="F853" s="615">
        <f t="shared" si="39"/>
        <v>59777964.508888878</v>
      </c>
      <c r="G853" s="614">
        <f t="shared" si="41"/>
        <v>6400</v>
      </c>
      <c r="H853" s="615">
        <f t="shared" si="40"/>
        <v>59777964.508888878</v>
      </c>
      <c r="I853" s="616" t="s">
        <v>907</v>
      </c>
      <c r="J853" s="616" t="s">
        <v>516</v>
      </c>
    </row>
    <row r="854" spans="1:10" ht="24">
      <c r="A854" s="617"/>
      <c r="B854" s="620" t="s">
        <v>3194</v>
      </c>
      <c r="C854" s="613" t="s">
        <v>4194</v>
      </c>
      <c r="D854" s="618" t="s">
        <v>3575</v>
      </c>
      <c r="E854" s="614">
        <v>6840</v>
      </c>
      <c r="F854" s="615">
        <f t="shared" si="39"/>
        <v>59784804.508888878</v>
      </c>
      <c r="G854" s="614">
        <f t="shared" si="41"/>
        <v>6840</v>
      </c>
      <c r="H854" s="615">
        <f t="shared" si="40"/>
        <v>59784804.508888878</v>
      </c>
      <c r="I854" s="616" t="s">
        <v>907</v>
      </c>
      <c r="J854" s="616" t="s">
        <v>516</v>
      </c>
    </row>
    <row r="855" spans="1:10" ht="24">
      <c r="A855" s="617"/>
      <c r="B855" s="620" t="s">
        <v>3194</v>
      </c>
      <c r="C855" s="613" t="s">
        <v>4194</v>
      </c>
      <c r="D855" s="618" t="s">
        <v>3431</v>
      </c>
      <c r="E855" s="614">
        <v>101000</v>
      </c>
      <c r="F855" s="615">
        <f t="shared" si="39"/>
        <v>59885804.508888878</v>
      </c>
      <c r="G855" s="614">
        <f t="shared" si="41"/>
        <v>101000</v>
      </c>
      <c r="H855" s="615">
        <f t="shared" si="40"/>
        <v>59885804.508888878</v>
      </c>
      <c r="I855" s="616" t="s">
        <v>907</v>
      </c>
      <c r="J855" s="616" t="s">
        <v>516</v>
      </c>
    </row>
    <row r="856" spans="1:10" ht="24">
      <c r="A856" s="617"/>
      <c r="B856" s="620" t="s">
        <v>3194</v>
      </c>
      <c r="C856" s="613" t="s">
        <v>4194</v>
      </c>
      <c r="D856" s="618" t="s">
        <v>3578</v>
      </c>
      <c r="E856" s="614">
        <v>1560</v>
      </c>
      <c r="F856" s="615">
        <f t="shared" si="39"/>
        <v>59887364.508888878</v>
      </c>
      <c r="G856" s="614">
        <f t="shared" si="41"/>
        <v>1560</v>
      </c>
      <c r="H856" s="615">
        <f t="shared" si="40"/>
        <v>59887364.508888878</v>
      </c>
      <c r="I856" s="616" t="s">
        <v>907</v>
      </c>
      <c r="J856" s="616" t="s">
        <v>516</v>
      </c>
    </row>
    <row r="857" spans="1:10" ht="24">
      <c r="A857" s="617"/>
      <c r="B857" s="620" t="s">
        <v>3194</v>
      </c>
      <c r="C857" s="613" t="s">
        <v>4194</v>
      </c>
      <c r="D857" s="618" t="s">
        <v>3217</v>
      </c>
      <c r="E857" s="614">
        <v>5840</v>
      </c>
      <c r="F857" s="615">
        <f t="shared" si="39"/>
        <v>59893204.508888878</v>
      </c>
      <c r="G857" s="614">
        <f t="shared" si="41"/>
        <v>5840</v>
      </c>
      <c r="H857" s="615">
        <f t="shared" si="40"/>
        <v>59893204.508888878</v>
      </c>
      <c r="I857" s="616" t="s">
        <v>907</v>
      </c>
      <c r="J857" s="616" t="s">
        <v>516</v>
      </c>
    </row>
    <row r="858" spans="1:10" ht="24">
      <c r="A858" s="617"/>
      <c r="B858" s="620" t="s">
        <v>3194</v>
      </c>
      <c r="C858" s="613" t="s">
        <v>4194</v>
      </c>
      <c r="D858" s="618" t="s">
        <v>3432</v>
      </c>
      <c r="E858" s="614">
        <v>47000</v>
      </c>
      <c r="F858" s="615">
        <f t="shared" si="39"/>
        <v>59940204.508888878</v>
      </c>
      <c r="G858" s="614">
        <f t="shared" si="41"/>
        <v>47000</v>
      </c>
      <c r="H858" s="615">
        <f t="shared" si="40"/>
        <v>59940204.508888878</v>
      </c>
      <c r="I858" s="616" t="s">
        <v>907</v>
      </c>
      <c r="J858" s="616" t="s">
        <v>516</v>
      </c>
    </row>
    <row r="859" spans="1:10" ht="24">
      <c r="A859" s="617"/>
      <c r="B859" s="620" t="s">
        <v>3194</v>
      </c>
      <c r="C859" s="613" t="s">
        <v>4194</v>
      </c>
      <c r="D859" s="618" t="s">
        <v>3433</v>
      </c>
      <c r="E859" s="614">
        <v>98000</v>
      </c>
      <c r="F859" s="615">
        <f t="shared" si="39"/>
        <v>60038204.508888878</v>
      </c>
      <c r="G859" s="614">
        <f t="shared" si="41"/>
        <v>98000</v>
      </c>
      <c r="H859" s="615">
        <f t="shared" si="40"/>
        <v>60038204.508888878</v>
      </c>
      <c r="I859" s="616" t="s">
        <v>907</v>
      </c>
      <c r="J859" s="616" t="s">
        <v>516</v>
      </c>
    </row>
    <row r="860" spans="1:10" ht="24">
      <c r="A860" s="617"/>
      <c r="B860" s="620" t="s">
        <v>3194</v>
      </c>
      <c r="C860" s="613" t="s">
        <v>4194</v>
      </c>
      <c r="D860" s="618" t="s">
        <v>3222</v>
      </c>
      <c r="E860" s="614">
        <v>17000</v>
      </c>
      <c r="F860" s="615">
        <f t="shared" si="39"/>
        <v>60055204.508888878</v>
      </c>
      <c r="G860" s="614">
        <f t="shared" si="41"/>
        <v>17000</v>
      </c>
      <c r="H860" s="615">
        <f t="shared" si="40"/>
        <v>60055204.508888878</v>
      </c>
      <c r="I860" s="616" t="s">
        <v>907</v>
      </c>
      <c r="J860" s="616" t="s">
        <v>516</v>
      </c>
    </row>
    <row r="861" spans="1:10" ht="24">
      <c r="A861" s="617"/>
      <c r="B861" s="620" t="s">
        <v>3194</v>
      </c>
      <c r="C861" s="613" t="s">
        <v>4194</v>
      </c>
      <c r="D861" s="618" t="s">
        <v>3437</v>
      </c>
      <c r="E861" s="614">
        <v>280</v>
      </c>
      <c r="F861" s="615">
        <f t="shared" si="39"/>
        <v>60055484.508888878</v>
      </c>
      <c r="G861" s="614">
        <f t="shared" si="41"/>
        <v>280</v>
      </c>
      <c r="H861" s="615">
        <f t="shared" si="40"/>
        <v>60055484.508888878</v>
      </c>
      <c r="I861" s="616" t="s">
        <v>907</v>
      </c>
      <c r="J861" s="616" t="s">
        <v>516</v>
      </c>
    </row>
    <row r="862" spans="1:10" ht="24">
      <c r="A862" s="617"/>
      <c r="B862" s="620" t="s">
        <v>3194</v>
      </c>
      <c r="C862" s="613" t="s">
        <v>4194</v>
      </c>
      <c r="D862" s="618" t="s">
        <v>3223</v>
      </c>
      <c r="E862" s="614">
        <v>39000</v>
      </c>
      <c r="F862" s="615">
        <f t="shared" si="39"/>
        <v>60094484.508888878</v>
      </c>
      <c r="G862" s="614">
        <f t="shared" si="41"/>
        <v>39000</v>
      </c>
      <c r="H862" s="615">
        <f t="shared" si="40"/>
        <v>60094484.508888878</v>
      </c>
      <c r="I862" s="616" t="s">
        <v>907</v>
      </c>
      <c r="J862" s="616" t="s">
        <v>516</v>
      </c>
    </row>
    <row r="863" spans="1:10" ht="24">
      <c r="A863" s="617"/>
      <c r="B863" s="620" t="s">
        <v>3194</v>
      </c>
      <c r="C863" s="613" t="s">
        <v>4194</v>
      </c>
      <c r="D863" s="618" t="s">
        <v>3225</v>
      </c>
      <c r="E863" s="614">
        <v>3760</v>
      </c>
      <c r="F863" s="615">
        <f t="shared" si="39"/>
        <v>60098244.508888878</v>
      </c>
      <c r="G863" s="614">
        <f t="shared" si="41"/>
        <v>3760</v>
      </c>
      <c r="H863" s="615">
        <f t="shared" si="40"/>
        <v>60098244.508888878</v>
      </c>
      <c r="I863" s="616" t="s">
        <v>907</v>
      </c>
      <c r="J863" s="616" t="s">
        <v>516</v>
      </c>
    </row>
    <row r="864" spans="1:10" ht="24">
      <c r="A864" s="617"/>
      <c r="B864" s="620" t="s">
        <v>3194</v>
      </c>
      <c r="C864" s="613" t="s">
        <v>4194</v>
      </c>
      <c r="D864" s="618" t="s">
        <v>3226</v>
      </c>
      <c r="E864" s="614">
        <v>2520</v>
      </c>
      <c r="F864" s="615">
        <f t="shared" si="39"/>
        <v>60100764.508888878</v>
      </c>
      <c r="G864" s="614">
        <f t="shared" si="41"/>
        <v>2520</v>
      </c>
      <c r="H864" s="615">
        <f t="shared" si="40"/>
        <v>60100764.508888878</v>
      </c>
      <c r="I864" s="616" t="s">
        <v>907</v>
      </c>
      <c r="J864" s="616" t="s">
        <v>516</v>
      </c>
    </row>
    <row r="865" spans="1:10" ht="24">
      <c r="A865" s="617"/>
      <c r="B865" s="620" t="s">
        <v>3194</v>
      </c>
      <c r="C865" s="613" t="s">
        <v>4194</v>
      </c>
      <c r="D865" s="618" t="s">
        <v>3440</v>
      </c>
      <c r="E865" s="614">
        <v>3440</v>
      </c>
      <c r="F865" s="615">
        <f t="shared" si="39"/>
        <v>60104204.508888878</v>
      </c>
      <c r="G865" s="614">
        <f t="shared" si="41"/>
        <v>3440</v>
      </c>
      <c r="H865" s="615">
        <f t="shared" si="40"/>
        <v>60104204.508888878</v>
      </c>
      <c r="I865" s="616" t="s">
        <v>907</v>
      </c>
      <c r="J865" s="616" t="s">
        <v>516</v>
      </c>
    </row>
    <row r="866" spans="1:10" ht="24">
      <c r="A866" s="617"/>
      <c r="B866" s="620" t="s">
        <v>3194</v>
      </c>
      <c r="C866" s="613" t="s">
        <v>4194</v>
      </c>
      <c r="D866" s="618" t="s">
        <v>3441</v>
      </c>
      <c r="E866" s="614">
        <v>360</v>
      </c>
      <c r="F866" s="615">
        <f t="shared" si="39"/>
        <v>60104564.508888878</v>
      </c>
      <c r="G866" s="614">
        <f t="shared" si="41"/>
        <v>360</v>
      </c>
      <c r="H866" s="615">
        <f t="shared" si="40"/>
        <v>60104564.508888878</v>
      </c>
      <c r="I866" s="616" t="s">
        <v>907</v>
      </c>
      <c r="J866" s="616" t="s">
        <v>516</v>
      </c>
    </row>
    <row r="867" spans="1:10" ht="24">
      <c r="A867" s="617"/>
      <c r="B867" s="620" t="s">
        <v>3194</v>
      </c>
      <c r="C867" s="613" t="s">
        <v>4194</v>
      </c>
      <c r="D867" s="618" t="s">
        <v>4197</v>
      </c>
      <c r="E867" s="614">
        <v>30000</v>
      </c>
      <c r="F867" s="615">
        <f t="shared" si="39"/>
        <v>60134564.508888878</v>
      </c>
      <c r="G867" s="614">
        <f t="shared" si="41"/>
        <v>30000</v>
      </c>
      <c r="H867" s="615">
        <f t="shared" si="40"/>
        <v>60134564.508888878</v>
      </c>
      <c r="I867" s="616" t="s">
        <v>907</v>
      </c>
      <c r="J867" s="616" t="s">
        <v>516</v>
      </c>
    </row>
    <row r="868" spans="1:10" ht="24">
      <c r="A868" s="617"/>
      <c r="B868" s="620" t="s">
        <v>3194</v>
      </c>
      <c r="C868" s="613" t="s">
        <v>4194</v>
      </c>
      <c r="D868" s="618" t="s">
        <v>4063</v>
      </c>
      <c r="E868" s="614">
        <v>1880</v>
      </c>
      <c r="F868" s="615">
        <f t="shared" si="39"/>
        <v>60136444.508888878</v>
      </c>
      <c r="G868" s="614">
        <f t="shared" si="41"/>
        <v>1880</v>
      </c>
      <c r="H868" s="615">
        <f t="shared" si="40"/>
        <v>60136444.508888878</v>
      </c>
      <c r="I868" s="616" t="s">
        <v>907</v>
      </c>
      <c r="J868" s="616" t="s">
        <v>516</v>
      </c>
    </row>
    <row r="869" spans="1:10" ht="24">
      <c r="A869" s="617"/>
      <c r="B869" s="620" t="s">
        <v>3194</v>
      </c>
      <c r="C869" s="613" t="s">
        <v>4194</v>
      </c>
      <c r="D869" s="618" t="s">
        <v>4198</v>
      </c>
      <c r="E869" s="614">
        <v>30000</v>
      </c>
      <c r="F869" s="615">
        <f t="shared" si="39"/>
        <v>60166444.508888878</v>
      </c>
      <c r="G869" s="614">
        <f t="shared" si="41"/>
        <v>30000</v>
      </c>
      <c r="H869" s="615">
        <f t="shared" si="40"/>
        <v>60166444.508888878</v>
      </c>
      <c r="I869" s="616" t="s">
        <v>907</v>
      </c>
      <c r="J869" s="616" t="s">
        <v>516</v>
      </c>
    </row>
    <row r="870" spans="1:10" ht="24">
      <c r="A870" s="617"/>
      <c r="B870" s="620" t="s">
        <v>3194</v>
      </c>
      <c r="C870" s="613" t="s">
        <v>4194</v>
      </c>
      <c r="D870" s="618" t="s">
        <v>3228</v>
      </c>
      <c r="E870" s="614">
        <v>7520</v>
      </c>
      <c r="F870" s="615">
        <f t="shared" si="39"/>
        <v>60173964.508888878</v>
      </c>
      <c r="G870" s="614">
        <f t="shared" si="41"/>
        <v>7520</v>
      </c>
      <c r="H870" s="615">
        <f t="shared" si="40"/>
        <v>60173964.508888878</v>
      </c>
      <c r="I870" s="616" t="s">
        <v>907</v>
      </c>
      <c r="J870" s="616" t="s">
        <v>516</v>
      </c>
    </row>
    <row r="871" spans="1:10" ht="24">
      <c r="A871" s="617"/>
      <c r="B871" s="620" t="s">
        <v>3194</v>
      </c>
      <c r="C871" s="613" t="s">
        <v>4194</v>
      </c>
      <c r="D871" s="618" t="s">
        <v>3229</v>
      </c>
      <c r="E871" s="614">
        <v>17800</v>
      </c>
      <c r="F871" s="615">
        <f t="shared" si="39"/>
        <v>60191764.508888878</v>
      </c>
      <c r="G871" s="614">
        <f t="shared" si="41"/>
        <v>17800</v>
      </c>
      <c r="H871" s="615">
        <f t="shared" si="40"/>
        <v>60191764.508888878</v>
      </c>
      <c r="I871" s="616" t="s">
        <v>907</v>
      </c>
      <c r="J871" s="616" t="s">
        <v>516</v>
      </c>
    </row>
    <row r="872" spans="1:10" ht="24">
      <c r="A872" s="617"/>
      <c r="B872" s="620" t="s">
        <v>3194</v>
      </c>
      <c r="C872" s="613" t="s">
        <v>4194</v>
      </c>
      <c r="D872" s="618" t="s">
        <v>3445</v>
      </c>
      <c r="E872" s="614">
        <v>543000</v>
      </c>
      <c r="F872" s="615">
        <f t="shared" si="39"/>
        <v>60734764.508888878</v>
      </c>
      <c r="G872" s="614">
        <f t="shared" si="41"/>
        <v>543000</v>
      </c>
      <c r="H872" s="615">
        <f t="shared" si="40"/>
        <v>60734764.508888878</v>
      </c>
      <c r="I872" s="616" t="s">
        <v>907</v>
      </c>
      <c r="J872" s="616" t="s">
        <v>516</v>
      </c>
    </row>
    <row r="873" spans="1:10" ht="24">
      <c r="A873" s="617"/>
      <c r="B873" s="620" t="s">
        <v>3194</v>
      </c>
      <c r="C873" s="613" t="s">
        <v>4194</v>
      </c>
      <c r="D873" s="618" t="s">
        <v>4151</v>
      </c>
      <c r="E873" s="614">
        <v>25000</v>
      </c>
      <c r="F873" s="615">
        <f t="shared" si="39"/>
        <v>60759764.508888878</v>
      </c>
      <c r="G873" s="614">
        <f t="shared" si="41"/>
        <v>25000</v>
      </c>
      <c r="H873" s="615">
        <f t="shared" si="40"/>
        <v>60759764.508888878</v>
      </c>
      <c r="I873" s="616" t="s">
        <v>907</v>
      </c>
      <c r="J873" s="616" t="s">
        <v>516</v>
      </c>
    </row>
    <row r="874" spans="1:10" ht="24">
      <c r="A874" s="617"/>
      <c r="B874" s="620" t="s">
        <v>3194</v>
      </c>
      <c r="C874" s="613" t="s">
        <v>4194</v>
      </c>
      <c r="D874" s="618" t="s">
        <v>3233</v>
      </c>
      <c r="E874" s="614">
        <v>48000</v>
      </c>
      <c r="F874" s="615">
        <f t="shared" si="39"/>
        <v>60807764.508888878</v>
      </c>
      <c r="G874" s="614">
        <f t="shared" si="41"/>
        <v>48000</v>
      </c>
      <c r="H874" s="615">
        <f t="shared" si="40"/>
        <v>60807764.508888878</v>
      </c>
      <c r="I874" s="616" t="s">
        <v>907</v>
      </c>
      <c r="J874" s="616" t="s">
        <v>516</v>
      </c>
    </row>
    <row r="875" spans="1:10" ht="24">
      <c r="A875" s="617"/>
      <c r="B875" s="620" t="s">
        <v>3194</v>
      </c>
      <c r="C875" s="613" t="s">
        <v>4194</v>
      </c>
      <c r="D875" s="618" t="s">
        <v>3449</v>
      </c>
      <c r="E875" s="614">
        <v>19240</v>
      </c>
      <c r="F875" s="615">
        <f t="shared" si="39"/>
        <v>60827004.508888878</v>
      </c>
      <c r="G875" s="614">
        <f t="shared" si="41"/>
        <v>19240</v>
      </c>
      <c r="H875" s="615">
        <f t="shared" si="40"/>
        <v>60827004.508888878</v>
      </c>
      <c r="I875" s="616" t="s">
        <v>907</v>
      </c>
      <c r="J875" s="616" t="s">
        <v>516</v>
      </c>
    </row>
    <row r="876" spans="1:10" ht="24">
      <c r="A876" s="617"/>
      <c r="B876" s="620" t="s">
        <v>3194</v>
      </c>
      <c r="C876" s="613" t="s">
        <v>4194</v>
      </c>
      <c r="D876" s="618" t="s">
        <v>4199</v>
      </c>
      <c r="E876" s="614">
        <v>1080000</v>
      </c>
      <c r="F876" s="615">
        <f t="shared" si="39"/>
        <v>61907004.508888878</v>
      </c>
      <c r="G876" s="614">
        <f t="shared" si="41"/>
        <v>1080000</v>
      </c>
      <c r="H876" s="615">
        <f t="shared" si="40"/>
        <v>61907004.508888878</v>
      </c>
      <c r="I876" s="616" t="s">
        <v>907</v>
      </c>
      <c r="J876" s="616" t="s">
        <v>516</v>
      </c>
    </row>
    <row r="877" spans="1:10" ht="24">
      <c r="A877" s="617"/>
      <c r="B877" s="620" t="s">
        <v>3194</v>
      </c>
      <c r="C877" s="613" t="s">
        <v>4194</v>
      </c>
      <c r="D877" s="618" t="s">
        <v>3451</v>
      </c>
      <c r="E877" s="614">
        <v>34000</v>
      </c>
      <c r="F877" s="615">
        <f t="shared" si="39"/>
        <v>61941004.508888878</v>
      </c>
      <c r="G877" s="614">
        <f t="shared" si="41"/>
        <v>34000</v>
      </c>
      <c r="H877" s="615">
        <f t="shared" si="40"/>
        <v>61941004.508888878</v>
      </c>
      <c r="I877" s="616" t="s">
        <v>907</v>
      </c>
      <c r="J877" s="616" t="s">
        <v>516</v>
      </c>
    </row>
    <row r="878" spans="1:10" ht="24">
      <c r="A878" s="617"/>
      <c r="B878" s="620" t="s">
        <v>3194</v>
      </c>
      <c r="C878" s="613" t="s">
        <v>4194</v>
      </c>
      <c r="D878" s="618" t="s">
        <v>3452</v>
      </c>
      <c r="E878" s="614">
        <v>24800</v>
      </c>
      <c r="F878" s="615">
        <f t="shared" si="39"/>
        <v>61965804.508888878</v>
      </c>
      <c r="G878" s="614">
        <f t="shared" si="41"/>
        <v>24800</v>
      </c>
      <c r="H878" s="615">
        <f t="shared" si="40"/>
        <v>61965804.508888878</v>
      </c>
      <c r="I878" s="616" t="s">
        <v>907</v>
      </c>
      <c r="J878" s="616" t="s">
        <v>516</v>
      </c>
    </row>
    <row r="879" spans="1:10" ht="24">
      <c r="A879" s="617"/>
      <c r="B879" s="620" t="s">
        <v>3194</v>
      </c>
      <c r="C879" s="613" t="s">
        <v>4194</v>
      </c>
      <c r="D879" s="618" t="s">
        <v>3453</v>
      </c>
      <c r="E879" s="614">
        <v>40</v>
      </c>
      <c r="F879" s="615">
        <f t="shared" si="39"/>
        <v>61965844.508888878</v>
      </c>
      <c r="G879" s="614">
        <f t="shared" si="41"/>
        <v>40</v>
      </c>
      <c r="H879" s="615">
        <f t="shared" si="40"/>
        <v>61965844.508888878</v>
      </c>
      <c r="I879" s="616" t="s">
        <v>907</v>
      </c>
      <c r="J879" s="616" t="s">
        <v>516</v>
      </c>
    </row>
    <row r="880" spans="1:10" ht="24">
      <c r="A880" s="617"/>
      <c r="B880" s="620" t="s">
        <v>3194</v>
      </c>
      <c r="C880" s="613" t="s">
        <v>4194</v>
      </c>
      <c r="D880" s="618" t="s">
        <v>3454</v>
      </c>
      <c r="E880" s="614">
        <v>420000</v>
      </c>
      <c r="F880" s="615">
        <f t="shared" si="39"/>
        <v>62385844.508888878</v>
      </c>
      <c r="G880" s="614">
        <f t="shared" si="41"/>
        <v>420000</v>
      </c>
      <c r="H880" s="615">
        <f t="shared" si="40"/>
        <v>62385844.508888878</v>
      </c>
      <c r="I880" s="616" t="s">
        <v>907</v>
      </c>
      <c r="J880" s="616" t="s">
        <v>516</v>
      </c>
    </row>
    <row r="881" spans="1:10" ht="24">
      <c r="A881" s="617"/>
      <c r="B881" s="620" t="s">
        <v>3194</v>
      </c>
      <c r="C881" s="613" t="s">
        <v>4194</v>
      </c>
      <c r="D881" s="618" t="s">
        <v>3235</v>
      </c>
      <c r="E881" s="614">
        <v>13520</v>
      </c>
      <c r="F881" s="615">
        <f t="shared" si="39"/>
        <v>62399364.508888878</v>
      </c>
      <c r="G881" s="614">
        <f t="shared" si="41"/>
        <v>13520</v>
      </c>
      <c r="H881" s="615">
        <f t="shared" si="40"/>
        <v>62399364.508888878</v>
      </c>
      <c r="I881" s="616" t="s">
        <v>907</v>
      </c>
      <c r="J881" s="616" t="s">
        <v>516</v>
      </c>
    </row>
    <row r="882" spans="1:10" ht="24">
      <c r="A882" s="617"/>
      <c r="B882" s="620" t="s">
        <v>3194</v>
      </c>
      <c r="C882" s="613" t="s">
        <v>4194</v>
      </c>
      <c r="D882" s="618" t="s">
        <v>3455</v>
      </c>
      <c r="E882" s="614">
        <v>26680</v>
      </c>
      <c r="F882" s="615">
        <f t="shared" si="39"/>
        <v>62426044.508888878</v>
      </c>
      <c r="G882" s="614">
        <f t="shared" si="41"/>
        <v>26680</v>
      </c>
      <c r="H882" s="615">
        <f t="shared" si="40"/>
        <v>62426044.508888878</v>
      </c>
      <c r="I882" s="616" t="s">
        <v>907</v>
      </c>
      <c r="J882" s="616" t="s">
        <v>516</v>
      </c>
    </row>
    <row r="883" spans="1:10" ht="24">
      <c r="A883" s="617"/>
      <c r="B883" s="620" t="s">
        <v>3194</v>
      </c>
      <c r="C883" s="613" t="s">
        <v>4200</v>
      </c>
      <c r="D883" s="618" t="s">
        <v>4086</v>
      </c>
      <c r="E883" s="614">
        <v>3120</v>
      </c>
      <c r="F883" s="615">
        <f t="shared" si="39"/>
        <v>62429164.508888878</v>
      </c>
      <c r="G883" s="614">
        <f t="shared" si="41"/>
        <v>3120</v>
      </c>
      <c r="H883" s="615">
        <f t="shared" si="40"/>
        <v>62429164.508888878</v>
      </c>
      <c r="I883" s="616" t="s">
        <v>776</v>
      </c>
      <c r="J883" s="616" t="s">
        <v>2023</v>
      </c>
    </row>
    <row r="884" spans="1:10" ht="24">
      <c r="A884" s="617"/>
      <c r="B884" s="620" t="s">
        <v>3194</v>
      </c>
      <c r="C884" s="613" t="s">
        <v>4200</v>
      </c>
      <c r="D884" s="618" t="s">
        <v>4087</v>
      </c>
      <c r="E884" s="614">
        <v>112999.66666666666</v>
      </c>
      <c r="F884" s="615">
        <f t="shared" si="39"/>
        <v>62542164.175555542</v>
      </c>
      <c r="G884" s="614">
        <f t="shared" si="41"/>
        <v>112999.66666666666</v>
      </c>
      <c r="H884" s="615">
        <f t="shared" si="40"/>
        <v>62542164.175555542</v>
      </c>
      <c r="I884" s="616" t="s">
        <v>776</v>
      </c>
      <c r="J884" s="616" t="s">
        <v>2023</v>
      </c>
    </row>
    <row r="885" spans="1:10" ht="24">
      <c r="A885" s="617"/>
      <c r="B885" s="620" t="s">
        <v>3194</v>
      </c>
      <c r="C885" s="613" t="s">
        <v>4200</v>
      </c>
      <c r="D885" s="618" t="s">
        <v>4088</v>
      </c>
      <c r="E885" s="614">
        <v>10000</v>
      </c>
      <c r="F885" s="615">
        <f t="shared" si="39"/>
        <v>62552164.175555542</v>
      </c>
      <c r="G885" s="614">
        <f t="shared" si="41"/>
        <v>10000</v>
      </c>
      <c r="H885" s="615">
        <f t="shared" si="40"/>
        <v>62552164.175555542</v>
      </c>
      <c r="I885" s="616" t="s">
        <v>776</v>
      </c>
      <c r="J885" s="616" t="s">
        <v>2023</v>
      </c>
    </row>
    <row r="886" spans="1:10" ht="24">
      <c r="A886" s="617"/>
      <c r="B886" s="620" t="s">
        <v>3194</v>
      </c>
      <c r="C886" s="613" t="s">
        <v>4200</v>
      </c>
      <c r="D886" s="618" t="s">
        <v>4201</v>
      </c>
      <c r="E886" s="614">
        <v>10000</v>
      </c>
      <c r="F886" s="615">
        <f t="shared" si="39"/>
        <v>62562164.175555542</v>
      </c>
      <c r="G886" s="614">
        <f t="shared" si="41"/>
        <v>10000</v>
      </c>
      <c r="H886" s="615">
        <f t="shared" si="40"/>
        <v>62562164.175555542</v>
      </c>
      <c r="I886" s="616" t="s">
        <v>776</v>
      </c>
      <c r="J886" s="616" t="s">
        <v>2023</v>
      </c>
    </row>
    <row r="887" spans="1:10" ht="24">
      <c r="A887" s="617"/>
      <c r="B887" s="620" t="s">
        <v>3194</v>
      </c>
      <c r="C887" s="613" t="s">
        <v>4200</v>
      </c>
      <c r="D887" s="618" t="s">
        <v>4099</v>
      </c>
      <c r="E887" s="614">
        <v>115000</v>
      </c>
      <c r="F887" s="615">
        <f t="shared" si="39"/>
        <v>62677164.175555542</v>
      </c>
      <c r="G887" s="614">
        <f t="shared" si="41"/>
        <v>115000</v>
      </c>
      <c r="H887" s="615">
        <f t="shared" si="40"/>
        <v>62677164.175555542</v>
      </c>
      <c r="I887" s="616" t="s">
        <v>776</v>
      </c>
      <c r="J887" s="616" t="s">
        <v>2023</v>
      </c>
    </row>
    <row r="888" spans="1:10" ht="24">
      <c r="A888" s="617"/>
      <c r="B888" s="620" t="s">
        <v>3194</v>
      </c>
      <c r="C888" s="613" t="s">
        <v>4200</v>
      </c>
      <c r="D888" s="618" t="s">
        <v>4202</v>
      </c>
      <c r="E888" s="614">
        <v>3333</v>
      </c>
      <c r="F888" s="615">
        <f t="shared" si="39"/>
        <v>62680497.175555542</v>
      </c>
      <c r="G888" s="614">
        <f t="shared" si="41"/>
        <v>3333</v>
      </c>
      <c r="H888" s="615">
        <f t="shared" si="40"/>
        <v>62680497.175555542</v>
      </c>
      <c r="I888" s="616" t="s">
        <v>776</v>
      </c>
      <c r="J888" s="616" t="s">
        <v>2023</v>
      </c>
    </row>
    <row r="889" spans="1:10" ht="24">
      <c r="A889" s="617"/>
      <c r="B889" s="620" t="s">
        <v>3194</v>
      </c>
      <c r="C889" s="613" t="s">
        <v>4200</v>
      </c>
      <c r="D889" s="618" t="s">
        <v>4089</v>
      </c>
      <c r="E889" s="614">
        <v>78000</v>
      </c>
      <c r="F889" s="615">
        <f t="shared" si="39"/>
        <v>62758497.175555542</v>
      </c>
      <c r="G889" s="614">
        <f t="shared" si="41"/>
        <v>78000</v>
      </c>
      <c r="H889" s="615">
        <f t="shared" si="40"/>
        <v>62758497.175555542</v>
      </c>
      <c r="I889" s="616" t="s">
        <v>776</v>
      </c>
      <c r="J889" s="616" t="s">
        <v>2023</v>
      </c>
    </row>
    <row r="890" spans="1:10" ht="24">
      <c r="A890" s="617"/>
      <c r="B890" s="620" t="s">
        <v>3194</v>
      </c>
      <c r="C890" s="613" t="s">
        <v>4200</v>
      </c>
      <c r="D890" s="618" t="s">
        <v>4091</v>
      </c>
      <c r="E890" s="614">
        <v>193999.66666666666</v>
      </c>
      <c r="F890" s="615">
        <f t="shared" si="39"/>
        <v>62952496.842222206</v>
      </c>
      <c r="G890" s="614">
        <f t="shared" si="41"/>
        <v>193999.66666666666</v>
      </c>
      <c r="H890" s="615">
        <f t="shared" si="40"/>
        <v>62952496.842222206</v>
      </c>
      <c r="I890" s="616" t="s">
        <v>776</v>
      </c>
      <c r="J890" s="616" t="s">
        <v>2023</v>
      </c>
    </row>
    <row r="891" spans="1:10" ht="24">
      <c r="A891" s="617"/>
      <c r="B891" s="620" t="s">
        <v>3194</v>
      </c>
      <c r="C891" s="613" t="s">
        <v>4200</v>
      </c>
      <c r="D891" s="618" t="s">
        <v>4093</v>
      </c>
      <c r="E891" s="614">
        <v>12800</v>
      </c>
      <c r="F891" s="615">
        <f t="shared" si="39"/>
        <v>62965296.842222206</v>
      </c>
      <c r="G891" s="614">
        <f t="shared" si="41"/>
        <v>12800</v>
      </c>
      <c r="H891" s="615">
        <f t="shared" si="40"/>
        <v>62965296.842222206</v>
      </c>
      <c r="I891" s="616" t="s">
        <v>776</v>
      </c>
      <c r="J891" s="616" t="s">
        <v>2023</v>
      </c>
    </row>
    <row r="892" spans="1:10" ht="24">
      <c r="A892" s="617"/>
      <c r="B892" s="620" t="s">
        <v>3194</v>
      </c>
      <c r="C892" s="613" t="s">
        <v>4200</v>
      </c>
      <c r="D892" s="618" t="s">
        <v>4094</v>
      </c>
      <c r="E892" s="614">
        <v>105000</v>
      </c>
      <c r="F892" s="615">
        <f t="shared" si="39"/>
        <v>63070296.842222206</v>
      </c>
      <c r="G892" s="614">
        <f t="shared" si="41"/>
        <v>105000</v>
      </c>
      <c r="H892" s="615">
        <f t="shared" si="40"/>
        <v>63070296.842222206</v>
      </c>
      <c r="I892" s="616" t="s">
        <v>776</v>
      </c>
      <c r="J892" s="616" t="s">
        <v>2023</v>
      </c>
    </row>
    <row r="893" spans="1:10" ht="24">
      <c r="A893" s="617"/>
      <c r="B893" s="620" t="s">
        <v>3194</v>
      </c>
      <c r="C893" s="613" t="s">
        <v>4200</v>
      </c>
      <c r="D893" s="618" t="s">
        <v>4095</v>
      </c>
      <c r="E893" s="614">
        <v>193999.66666666666</v>
      </c>
      <c r="F893" s="615">
        <f t="shared" si="39"/>
        <v>63264296.50888887</v>
      </c>
      <c r="G893" s="614">
        <f t="shared" si="41"/>
        <v>193999.66666666666</v>
      </c>
      <c r="H893" s="615">
        <f t="shared" si="40"/>
        <v>63264296.50888887</v>
      </c>
      <c r="I893" s="616" t="s">
        <v>776</v>
      </c>
      <c r="J893" s="616" t="s">
        <v>2023</v>
      </c>
    </row>
    <row r="894" spans="1:10" ht="24">
      <c r="A894" s="617"/>
      <c r="B894" s="620" t="s">
        <v>3194</v>
      </c>
      <c r="C894" s="613" t="s">
        <v>4200</v>
      </c>
      <c r="D894" s="618" t="s">
        <v>4096</v>
      </c>
      <c r="E894" s="614">
        <v>21000</v>
      </c>
      <c r="F894" s="615">
        <f t="shared" si="39"/>
        <v>63285296.50888887</v>
      </c>
      <c r="G894" s="614">
        <f t="shared" si="41"/>
        <v>21000</v>
      </c>
      <c r="H894" s="615">
        <f t="shared" si="40"/>
        <v>63285296.50888887</v>
      </c>
      <c r="I894" s="616" t="s">
        <v>776</v>
      </c>
      <c r="J894" s="616" t="s">
        <v>2023</v>
      </c>
    </row>
    <row r="895" spans="1:10" ht="24">
      <c r="A895" s="617"/>
      <c r="B895" s="620" t="s">
        <v>3194</v>
      </c>
      <c r="C895" s="613" t="s">
        <v>4200</v>
      </c>
      <c r="D895" s="618" t="s">
        <v>4100</v>
      </c>
      <c r="E895" s="614">
        <v>18400</v>
      </c>
      <c r="F895" s="615">
        <f t="shared" si="39"/>
        <v>63303696.50888887</v>
      </c>
      <c r="G895" s="614">
        <f t="shared" si="41"/>
        <v>18400</v>
      </c>
      <c r="H895" s="615">
        <f t="shared" si="40"/>
        <v>63303696.50888887</v>
      </c>
      <c r="I895" s="616" t="s">
        <v>776</v>
      </c>
      <c r="J895" s="616" t="s">
        <v>2023</v>
      </c>
    </row>
    <row r="896" spans="1:10" ht="24">
      <c r="A896" s="617"/>
      <c r="B896" s="620" t="s">
        <v>3194</v>
      </c>
      <c r="C896" s="613" t="s">
        <v>4200</v>
      </c>
      <c r="D896" s="618" t="s">
        <v>3209</v>
      </c>
      <c r="E896" s="614">
        <v>183333</v>
      </c>
      <c r="F896" s="615">
        <f t="shared" si="39"/>
        <v>63487029.50888887</v>
      </c>
      <c r="G896" s="614">
        <f t="shared" si="41"/>
        <v>183333</v>
      </c>
      <c r="H896" s="615">
        <f t="shared" si="40"/>
        <v>63487029.50888887</v>
      </c>
      <c r="I896" s="616" t="s">
        <v>776</v>
      </c>
      <c r="J896" s="616" t="s">
        <v>2023</v>
      </c>
    </row>
    <row r="897" spans="1:10" ht="24">
      <c r="A897" s="617"/>
      <c r="B897" s="620" t="s">
        <v>3194</v>
      </c>
      <c r="C897" s="613" t="s">
        <v>4200</v>
      </c>
      <c r="D897" s="618" t="s">
        <v>3210</v>
      </c>
      <c r="E897" s="614">
        <v>13600</v>
      </c>
      <c r="F897" s="615">
        <f t="shared" si="39"/>
        <v>63500629.50888887</v>
      </c>
      <c r="G897" s="614">
        <f t="shared" si="41"/>
        <v>13600</v>
      </c>
      <c r="H897" s="615">
        <f t="shared" si="40"/>
        <v>63500629.50888887</v>
      </c>
      <c r="I897" s="616" t="s">
        <v>776</v>
      </c>
      <c r="J897" s="616" t="s">
        <v>2023</v>
      </c>
    </row>
    <row r="898" spans="1:10" ht="24">
      <c r="A898" s="617"/>
      <c r="B898" s="620" t="s">
        <v>3194</v>
      </c>
      <c r="C898" s="613" t="s">
        <v>4200</v>
      </c>
      <c r="D898" s="618" t="s">
        <v>3211</v>
      </c>
      <c r="E898" s="614">
        <v>7760</v>
      </c>
      <c r="F898" s="615">
        <f t="shared" si="39"/>
        <v>63508389.50888887</v>
      </c>
      <c r="G898" s="614">
        <f t="shared" si="41"/>
        <v>7760</v>
      </c>
      <c r="H898" s="615">
        <f t="shared" si="40"/>
        <v>63508389.50888887</v>
      </c>
      <c r="I898" s="616" t="s">
        <v>776</v>
      </c>
      <c r="J898" s="616" t="s">
        <v>2023</v>
      </c>
    </row>
    <row r="899" spans="1:10" ht="24">
      <c r="A899" s="617"/>
      <c r="B899" s="620" t="s">
        <v>3194</v>
      </c>
      <c r="C899" s="613" t="s">
        <v>4200</v>
      </c>
      <c r="D899" s="618" t="s">
        <v>3423</v>
      </c>
      <c r="E899" s="614">
        <v>1160</v>
      </c>
      <c r="F899" s="615">
        <f t="shared" si="39"/>
        <v>63509549.50888887</v>
      </c>
      <c r="G899" s="614">
        <f t="shared" si="41"/>
        <v>1160</v>
      </c>
      <c r="H899" s="615">
        <f t="shared" si="40"/>
        <v>63509549.50888887</v>
      </c>
      <c r="I899" s="616" t="s">
        <v>776</v>
      </c>
      <c r="J899" s="616" t="s">
        <v>2023</v>
      </c>
    </row>
    <row r="900" spans="1:10" ht="24">
      <c r="A900" s="617"/>
      <c r="B900" s="620" t="s">
        <v>3194</v>
      </c>
      <c r="C900" s="613" t="s">
        <v>4200</v>
      </c>
      <c r="D900" s="618" t="s">
        <v>3426</v>
      </c>
      <c r="E900" s="614">
        <v>120</v>
      </c>
      <c r="F900" s="615">
        <f t="shared" si="39"/>
        <v>63509669.50888887</v>
      </c>
      <c r="G900" s="614">
        <f t="shared" si="41"/>
        <v>120</v>
      </c>
      <c r="H900" s="615">
        <f t="shared" si="40"/>
        <v>63509669.50888887</v>
      </c>
      <c r="I900" s="616" t="s">
        <v>776</v>
      </c>
      <c r="J900" s="616" t="s">
        <v>2023</v>
      </c>
    </row>
    <row r="901" spans="1:10" ht="24">
      <c r="A901" s="617"/>
      <c r="B901" s="620" t="s">
        <v>3194</v>
      </c>
      <c r="C901" s="613" t="s">
        <v>4200</v>
      </c>
      <c r="D901" s="618" t="s">
        <v>3433</v>
      </c>
      <c r="E901" s="614">
        <v>199999.66666666669</v>
      </c>
      <c r="F901" s="615">
        <f t="shared" si="39"/>
        <v>63709669.175555535</v>
      </c>
      <c r="G901" s="614">
        <f t="shared" si="41"/>
        <v>199999.66666666669</v>
      </c>
      <c r="H901" s="615">
        <f t="shared" si="40"/>
        <v>63709669.175555535</v>
      </c>
      <c r="I901" s="616" t="s">
        <v>776</v>
      </c>
      <c r="J901" s="616" t="s">
        <v>2023</v>
      </c>
    </row>
    <row r="902" spans="1:10" ht="24">
      <c r="A902" s="617"/>
      <c r="B902" s="620" t="s">
        <v>3194</v>
      </c>
      <c r="C902" s="613" t="s">
        <v>4200</v>
      </c>
      <c r="D902" s="618" t="s">
        <v>3595</v>
      </c>
      <c r="E902" s="614">
        <v>4800</v>
      </c>
      <c r="F902" s="615">
        <f t="shared" si="39"/>
        <v>63714469.175555535</v>
      </c>
      <c r="G902" s="614">
        <f t="shared" si="41"/>
        <v>4800</v>
      </c>
      <c r="H902" s="615">
        <f t="shared" si="40"/>
        <v>63714469.175555535</v>
      </c>
      <c r="I902" s="616" t="s">
        <v>776</v>
      </c>
      <c r="J902" s="616" t="s">
        <v>2023</v>
      </c>
    </row>
    <row r="903" spans="1:10" ht="24">
      <c r="A903" s="617"/>
      <c r="B903" s="620" t="s">
        <v>3194</v>
      </c>
      <c r="C903" s="613" t="s">
        <v>4200</v>
      </c>
      <c r="D903" s="618" t="s">
        <v>3222</v>
      </c>
      <c r="E903" s="614">
        <v>30000</v>
      </c>
      <c r="F903" s="615">
        <f t="shared" ref="F903:F966" si="42">E903+F902</f>
        <v>63744469.175555535</v>
      </c>
      <c r="G903" s="614">
        <f t="shared" si="41"/>
        <v>30000</v>
      </c>
      <c r="H903" s="615">
        <f t="shared" ref="H903:H966" si="43">H902+G903</f>
        <v>63744469.175555535</v>
      </c>
      <c r="I903" s="616" t="s">
        <v>776</v>
      </c>
      <c r="J903" s="616" t="s">
        <v>2023</v>
      </c>
    </row>
    <row r="904" spans="1:10" ht="24">
      <c r="A904" s="617"/>
      <c r="B904" s="620" t="s">
        <v>3194</v>
      </c>
      <c r="C904" s="613" t="s">
        <v>4200</v>
      </c>
      <c r="D904" s="618" t="s">
        <v>3248</v>
      </c>
      <c r="E904" s="614">
        <v>7999.6666666666661</v>
      </c>
      <c r="F904" s="615">
        <f t="shared" si="42"/>
        <v>63752468.842222199</v>
      </c>
      <c r="G904" s="614">
        <f t="shared" si="41"/>
        <v>7999.6666666666661</v>
      </c>
      <c r="H904" s="615">
        <f t="shared" si="43"/>
        <v>63752468.842222199</v>
      </c>
      <c r="I904" s="616" t="s">
        <v>776</v>
      </c>
      <c r="J904" s="616" t="s">
        <v>2023</v>
      </c>
    </row>
    <row r="905" spans="1:10" ht="24">
      <c r="A905" s="617"/>
      <c r="B905" s="620" t="s">
        <v>3194</v>
      </c>
      <c r="C905" s="613" t="s">
        <v>4200</v>
      </c>
      <c r="D905" s="618" t="s">
        <v>3225</v>
      </c>
      <c r="E905" s="614">
        <v>2360</v>
      </c>
      <c r="F905" s="615">
        <f t="shared" si="42"/>
        <v>63754828.842222199</v>
      </c>
      <c r="G905" s="614">
        <f t="shared" ref="G905:G968" si="44">E905</f>
        <v>2360</v>
      </c>
      <c r="H905" s="615">
        <f t="shared" si="43"/>
        <v>63754828.842222199</v>
      </c>
      <c r="I905" s="616" t="s">
        <v>776</v>
      </c>
      <c r="J905" s="616" t="s">
        <v>2023</v>
      </c>
    </row>
    <row r="906" spans="1:10" ht="24">
      <c r="A906" s="617"/>
      <c r="B906" s="620" t="s">
        <v>3194</v>
      </c>
      <c r="C906" s="613" t="s">
        <v>4200</v>
      </c>
      <c r="D906" s="618" t="s">
        <v>3439</v>
      </c>
      <c r="E906" s="614">
        <v>242000</v>
      </c>
      <c r="F906" s="615">
        <f t="shared" si="42"/>
        <v>63996828.842222199</v>
      </c>
      <c r="G906" s="614">
        <f t="shared" si="44"/>
        <v>242000</v>
      </c>
      <c r="H906" s="615">
        <f t="shared" si="43"/>
        <v>63996828.842222199</v>
      </c>
      <c r="I906" s="616" t="s">
        <v>776</v>
      </c>
      <c r="J906" s="616" t="s">
        <v>2023</v>
      </c>
    </row>
    <row r="907" spans="1:10" ht="24">
      <c r="A907" s="617"/>
      <c r="B907" s="620" t="s">
        <v>3194</v>
      </c>
      <c r="C907" s="613" t="s">
        <v>4200</v>
      </c>
      <c r="D907" s="618" t="s">
        <v>3449</v>
      </c>
      <c r="E907" s="614">
        <v>6480</v>
      </c>
      <c r="F907" s="615">
        <f t="shared" si="42"/>
        <v>64003308.842222199</v>
      </c>
      <c r="G907" s="614">
        <f t="shared" si="44"/>
        <v>6480</v>
      </c>
      <c r="H907" s="615">
        <f t="shared" si="43"/>
        <v>64003308.842222199</v>
      </c>
      <c r="I907" s="616" t="s">
        <v>776</v>
      </c>
      <c r="J907" s="616" t="s">
        <v>2023</v>
      </c>
    </row>
    <row r="908" spans="1:10" ht="24">
      <c r="A908" s="617"/>
      <c r="B908" s="620" t="s">
        <v>3194</v>
      </c>
      <c r="C908" s="613" t="s">
        <v>4200</v>
      </c>
      <c r="D908" s="618" t="s">
        <v>4203</v>
      </c>
      <c r="E908" s="614">
        <v>16000</v>
      </c>
      <c r="F908" s="615">
        <f t="shared" si="42"/>
        <v>64019308.842222199</v>
      </c>
      <c r="G908" s="614">
        <f t="shared" si="44"/>
        <v>16000</v>
      </c>
      <c r="H908" s="615">
        <f t="shared" si="43"/>
        <v>64019308.842222199</v>
      </c>
      <c r="I908" s="616" t="s">
        <v>776</v>
      </c>
      <c r="J908" s="616" t="s">
        <v>2023</v>
      </c>
    </row>
    <row r="909" spans="1:10" ht="24">
      <c r="A909" s="617"/>
      <c r="B909" s="620" t="s">
        <v>3194</v>
      </c>
      <c r="C909" s="613" t="s">
        <v>4200</v>
      </c>
      <c r="D909" s="618" t="s">
        <v>3454</v>
      </c>
      <c r="E909" s="614">
        <v>162000</v>
      </c>
      <c r="F909" s="615">
        <f t="shared" si="42"/>
        <v>64181308.842222199</v>
      </c>
      <c r="G909" s="614">
        <f t="shared" si="44"/>
        <v>162000</v>
      </c>
      <c r="H909" s="615">
        <f t="shared" si="43"/>
        <v>64181308.842222199</v>
      </c>
      <c r="I909" s="616" t="s">
        <v>776</v>
      </c>
      <c r="J909" s="616" t="s">
        <v>2023</v>
      </c>
    </row>
    <row r="910" spans="1:10" ht="24">
      <c r="A910" s="617"/>
      <c r="B910" s="620" t="s">
        <v>3194</v>
      </c>
      <c r="C910" s="613" t="s">
        <v>4200</v>
      </c>
      <c r="D910" s="618" t="s">
        <v>3235</v>
      </c>
      <c r="E910" s="614">
        <v>4160</v>
      </c>
      <c r="F910" s="615">
        <f t="shared" si="42"/>
        <v>64185468.842222199</v>
      </c>
      <c r="G910" s="614">
        <f t="shared" si="44"/>
        <v>4160</v>
      </c>
      <c r="H910" s="615">
        <f t="shared" si="43"/>
        <v>64185468.842222199</v>
      </c>
      <c r="I910" s="616" t="s">
        <v>776</v>
      </c>
      <c r="J910" s="616" t="s">
        <v>2023</v>
      </c>
    </row>
    <row r="911" spans="1:10" ht="24">
      <c r="A911" s="617"/>
      <c r="B911" s="620" t="s">
        <v>3194</v>
      </c>
      <c r="C911" s="613" t="s">
        <v>4200</v>
      </c>
      <c r="D911" s="618" t="s">
        <v>3455</v>
      </c>
      <c r="E911" s="614">
        <v>9080</v>
      </c>
      <c r="F911" s="615">
        <f t="shared" si="42"/>
        <v>64194548.842222199</v>
      </c>
      <c r="G911" s="614">
        <f t="shared" si="44"/>
        <v>9080</v>
      </c>
      <c r="H911" s="615">
        <f t="shared" si="43"/>
        <v>64194548.842222199</v>
      </c>
      <c r="I911" s="616" t="s">
        <v>776</v>
      </c>
      <c r="J911" s="616" t="s">
        <v>2023</v>
      </c>
    </row>
    <row r="912" spans="1:10" ht="24">
      <c r="A912" s="617"/>
      <c r="B912" s="620" t="s">
        <v>3194</v>
      </c>
      <c r="C912" s="613" t="s">
        <v>4204</v>
      </c>
      <c r="D912" s="618" t="s">
        <v>4086</v>
      </c>
      <c r="E912" s="614">
        <v>400</v>
      </c>
      <c r="F912" s="615">
        <f t="shared" si="42"/>
        <v>64194948.842222199</v>
      </c>
      <c r="G912" s="614">
        <f t="shared" si="44"/>
        <v>400</v>
      </c>
      <c r="H912" s="615">
        <f t="shared" si="43"/>
        <v>64194948.842222199</v>
      </c>
      <c r="I912" s="616" t="s">
        <v>776</v>
      </c>
      <c r="J912" s="616" t="s">
        <v>2023</v>
      </c>
    </row>
    <row r="913" spans="1:10" ht="24">
      <c r="A913" s="617"/>
      <c r="B913" s="620" t="s">
        <v>3194</v>
      </c>
      <c r="C913" s="613" t="s">
        <v>4204</v>
      </c>
      <c r="D913" s="618" t="s">
        <v>4088</v>
      </c>
      <c r="E913" s="614">
        <v>600000</v>
      </c>
      <c r="F913" s="615">
        <f t="shared" si="42"/>
        <v>64794948.842222199</v>
      </c>
      <c r="G913" s="614">
        <f t="shared" si="44"/>
        <v>600000</v>
      </c>
      <c r="H913" s="615">
        <f t="shared" si="43"/>
        <v>64794948.842222199</v>
      </c>
      <c r="I913" s="616" t="s">
        <v>776</v>
      </c>
      <c r="J913" s="616" t="s">
        <v>2023</v>
      </c>
    </row>
    <row r="914" spans="1:10" ht="24">
      <c r="A914" s="617"/>
      <c r="B914" s="620" t="s">
        <v>3194</v>
      </c>
      <c r="C914" s="613" t="s">
        <v>4204</v>
      </c>
      <c r="D914" s="618" t="s">
        <v>4201</v>
      </c>
      <c r="E914" s="614">
        <v>800</v>
      </c>
      <c r="F914" s="615">
        <f t="shared" si="42"/>
        <v>64795748.842222199</v>
      </c>
      <c r="G914" s="614">
        <f t="shared" si="44"/>
        <v>800</v>
      </c>
      <c r="H914" s="615">
        <f t="shared" si="43"/>
        <v>64795748.842222199</v>
      </c>
      <c r="I914" s="616" t="s">
        <v>776</v>
      </c>
      <c r="J914" s="616" t="s">
        <v>2023</v>
      </c>
    </row>
    <row r="915" spans="1:10" ht="24">
      <c r="A915" s="617"/>
      <c r="B915" s="620" t="s">
        <v>3194</v>
      </c>
      <c r="C915" s="613" t="s">
        <v>4204</v>
      </c>
      <c r="D915" s="618" t="s">
        <v>4099</v>
      </c>
      <c r="E915" s="614">
        <v>1160</v>
      </c>
      <c r="F915" s="615">
        <f t="shared" si="42"/>
        <v>64796908.842222199</v>
      </c>
      <c r="G915" s="614">
        <f t="shared" si="44"/>
        <v>1160</v>
      </c>
      <c r="H915" s="615">
        <f t="shared" si="43"/>
        <v>64796908.842222199</v>
      </c>
      <c r="I915" s="616" t="s">
        <v>776</v>
      </c>
      <c r="J915" s="616" t="s">
        <v>2023</v>
      </c>
    </row>
    <row r="916" spans="1:10" ht="24">
      <c r="A916" s="617"/>
      <c r="B916" s="620" t="s">
        <v>3194</v>
      </c>
      <c r="C916" s="613" t="s">
        <v>4204</v>
      </c>
      <c r="D916" s="618" t="s">
        <v>4202</v>
      </c>
      <c r="E916" s="614">
        <v>560</v>
      </c>
      <c r="F916" s="615">
        <f t="shared" si="42"/>
        <v>64797468.842222199</v>
      </c>
      <c r="G916" s="614">
        <f t="shared" si="44"/>
        <v>560</v>
      </c>
      <c r="H916" s="615">
        <f t="shared" si="43"/>
        <v>64797468.842222199</v>
      </c>
      <c r="I916" s="616" t="s">
        <v>776</v>
      </c>
      <c r="J916" s="616" t="s">
        <v>2023</v>
      </c>
    </row>
    <row r="917" spans="1:10" ht="24">
      <c r="A917" s="617"/>
      <c r="B917" s="620" t="s">
        <v>3194</v>
      </c>
      <c r="C917" s="613" t="s">
        <v>4204</v>
      </c>
      <c r="D917" s="618" t="s">
        <v>4205</v>
      </c>
      <c r="E917" s="614">
        <v>5000</v>
      </c>
      <c r="F917" s="615">
        <f t="shared" si="42"/>
        <v>64802468.842222199</v>
      </c>
      <c r="G917" s="614">
        <f t="shared" si="44"/>
        <v>5000</v>
      </c>
      <c r="H917" s="615">
        <f t="shared" si="43"/>
        <v>64802468.842222199</v>
      </c>
      <c r="I917" s="616" t="s">
        <v>776</v>
      </c>
      <c r="J917" s="616" t="s">
        <v>2023</v>
      </c>
    </row>
    <row r="918" spans="1:10" ht="24">
      <c r="A918" s="617"/>
      <c r="B918" s="620" t="s">
        <v>3194</v>
      </c>
      <c r="C918" s="613" t="s">
        <v>4204</v>
      </c>
      <c r="D918" s="618" t="s">
        <v>4206</v>
      </c>
      <c r="E918" s="614">
        <v>20000</v>
      </c>
      <c r="F918" s="615">
        <f t="shared" si="42"/>
        <v>64822468.842222199</v>
      </c>
      <c r="G918" s="614">
        <f t="shared" si="44"/>
        <v>20000</v>
      </c>
      <c r="H918" s="615">
        <f t="shared" si="43"/>
        <v>64822468.842222199</v>
      </c>
      <c r="I918" s="616" t="s">
        <v>776</v>
      </c>
      <c r="J918" s="616" t="s">
        <v>2023</v>
      </c>
    </row>
    <row r="919" spans="1:10" ht="24">
      <c r="A919" s="617"/>
      <c r="B919" s="620" t="s">
        <v>3194</v>
      </c>
      <c r="C919" s="613" t="s">
        <v>4204</v>
      </c>
      <c r="D919" s="618" t="s">
        <v>4207</v>
      </c>
      <c r="E919" s="614">
        <v>1760</v>
      </c>
      <c r="F919" s="615">
        <f t="shared" si="42"/>
        <v>64824228.842222199</v>
      </c>
      <c r="G919" s="614">
        <f t="shared" si="44"/>
        <v>1760</v>
      </c>
      <c r="H919" s="615">
        <f t="shared" si="43"/>
        <v>64824228.842222199</v>
      </c>
      <c r="I919" s="616" t="s">
        <v>776</v>
      </c>
      <c r="J919" s="616" t="s">
        <v>2023</v>
      </c>
    </row>
    <row r="920" spans="1:10" ht="24">
      <c r="A920" s="617"/>
      <c r="B920" s="620" t="s">
        <v>3194</v>
      </c>
      <c r="C920" s="613" t="s">
        <v>4204</v>
      </c>
      <c r="D920" s="618" t="s">
        <v>4091</v>
      </c>
      <c r="E920" s="614">
        <v>7040</v>
      </c>
      <c r="F920" s="615">
        <f t="shared" si="42"/>
        <v>64831268.842222199</v>
      </c>
      <c r="G920" s="614">
        <f t="shared" si="44"/>
        <v>7040</v>
      </c>
      <c r="H920" s="615">
        <f t="shared" si="43"/>
        <v>64831268.842222199</v>
      </c>
      <c r="I920" s="616" t="s">
        <v>776</v>
      </c>
      <c r="J920" s="616" t="s">
        <v>2023</v>
      </c>
    </row>
    <row r="921" spans="1:10" ht="24">
      <c r="A921" s="617"/>
      <c r="B921" s="620" t="s">
        <v>3194</v>
      </c>
      <c r="C921" s="613" t="s">
        <v>4204</v>
      </c>
      <c r="D921" s="618" t="s">
        <v>4092</v>
      </c>
      <c r="E921" s="614">
        <v>23333</v>
      </c>
      <c r="F921" s="615">
        <f t="shared" si="42"/>
        <v>64854601.842222199</v>
      </c>
      <c r="G921" s="614">
        <f t="shared" si="44"/>
        <v>23333</v>
      </c>
      <c r="H921" s="615">
        <f t="shared" si="43"/>
        <v>64854601.842222199</v>
      </c>
      <c r="I921" s="616" t="s">
        <v>776</v>
      </c>
      <c r="J921" s="616" t="s">
        <v>2023</v>
      </c>
    </row>
    <row r="922" spans="1:10" ht="24">
      <c r="A922" s="617"/>
      <c r="B922" s="620" t="s">
        <v>3194</v>
      </c>
      <c r="C922" s="613" t="s">
        <v>4204</v>
      </c>
      <c r="D922" s="618" t="s">
        <v>4208</v>
      </c>
      <c r="E922" s="614">
        <v>12000</v>
      </c>
      <c r="F922" s="615">
        <f t="shared" si="42"/>
        <v>64866601.842222199</v>
      </c>
      <c r="G922" s="614">
        <f t="shared" si="44"/>
        <v>12000</v>
      </c>
      <c r="H922" s="615">
        <f t="shared" si="43"/>
        <v>64866601.842222199</v>
      </c>
      <c r="I922" s="616" t="s">
        <v>776</v>
      </c>
      <c r="J922" s="616" t="s">
        <v>2023</v>
      </c>
    </row>
    <row r="923" spans="1:10" ht="24">
      <c r="A923" s="617"/>
      <c r="B923" s="620" t="s">
        <v>3194</v>
      </c>
      <c r="C923" s="613" t="s">
        <v>4204</v>
      </c>
      <c r="D923" s="618" t="s">
        <v>4209</v>
      </c>
      <c r="E923" s="614">
        <v>49999.666666666672</v>
      </c>
      <c r="F923" s="615">
        <f t="shared" si="42"/>
        <v>64916601.508888863</v>
      </c>
      <c r="G923" s="614">
        <f t="shared" si="44"/>
        <v>49999.666666666672</v>
      </c>
      <c r="H923" s="615">
        <f t="shared" si="43"/>
        <v>64916601.508888863</v>
      </c>
      <c r="I923" s="616" t="s">
        <v>776</v>
      </c>
      <c r="J923" s="616" t="s">
        <v>2023</v>
      </c>
    </row>
    <row r="924" spans="1:10" ht="24">
      <c r="A924" s="617"/>
      <c r="B924" s="620" t="s">
        <v>3194</v>
      </c>
      <c r="C924" s="613" t="s">
        <v>4204</v>
      </c>
      <c r="D924" s="618" t="s">
        <v>3209</v>
      </c>
      <c r="E924" s="614">
        <v>3760</v>
      </c>
      <c r="F924" s="615">
        <f t="shared" si="42"/>
        <v>64920361.508888863</v>
      </c>
      <c r="G924" s="614">
        <f t="shared" si="44"/>
        <v>3760</v>
      </c>
      <c r="H924" s="615">
        <f t="shared" si="43"/>
        <v>64920361.508888863</v>
      </c>
      <c r="I924" s="616" t="s">
        <v>776</v>
      </c>
      <c r="J924" s="616" t="s">
        <v>2023</v>
      </c>
    </row>
    <row r="925" spans="1:10" ht="24">
      <c r="A925" s="617"/>
      <c r="B925" s="620" t="s">
        <v>3194</v>
      </c>
      <c r="C925" s="613" t="s">
        <v>4204</v>
      </c>
      <c r="D925" s="618" t="s">
        <v>3210</v>
      </c>
      <c r="E925" s="614">
        <v>329333</v>
      </c>
      <c r="F925" s="615">
        <f t="shared" si="42"/>
        <v>65249694.508888863</v>
      </c>
      <c r="G925" s="614">
        <f t="shared" si="44"/>
        <v>329333</v>
      </c>
      <c r="H925" s="615">
        <f t="shared" si="43"/>
        <v>65249694.508888863</v>
      </c>
      <c r="I925" s="616" t="s">
        <v>776</v>
      </c>
      <c r="J925" s="616" t="s">
        <v>2023</v>
      </c>
    </row>
    <row r="926" spans="1:10" ht="24">
      <c r="A926" s="617"/>
      <c r="B926" s="620" t="s">
        <v>3194</v>
      </c>
      <c r="C926" s="613" t="s">
        <v>4204</v>
      </c>
      <c r="D926" s="618" t="s">
        <v>3211</v>
      </c>
      <c r="E926" s="614">
        <v>4680</v>
      </c>
      <c r="F926" s="615">
        <f t="shared" si="42"/>
        <v>65254374.508888863</v>
      </c>
      <c r="G926" s="614">
        <f t="shared" si="44"/>
        <v>4680</v>
      </c>
      <c r="H926" s="615">
        <f t="shared" si="43"/>
        <v>65254374.508888863</v>
      </c>
      <c r="I926" s="616" t="s">
        <v>776</v>
      </c>
      <c r="J926" s="616" t="s">
        <v>2023</v>
      </c>
    </row>
    <row r="927" spans="1:10" ht="24">
      <c r="A927" s="617"/>
      <c r="B927" s="620" t="s">
        <v>3194</v>
      </c>
      <c r="C927" s="613" t="s">
        <v>4204</v>
      </c>
      <c r="D927" s="618" t="s">
        <v>3423</v>
      </c>
      <c r="E927" s="614">
        <v>720</v>
      </c>
      <c r="F927" s="615">
        <f t="shared" si="42"/>
        <v>65255094.508888863</v>
      </c>
      <c r="G927" s="614">
        <f t="shared" si="44"/>
        <v>720</v>
      </c>
      <c r="H927" s="615">
        <f t="shared" si="43"/>
        <v>65255094.508888863</v>
      </c>
      <c r="I927" s="616" t="s">
        <v>776</v>
      </c>
      <c r="J927" s="616" t="s">
        <v>2023</v>
      </c>
    </row>
    <row r="928" spans="1:10" ht="24">
      <c r="A928" s="617"/>
      <c r="B928" s="620" t="s">
        <v>3194</v>
      </c>
      <c r="C928" s="613" t="s">
        <v>4204</v>
      </c>
      <c r="D928" s="618" t="s">
        <v>3576</v>
      </c>
      <c r="E928" s="614">
        <v>13333</v>
      </c>
      <c r="F928" s="615">
        <f t="shared" si="42"/>
        <v>65268427.508888863</v>
      </c>
      <c r="G928" s="614">
        <f t="shared" si="44"/>
        <v>13333</v>
      </c>
      <c r="H928" s="615">
        <f t="shared" si="43"/>
        <v>65268427.508888863</v>
      </c>
      <c r="I928" s="616" t="s">
        <v>776</v>
      </c>
      <c r="J928" s="616" t="s">
        <v>2023</v>
      </c>
    </row>
    <row r="929" spans="1:10" ht="24">
      <c r="A929" s="617"/>
      <c r="B929" s="620" t="s">
        <v>3194</v>
      </c>
      <c r="C929" s="613" t="s">
        <v>4204</v>
      </c>
      <c r="D929" s="618" t="s">
        <v>4210</v>
      </c>
      <c r="E929" s="614">
        <v>19999.666666666668</v>
      </c>
      <c r="F929" s="615">
        <f t="shared" si="42"/>
        <v>65288427.175555527</v>
      </c>
      <c r="G929" s="614">
        <f t="shared" si="44"/>
        <v>19999.666666666668</v>
      </c>
      <c r="H929" s="615">
        <f t="shared" si="43"/>
        <v>65288427.175555527</v>
      </c>
      <c r="I929" s="616" t="s">
        <v>776</v>
      </c>
      <c r="J929" s="616" t="s">
        <v>2023</v>
      </c>
    </row>
    <row r="930" spans="1:10" ht="24">
      <c r="A930" s="617"/>
      <c r="B930" s="620" t="s">
        <v>3194</v>
      </c>
      <c r="C930" s="613" t="s">
        <v>4204</v>
      </c>
      <c r="D930" s="618" t="s">
        <v>3595</v>
      </c>
      <c r="E930" s="614">
        <v>2960</v>
      </c>
      <c r="F930" s="615">
        <f t="shared" si="42"/>
        <v>65291387.175555527</v>
      </c>
      <c r="G930" s="614">
        <f t="shared" si="44"/>
        <v>2960</v>
      </c>
      <c r="H930" s="615">
        <f t="shared" si="43"/>
        <v>65291387.175555527</v>
      </c>
      <c r="I930" s="616" t="s">
        <v>776</v>
      </c>
      <c r="J930" s="616" t="s">
        <v>2023</v>
      </c>
    </row>
    <row r="931" spans="1:10" ht="24">
      <c r="A931" s="617"/>
      <c r="B931" s="620" t="s">
        <v>3194</v>
      </c>
      <c r="C931" s="613" t="s">
        <v>4204</v>
      </c>
      <c r="D931" s="618" t="s">
        <v>3222</v>
      </c>
      <c r="E931" s="614">
        <v>30000</v>
      </c>
      <c r="F931" s="615">
        <f t="shared" si="42"/>
        <v>65321387.175555527</v>
      </c>
      <c r="G931" s="614">
        <f t="shared" si="44"/>
        <v>30000</v>
      </c>
      <c r="H931" s="615">
        <f t="shared" si="43"/>
        <v>65321387.175555527</v>
      </c>
      <c r="I931" s="616" t="s">
        <v>776</v>
      </c>
      <c r="J931" s="616" t="s">
        <v>2023</v>
      </c>
    </row>
    <row r="932" spans="1:10" ht="24">
      <c r="A932" s="617"/>
      <c r="B932" s="620" t="s">
        <v>3194</v>
      </c>
      <c r="C932" s="613" t="s">
        <v>4204</v>
      </c>
      <c r="D932" s="618" t="s">
        <v>3248</v>
      </c>
      <c r="E932" s="614">
        <v>1200</v>
      </c>
      <c r="F932" s="615">
        <f t="shared" si="42"/>
        <v>65322587.175555527</v>
      </c>
      <c r="G932" s="614">
        <f t="shared" si="44"/>
        <v>1200</v>
      </c>
      <c r="H932" s="615">
        <f t="shared" si="43"/>
        <v>65322587.175555527</v>
      </c>
      <c r="I932" s="616" t="s">
        <v>776</v>
      </c>
      <c r="J932" s="616" t="s">
        <v>2023</v>
      </c>
    </row>
    <row r="933" spans="1:10" ht="24">
      <c r="A933" s="617"/>
      <c r="B933" s="620" t="s">
        <v>3194</v>
      </c>
      <c r="C933" s="613" t="s">
        <v>4204</v>
      </c>
      <c r="D933" s="618" t="s">
        <v>3225</v>
      </c>
      <c r="E933" s="614">
        <v>1560</v>
      </c>
      <c r="F933" s="615">
        <f t="shared" si="42"/>
        <v>65324147.175555527</v>
      </c>
      <c r="G933" s="614">
        <f t="shared" si="44"/>
        <v>1560</v>
      </c>
      <c r="H933" s="615">
        <f t="shared" si="43"/>
        <v>65324147.175555527</v>
      </c>
      <c r="I933" s="616" t="s">
        <v>776</v>
      </c>
      <c r="J933" s="616" t="s">
        <v>2023</v>
      </c>
    </row>
    <row r="934" spans="1:10" ht="24">
      <c r="A934" s="617"/>
      <c r="B934" s="620" t="s">
        <v>3194</v>
      </c>
      <c r="C934" s="613" t="s">
        <v>4204</v>
      </c>
      <c r="D934" s="618" t="s">
        <v>3439</v>
      </c>
      <c r="E934" s="614">
        <v>250000.33333333331</v>
      </c>
      <c r="F934" s="615">
        <f t="shared" si="42"/>
        <v>65574147.508888863</v>
      </c>
      <c r="G934" s="614">
        <f t="shared" si="44"/>
        <v>250000.33333333331</v>
      </c>
      <c r="H934" s="615">
        <f t="shared" si="43"/>
        <v>65574147.508888863</v>
      </c>
      <c r="I934" s="616" t="s">
        <v>776</v>
      </c>
      <c r="J934" s="616" t="s">
        <v>2023</v>
      </c>
    </row>
    <row r="935" spans="1:10" ht="24">
      <c r="A935" s="617"/>
      <c r="B935" s="620" t="s">
        <v>3194</v>
      </c>
      <c r="C935" s="613" t="s">
        <v>4204</v>
      </c>
      <c r="D935" s="618" t="s">
        <v>4211</v>
      </c>
      <c r="E935" s="614">
        <v>2000</v>
      </c>
      <c r="F935" s="615">
        <f t="shared" si="42"/>
        <v>65576147.508888863</v>
      </c>
      <c r="G935" s="614">
        <f t="shared" si="44"/>
        <v>2000</v>
      </c>
      <c r="H935" s="615">
        <f t="shared" si="43"/>
        <v>65576147.508888863</v>
      </c>
      <c r="I935" s="616" t="s">
        <v>776</v>
      </c>
      <c r="J935" s="616" t="s">
        <v>2023</v>
      </c>
    </row>
    <row r="936" spans="1:10" ht="24">
      <c r="A936" s="617"/>
      <c r="B936" s="620" t="s">
        <v>3194</v>
      </c>
      <c r="C936" s="613" t="s">
        <v>4204</v>
      </c>
      <c r="D936" s="618" t="s">
        <v>4003</v>
      </c>
      <c r="E936" s="614">
        <v>1160</v>
      </c>
      <c r="F936" s="615">
        <f t="shared" si="42"/>
        <v>65577307.508888863</v>
      </c>
      <c r="G936" s="614">
        <f t="shared" si="44"/>
        <v>1160</v>
      </c>
      <c r="H936" s="615">
        <f t="shared" si="43"/>
        <v>65577307.508888863</v>
      </c>
      <c r="I936" s="616" t="s">
        <v>776</v>
      </c>
      <c r="J936" s="616" t="s">
        <v>2023</v>
      </c>
    </row>
    <row r="937" spans="1:10" ht="24">
      <c r="A937" s="617"/>
      <c r="B937" s="620" t="s">
        <v>3194</v>
      </c>
      <c r="C937" s="613" t="s">
        <v>4204</v>
      </c>
      <c r="D937" s="618" t="s">
        <v>3449</v>
      </c>
      <c r="E937" s="614">
        <v>2160</v>
      </c>
      <c r="F937" s="615">
        <f t="shared" si="42"/>
        <v>65579467.508888863</v>
      </c>
      <c r="G937" s="614">
        <f t="shared" si="44"/>
        <v>2160</v>
      </c>
      <c r="H937" s="615">
        <f t="shared" si="43"/>
        <v>65579467.508888863</v>
      </c>
      <c r="I937" s="616" t="s">
        <v>776</v>
      </c>
      <c r="J937" s="616" t="s">
        <v>2023</v>
      </c>
    </row>
    <row r="938" spans="1:10" ht="24">
      <c r="A938" s="617"/>
      <c r="B938" s="620" t="s">
        <v>3194</v>
      </c>
      <c r="C938" s="613" t="s">
        <v>4204</v>
      </c>
      <c r="D938" s="618" t="s">
        <v>4212</v>
      </c>
      <c r="E938" s="614">
        <v>117000</v>
      </c>
      <c r="F938" s="615">
        <f t="shared" si="42"/>
        <v>65696467.508888863</v>
      </c>
      <c r="G938" s="614">
        <f t="shared" si="44"/>
        <v>117000</v>
      </c>
      <c r="H938" s="615">
        <f t="shared" si="43"/>
        <v>65696467.508888863</v>
      </c>
      <c r="I938" s="616" t="s">
        <v>776</v>
      </c>
      <c r="J938" s="616" t="s">
        <v>2023</v>
      </c>
    </row>
    <row r="939" spans="1:10" ht="24">
      <c r="A939" s="617"/>
      <c r="B939" s="620" t="s">
        <v>3194</v>
      </c>
      <c r="C939" s="613" t="s">
        <v>4204</v>
      </c>
      <c r="D939" s="618" t="s">
        <v>3454</v>
      </c>
      <c r="E939" s="614">
        <v>147000</v>
      </c>
      <c r="F939" s="615">
        <f t="shared" si="42"/>
        <v>65843467.508888863</v>
      </c>
      <c r="G939" s="614">
        <f t="shared" si="44"/>
        <v>147000</v>
      </c>
      <c r="H939" s="615">
        <f t="shared" si="43"/>
        <v>65843467.508888863</v>
      </c>
      <c r="I939" s="616" t="s">
        <v>776</v>
      </c>
      <c r="J939" s="616" t="s">
        <v>2023</v>
      </c>
    </row>
    <row r="940" spans="1:10" ht="24">
      <c r="A940" s="617"/>
      <c r="B940" s="620" t="s">
        <v>3194</v>
      </c>
      <c r="C940" s="613" t="s">
        <v>4204</v>
      </c>
      <c r="D940" s="618" t="s">
        <v>3235</v>
      </c>
      <c r="E940" s="614">
        <v>2520</v>
      </c>
      <c r="F940" s="615">
        <f t="shared" si="42"/>
        <v>65845987.508888863</v>
      </c>
      <c r="G940" s="614">
        <f t="shared" si="44"/>
        <v>2520</v>
      </c>
      <c r="H940" s="615">
        <f t="shared" si="43"/>
        <v>65845987.508888863</v>
      </c>
      <c r="I940" s="616" t="s">
        <v>776</v>
      </c>
      <c r="J940" s="616" t="s">
        <v>2023</v>
      </c>
    </row>
    <row r="941" spans="1:10" ht="24">
      <c r="A941" s="617"/>
      <c r="B941" s="620" t="s">
        <v>3194</v>
      </c>
      <c r="C941" s="613" t="s">
        <v>4204</v>
      </c>
      <c r="D941" s="618" t="s">
        <v>3455</v>
      </c>
      <c r="E941" s="614">
        <v>2920</v>
      </c>
      <c r="F941" s="615">
        <f t="shared" si="42"/>
        <v>65848907.508888863</v>
      </c>
      <c r="G941" s="614">
        <f t="shared" si="44"/>
        <v>2920</v>
      </c>
      <c r="H941" s="615">
        <f t="shared" si="43"/>
        <v>65848907.508888863</v>
      </c>
      <c r="I941" s="616" t="s">
        <v>776</v>
      </c>
      <c r="J941" s="616" t="s">
        <v>2023</v>
      </c>
    </row>
    <row r="942" spans="1:10" ht="24">
      <c r="A942" s="617"/>
      <c r="B942" s="620" t="s">
        <v>3194</v>
      </c>
      <c r="C942" s="613" t="s">
        <v>4213</v>
      </c>
      <c r="D942" s="618" t="s">
        <v>3206</v>
      </c>
      <c r="E942" s="614">
        <v>82000.333333333328</v>
      </c>
      <c r="F942" s="615">
        <f t="shared" si="42"/>
        <v>65930907.842222199</v>
      </c>
      <c r="G942" s="614">
        <f t="shared" si="44"/>
        <v>82000.333333333328</v>
      </c>
      <c r="H942" s="615">
        <f t="shared" si="43"/>
        <v>65930907.842222199</v>
      </c>
      <c r="I942" s="616" t="s">
        <v>883</v>
      </c>
      <c r="J942" s="616" t="s">
        <v>2035</v>
      </c>
    </row>
    <row r="943" spans="1:10" ht="24">
      <c r="A943" s="617"/>
      <c r="B943" s="620" t="s">
        <v>3194</v>
      </c>
      <c r="C943" s="613" t="s">
        <v>4213</v>
      </c>
      <c r="D943" s="618" t="s">
        <v>4001</v>
      </c>
      <c r="E943" s="614">
        <v>2240</v>
      </c>
      <c r="F943" s="615">
        <f t="shared" si="42"/>
        <v>65933147.842222199</v>
      </c>
      <c r="G943" s="614">
        <f t="shared" si="44"/>
        <v>2240</v>
      </c>
      <c r="H943" s="615">
        <f t="shared" si="43"/>
        <v>65933147.842222199</v>
      </c>
      <c r="I943" s="616" t="s">
        <v>883</v>
      </c>
      <c r="J943" s="616" t="s">
        <v>2035</v>
      </c>
    </row>
    <row r="944" spans="1:10" ht="24">
      <c r="A944" s="617"/>
      <c r="B944" s="620" t="s">
        <v>3194</v>
      </c>
      <c r="C944" s="613" t="s">
        <v>4213</v>
      </c>
      <c r="D944" s="618" t="s">
        <v>3208</v>
      </c>
      <c r="E944" s="614">
        <v>123999.33333333334</v>
      </c>
      <c r="F944" s="615">
        <f t="shared" si="42"/>
        <v>66057147.175555535</v>
      </c>
      <c r="G944" s="614">
        <f t="shared" si="44"/>
        <v>123999.33333333334</v>
      </c>
      <c r="H944" s="615">
        <f t="shared" si="43"/>
        <v>66057147.175555535</v>
      </c>
      <c r="I944" s="616" t="s">
        <v>883</v>
      </c>
      <c r="J944" s="616" t="s">
        <v>2035</v>
      </c>
    </row>
    <row r="945" spans="1:10" ht="24">
      <c r="A945" s="617"/>
      <c r="B945" s="620" t="s">
        <v>3194</v>
      </c>
      <c r="C945" s="613" t="s">
        <v>4213</v>
      </c>
      <c r="D945" s="618" t="s">
        <v>3209</v>
      </c>
      <c r="E945" s="614">
        <v>450000</v>
      </c>
      <c r="F945" s="615">
        <f t="shared" si="42"/>
        <v>66507147.175555535</v>
      </c>
      <c r="G945" s="614">
        <f t="shared" si="44"/>
        <v>450000</v>
      </c>
      <c r="H945" s="615">
        <f t="shared" si="43"/>
        <v>66507147.175555535</v>
      </c>
      <c r="I945" s="616" t="s">
        <v>883</v>
      </c>
      <c r="J945" s="616" t="s">
        <v>2035</v>
      </c>
    </row>
    <row r="946" spans="1:10" ht="24">
      <c r="A946" s="617"/>
      <c r="B946" s="620" t="s">
        <v>3194</v>
      </c>
      <c r="C946" s="613" t="s">
        <v>4213</v>
      </c>
      <c r="D946" s="618" t="s">
        <v>4052</v>
      </c>
      <c r="E946" s="614">
        <v>1200</v>
      </c>
      <c r="F946" s="615">
        <f t="shared" si="42"/>
        <v>66508347.175555535</v>
      </c>
      <c r="G946" s="614">
        <f t="shared" si="44"/>
        <v>1200</v>
      </c>
      <c r="H946" s="615">
        <f t="shared" si="43"/>
        <v>66508347.175555535</v>
      </c>
      <c r="I946" s="616" t="s">
        <v>883</v>
      </c>
      <c r="J946" s="616" t="s">
        <v>2035</v>
      </c>
    </row>
    <row r="947" spans="1:10" ht="24">
      <c r="A947" s="617"/>
      <c r="B947" s="620" t="s">
        <v>3194</v>
      </c>
      <c r="C947" s="613" t="s">
        <v>4213</v>
      </c>
      <c r="D947" s="618" t="s">
        <v>3210</v>
      </c>
      <c r="E947" s="614">
        <v>460999.66666666669</v>
      </c>
      <c r="F947" s="615">
        <f t="shared" si="42"/>
        <v>66969346.842222199</v>
      </c>
      <c r="G947" s="614">
        <f t="shared" si="44"/>
        <v>460999.66666666669</v>
      </c>
      <c r="H947" s="615">
        <f t="shared" si="43"/>
        <v>66969346.842222199</v>
      </c>
      <c r="I947" s="616" t="s">
        <v>883</v>
      </c>
      <c r="J947" s="616" t="s">
        <v>2035</v>
      </c>
    </row>
    <row r="948" spans="1:10" ht="24">
      <c r="A948" s="617"/>
      <c r="B948" s="620" t="s">
        <v>3194</v>
      </c>
      <c r="C948" s="613" t="s">
        <v>4213</v>
      </c>
      <c r="D948" s="618" t="s">
        <v>3211</v>
      </c>
      <c r="E948" s="614">
        <v>9840</v>
      </c>
      <c r="F948" s="615">
        <f t="shared" si="42"/>
        <v>66979186.842222199</v>
      </c>
      <c r="G948" s="614">
        <f t="shared" si="44"/>
        <v>9840</v>
      </c>
      <c r="H948" s="615">
        <f t="shared" si="43"/>
        <v>66979186.842222199</v>
      </c>
      <c r="I948" s="616" t="s">
        <v>883</v>
      </c>
      <c r="J948" s="616" t="s">
        <v>2035</v>
      </c>
    </row>
    <row r="949" spans="1:10" ht="24">
      <c r="A949" s="617"/>
      <c r="B949" s="620" t="s">
        <v>3194</v>
      </c>
      <c r="C949" s="613" t="s">
        <v>4213</v>
      </c>
      <c r="D949" s="618" t="s">
        <v>3421</v>
      </c>
      <c r="E949" s="614">
        <v>349999.66666666669</v>
      </c>
      <c r="F949" s="615">
        <f t="shared" si="42"/>
        <v>67329186.50888887</v>
      </c>
      <c r="G949" s="614">
        <f t="shared" si="44"/>
        <v>349999.66666666669</v>
      </c>
      <c r="H949" s="615">
        <f t="shared" si="43"/>
        <v>67329186.50888887</v>
      </c>
      <c r="I949" s="616" t="s">
        <v>883</v>
      </c>
      <c r="J949" s="616" t="s">
        <v>2035</v>
      </c>
    </row>
    <row r="950" spans="1:10" ht="24">
      <c r="A950" s="617"/>
      <c r="B950" s="620" t="s">
        <v>3194</v>
      </c>
      <c r="C950" s="613" t="s">
        <v>4213</v>
      </c>
      <c r="D950" s="618" t="s">
        <v>4053</v>
      </c>
      <c r="E950" s="614">
        <v>80250</v>
      </c>
      <c r="F950" s="615">
        <f t="shared" si="42"/>
        <v>67409436.50888887</v>
      </c>
      <c r="G950" s="614">
        <f t="shared" si="44"/>
        <v>80250</v>
      </c>
      <c r="H950" s="615">
        <f t="shared" si="43"/>
        <v>67409436.50888887</v>
      </c>
      <c r="I950" s="616" t="s">
        <v>883</v>
      </c>
      <c r="J950" s="616" t="s">
        <v>2035</v>
      </c>
    </row>
    <row r="951" spans="1:10" ht="24">
      <c r="A951" s="617"/>
      <c r="B951" s="620" t="s">
        <v>3194</v>
      </c>
      <c r="C951" s="613" t="s">
        <v>4213</v>
      </c>
      <c r="D951" s="618" t="s">
        <v>3423</v>
      </c>
      <c r="E951" s="614">
        <v>1480</v>
      </c>
      <c r="F951" s="615">
        <f t="shared" si="42"/>
        <v>67410916.50888887</v>
      </c>
      <c r="G951" s="614">
        <f t="shared" si="44"/>
        <v>1480</v>
      </c>
      <c r="H951" s="615">
        <f t="shared" si="43"/>
        <v>67410916.50888887</v>
      </c>
      <c r="I951" s="616" t="s">
        <v>883</v>
      </c>
      <c r="J951" s="616" t="s">
        <v>2035</v>
      </c>
    </row>
    <row r="952" spans="1:10" ht="24">
      <c r="A952" s="617"/>
      <c r="B952" s="620" t="s">
        <v>3194</v>
      </c>
      <c r="C952" s="613" t="s">
        <v>4213</v>
      </c>
      <c r="D952" s="618" t="s">
        <v>4054</v>
      </c>
      <c r="E952" s="614">
        <v>1999.6666666666665</v>
      </c>
      <c r="F952" s="615">
        <f t="shared" si="42"/>
        <v>67412916.175555542</v>
      </c>
      <c r="G952" s="614">
        <f t="shared" si="44"/>
        <v>1999.6666666666665</v>
      </c>
      <c r="H952" s="615">
        <f t="shared" si="43"/>
        <v>67412916.175555542</v>
      </c>
      <c r="I952" s="616" t="s">
        <v>883</v>
      </c>
      <c r="J952" s="616" t="s">
        <v>2035</v>
      </c>
    </row>
    <row r="953" spans="1:10" ht="24">
      <c r="A953" s="617"/>
      <c r="B953" s="620" t="s">
        <v>3194</v>
      </c>
      <c r="C953" s="613" t="s">
        <v>4213</v>
      </c>
      <c r="D953" s="618" t="s">
        <v>4214</v>
      </c>
      <c r="E953" s="614">
        <v>200</v>
      </c>
      <c r="F953" s="615">
        <f t="shared" si="42"/>
        <v>67413116.175555542</v>
      </c>
      <c r="G953" s="614">
        <f t="shared" si="44"/>
        <v>200</v>
      </c>
      <c r="H953" s="615">
        <f t="shared" si="43"/>
        <v>67413116.175555542</v>
      </c>
      <c r="I953" s="616" t="s">
        <v>883</v>
      </c>
      <c r="J953" s="616" t="s">
        <v>2035</v>
      </c>
    </row>
    <row r="954" spans="1:10" ht="24">
      <c r="A954" s="617"/>
      <c r="B954" s="620" t="s">
        <v>3194</v>
      </c>
      <c r="C954" s="613" t="s">
        <v>4213</v>
      </c>
      <c r="D954" s="618" t="s">
        <v>3426</v>
      </c>
      <c r="E954" s="614">
        <v>1999.6666666666665</v>
      </c>
      <c r="F954" s="615">
        <f t="shared" si="42"/>
        <v>67415115.842222214</v>
      </c>
      <c r="G954" s="614">
        <f t="shared" si="44"/>
        <v>1999.6666666666665</v>
      </c>
      <c r="H954" s="615">
        <f t="shared" si="43"/>
        <v>67415115.842222214</v>
      </c>
      <c r="I954" s="616" t="s">
        <v>883</v>
      </c>
      <c r="J954" s="616" t="s">
        <v>2035</v>
      </c>
    </row>
    <row r="955" spans="1:10" ht="24">
      <c r="A955" s="617"/>
      <c r="B955" s="620" t="s">
        <v>3194</v>
      </c>
      <c r="C955" s="613" t="s">
        <v>4213</v>
      </c>
      <c r="D955" s="618" t="s">
        <v>3214</v>
      </c>
      <c r="E955" s="614">
        <v>3280</v>
      </c>
      <c r="F955" s="615">
        <f t="shared" si="42"/>
        <v>67418395.842222214</v>
      </c>
      <c r="G955" s="614">
        <f t="shared" si="44"/>
        <v>3280</v>
      </c>
      <c r="H955" s="615">
        <f t="shared" si="43"/>
        <v>67418395.842222214</v>
      </c>
      <c r="I955" s="616" t="s">
        <v>883</v>
      </c>
      <c r="J955" s="616" t="s">
        <v>2035</v>
      </c>
    </row>
    <row r="956" spans="1:10" ht="24">
      <c r="A956" s="617"/>
      <c r="B956" s="620" t="s">
        <v>3194</v>
      </c>
      <c r="C956" s="613" t="s">
        <v>4213</v>
      </c>
      <c r="D956" s="618" t="s">
        <v>3578</v>
      </c>
      <c r="E956" s="614">
        <v>7999.6666666666661</v>
      </c>
      <c r="F956" s="615">
        <f t="shared" si="42"/>
        <v>67426395.508888885</v>
      </c>
      <c r="G956" s="614">
        <f t="shared" si="44"/>
        <v>7999.6666666666661</v>
      </c>
      <c r="H956" s="615">
        <f t="shared" si="43"/>
        <v>67426395.508888885</v>
      </c>
      <c r="I956" s="616" t="s">
        <v>883</v>
      </c>
      <c r="J956" s="616" t="s">
        <v>2035</v>
      </c>
    </row>
    <row r="957" spans="1:10" ht="24">
      <c r="A957" s="617"/>
      <c r="B957" s="620" t="s">
        <v>3194</v>
      </c>
      <c r="C957" s="613" t="s">
        <v>4213</v>
      </c>
      <c r="D957" s="618" t="s">
        <v>3217</v>
      </c>
      <c r="E957" s="614">
        <v>48880</v>
      </c>
      <c r="F957" s="615">
        <f t="shared" si="42"/>
        <v>67475275.508888885</v>
      </c>
      <c r="G957" s="614">
        <f t="shared" si="44"/>
        <v>48880</v>
      </c>
      <c r="H957" s="615">
        <f t="shared" si="43"/>
        <v>67475275.508888885</v>
      </c>
      <c r="I957" s="616" t="s">
        <v>883</v>
      </c>
      <c r="J957" s="616" t="s">
        <v>2035</v>
      </c>
    </row>
    <row r="958" spans="1:10" ht="24">
      <c r="A958" s="617"/>
      <c r="B958" s="620" t="s">
        <v>3194</v>
      </c>
      <c r="C958" s="613" t="s">
        <v>4213</v>
      </c>
      <c r="D958" s="618" t="s">
        <v>3432</v>
      </c>
      <c r="E958" s="614">
        <v>800</v>
      </c>
      <c r="F958" s="615">
        <f t="shared" si="42"/>
        <v>67476075.508888885</v>
      </c>
      <c r="G958" s="614">
        <f t="shared" si="44"/>
        <v>800</v>
      </c>
      <c r="H958" s="615">
        <f t="shared" si="43"/>
        <v>67476075.508888885</v>
      </c>
      <c r="I958" s="616" t="s">
        <v>883</v>
      </c>
      <c r="J958" s="616" t="s">
        <v>2035</v>
      </c>
    </row>
    <row r="959" spans="1:10" ht="24">
      <c r="A959" s="617"/>
      <c r="B959" s="620" t="s">
        <v>3194</v>
      </c>
      <c r="C959" s="613" t="s">
        <v>4213</v>
      </c>
      <c r="D959" s="618" t="s">
        <v>3433</v>
      </c>
      <c r="E959" s="614">
        <v>3760</v>
      </c>
      <c r="F959" s="615">
        <f t="shared" si="42"/>
        <v>67479835.508888885</v>
      </c>
      <c r="G959" s="614">
        <f t="shared" si="44"/>
        <v>3760</v>
      </c>
      <c r="H959" s="615">
        <f t="shared" si="43"/>
        <v>67479835.508888885</v>
      </c>
      <c r="I959" s="616" t="s">
        <v>883</v>
      </c>
      <c r="J959" s="616" t="s">
        <v>2035</v>
      </c>
    </row>
    <row r="960" spans="1:10" ht="24">
      <c r="A960" s="617"/>
      <c r="B960" s="620" t="s">
        <v>3194</v>
      </c>
      <c r="C960" s="613" t="s">
        <v>4213</v>
      </c>
      <c r="D960" s="618" t="s">
        <v>3581</v>
      </c>
      <c r="E960" s="614">
        <v>1999.6666666666665</v>
      </c>
      <c r="F960" s="615">
        <f t="shared" si="42"/>
        <v>67481835.175555557</v>
      </c>
      <c r="G960" s="614">
        <f t="shared" si="44"/>
        <v>1999.6666666666665</v>
      </c>
      <c r="H960" s="615">
        <f t="shared" si="43"/>
        <v>67481835.175555557</v>
      </c>
      <c r="I960" s="616" t="s">
        <v>883</v>
      </c>
      <c r="J960" s="616" t="s">
        <v>2035</v>
      </c>
    </row>
    <row r="961" spans="1:10" ht="24">
      <c r="A961" s="617"/>
      <c r="B961" s="620" t="s">
        <v>3194</v>
      </c>
      <c r="C961" s="613" t="s">
        <v>4213</v>
      </c>
      <c r="D961" s="618" t="s">
        <v>3434</v>
      </c>
      <c r="E961" s="614">
        <v>45000</v>
      </c>
      <c r="F961" s="615">
        <f t="shared" si="42"/>
        <v>67526835.175555557</v>
      </c>
      <c r="G961" s="614">
        <f t="shared" si="44"/>
        <v>45000</v>
      </c>
      <c r="H961" s="615">
        <f t="shared" si="43"/>
        <v>67526835.175555557</v>
      </c>
      <c r="I961" s="616" t="s">
        <v>883</v>
      </c>
      <c r="J961" s="616" t="s">
        <v>2035</v>
      </c>
    </row>
    <row r="962" spans="1:10" ht="24">
      <c r="A962" s="617"/>
      <c r="B962" s="620" t="s">
        <v>3194</v>
      </c>
      <c r="C962" s="613" t="s">
        <v>4213</v>
      </c>
      <c r="D962" s="618" t="s">
        <v>4002</v>
      </c>
      <c r="E962" s="614">
        <v>2440</v>
      </c>
      <c r="F962" s="615">
        <f t="shared" si="42"/>
        <v>67529275.175555557</v>
      </c>
      <c r="G962" s="614">
        <f t="shared" si="44"/>
        <v>2440</v>
      </c>
      <c r="H962" s="615">
        <f t="shared" si="43"/>
        <v>67529275.175555557</v>
      </c>
      <c r="I962" s="616" t="s">
        <v>883</v>
      </c>
      <c r="J962" s="616" t="s">
        <v>2035</v>
      </c>
    </row>
    <row r="963" spans="1:10" ht="24">
      <c r="A963" s="617"/>
      <c r="B963" s="620" t="s">
        <v>3194</v>
      </c>
      <c r="C963" s="613" t="s">
        <v>4213</v>
      </c>
      <c r="D963" s="618" t="s">
        <v>4056</v>
      </c>
      <c r="E963" s="614">
        <v>15000</v>
      </c>
      <c r="F963" s="615">
        <f t="shared" si="42"/>
        <v>67544275.175555557</v>
      </c>
      <c r="G963" s="614">
        <f t="shared" si="44"/>
        <v>15000</v>
      </c>
      <c r="H963" s="615">
        <f t="shared" si="43"/>
        <v>67544275.175555557</v>
      </c>
      <c r="I963" s="616" t="s">
        <v>883</v>
      </c>
      <c r="J963" s="616" t="s">
        <v>2035</v>
      </c>
    </row>
    <row r="964" spans="1:10" ht="24">
      <c r="A964" s="617"/>
      <c r="B964" s="620" t="s">
        <v>3194</v>
      </c>
      <c r="C964" s="613" t="s">
        <v>4213</v>
      </c>
      <c r="D964" s="618" t="s">
        <v>4057</v>
      </c>
      <c r="E964" s="614">
        <v>5800</v>
      </c>
      <c r="F964" s="615">
        <f t="shared" si="42"/>
        <v>67550075.175555557</v>
      </c>
      <c r="G964" s="614">
        <f t="shared" si="44"/>
        <v>5800</v>
      </c>
      <c r="H964" s="615">
        <f t="shared" si="43"/>
        <v>67550075.175555557</v>
      </c>
      <c r="I964" s="616" t="s">
        <v>883</v>
      </c>
      <c r="J964" s="616" t="s">
        <v>2035</v>
      </c>
    </row>
    <row r="965" spans="1:10" ht="24">
      <c r="A965" s="617"/>
      <c r="B965" s="620" t="s">
        <v>3194</v>
      </c>
      <c r="C965" s="613" t="s">
        <v>4213</v>
      </c>
      <c r="D965" s="618" t="s">
        <v>3223</v>
      </c>
      <c r="E965" s="614">
        <v>520</v>
      </c>
      <c r="F965" s="615">
        <f t="shared" si="42"/>
        <v>67550595.175555557</v>
      </c>
      <c r="G965" s="614">
        <f t="shared" si="44"/>
        <v>520</v>
      </c>
      <c r="H965" s="615">
        <f t="shared" si="43"/>
        <v>67550595.175555557</v>
      </c>
      <c r="I965" s="616" t="s">
        <v>883</v>
      </c>
      <c r="J965" s="616" t="s">
        <v>2035</v>
      </c>
    </row>
    <row r="966" spans="1:10" ht="24">
      <c r="A966" s="617"/>
      <c r="B966" s="620" t="s">
        <v>3194</v>
      </c>
      <c r="C966" s="613" t="s">
        <v>4213</v>
      </c>
      <c r="D966" s="618" t="s">
        <v>3438</v>
      </c>
      <c r="E966" s="614">
        <v>120</v>
      </c>
      <c r="F966" s="615">
        <f t="shared" si="42"/>
        <v>67550715.175555557</v>
      </c>
      <c r="G966" s="614">
        <f t="shared" si="44"/>
        <v>120</v>
      </c>
      <c r="H966" s="615">
        <f t="shared" si="43"/>
        <v>67550715.175555557</v>
      </c>
      <c r="I966" s="616" t="s">
        <v>883</v>
      </c>
      <c r="J966" s="616" t="s">
        <v>2035</v>
      </c>
    </row>
    <row r="967" spans="1:10" ht="24">
      <c r="A967" s="617"/>
      <c r="B967" s="620" t="s">
        <v>3194</v>
      </c>
      <c r="C967" s="613" t="s">
        <v>4213</v>
      </c>
      <c r="D967" s="618" t="s">
        <v>3226</v>
      </c>
      <c r="E967" s="614">
        <v>1200</v>
      </c>
      <c r="F967" s="615">
        <f t="shared" ref="F967:F1030" si="45">E967+F966</f>
        <v>67551915.175555557</v>
      </c>
      <c r="G967" s="614">
        <f t="shared" si="44"/>
        <v>1200</v>
      </c>
      <c r="H967" s="615">
        <f t="shared" ref="H967:H1030" si="46">H966+G967</f>
        <v>67551915.175555557</v>
      </c>
      <c r="I967" s="616" t="s">
        <v>883</v>
      </c>
      <c r="J967" s="616" t="s">
        <v>2035</v>
      </c>
    </row>
    <row r="968" spans="1:10" ht="24">
      <c r="A968" s="617"/>
      <c r="B968" s="620" t="s">
        <v>3194</v>
      </c>
      <c r="C968" s="613" t="s">
        <v>4213</v>
      </c>
      <c r="D968" s="618" t="s">
        <v>3441</v>
      </c>
      <c r="E968" s="614">
        <v>4999.666666666667</v>
      </c>
      <c r="F968" s="615">
        <f t="shared" si="45"/>
        <v>67556914.842222229</v>
      </c>
      <c r="G968" s="614">
        <f t="shared" si="44"/>
        <v>4999.666666666667</v>
      </c>
      <c r="H968" s="615">
        <f t="shared" si="46"/>
        <v>67556914.842222229</v>
      </c>
      <c r="I968" s="616" t="s">
        <v>883</v>
      </c>
      <c r="J968" s="616" t="s">
        <v>2035</v>
      </c>
    </row>
    <row r="969" spans="1:10" ht="24">
      <c r="A969" s="617"/>
      <c r="B969" s="620" t="s">
        <v>3194</v>
      </c>
      <c r="C969" s="613" t="s">
        <v>4213</v>
      </c>
      <c r="D969" s="618" t="s">
        <v>4170</v>
      </c>
      <c r="E969" s="614">
        <v>6400</v>
      </c>
      <c r="F969" s="615">
        <f t="shared" si="45"/>
        <v>67563314.842222229</v>
      </c>
      <c r="G969" s="614">
        <f t="shared" ref="G969:G1032" si="47">E969</f>
        <v>6400</v>
      </c>
      <c r="H969" s="615">
        <f t="shared" si="46"/>
        <v>67563314.842222229</v>
      </c>
      <c r="I969" s="616" t="s">
        <v>883</v>
      </c>
      <c r="J969" s="616" t="s">
        <v>2035</v>
      </c>
    </row>
    <row r="970" spans="1:10" ht="24">
      <c r="A970" s="617"/>
      <c r="B970" s="620" t="s">
        <v>3194</v>
      </c>
      <c r="C970" s="613" t="s">
        <v>4213</v>
      </c>
      <c r="D970" s="618" t="s">
        <v>3229</v>
      </c>
      <c r="E970" s="614">
        <v>2240</v>
      </c>
      <c r="F970" s="615">
        <f t="shared" si="45"/>
        <v>67565554.842222229</v>
      </c>
      <c r="G970" s="614">
        <f t="shared" si="47"/>
        <v>2240</v>
      </c>
      <c r="H970" s="615">
        <f t="shared" si="46"/>
        <v>67565554.842222229</v>
      </c>
      <c r="I970" s="616" t="s">
        <v>883</v>
      </c>
      <c r="J970" s="616" t="s">
        <v>2035</v>
      </c>
    </row>
    <row r="971" spans="1:10" ht="24">
      <c r="A971" s="617"/>
      <c r="B971" s="620" t="s">
        <v>3194</v>
      </c>
      <c r="C971" s="613" t="s">
        <v>4213</v>
      </c>
      <c r="D971" s="618" t="s">
        <v>3445</v>
      </c>
      <c r="E971" s="614">
        <v>10920</v>
      </c>
      <c r="F971" s="615">
        <f t="shared" si="45"/>
        <v>67576474.842222229</v>
      </c>
      <c r="G971" s="614">
        <f t="shared" si="47"/>
        <v>10920</v>
      </c>
      <c r="H971" s="615">
        <f t="shared" si="46"/>
        <v>67576474.842222229</v>
      </c>
      <c r="I971" s="616" t="s">
        <v>883</v>
      </c>
      <c r="J971" s="616" t="s">
        <v>2035</v>
      </c>
    </row>
    <row r="972" spans="1:10" ht="24">
      <c r="A972" s="617"/>
      <c r="B972" s="620" t="s">
        <v>3194</v>
      </c>
      <c r="C972" s="613" t="s">
        <v>4213</v>
      </c>
      <c r="D972" s="618" t="s">
        <v>3585</v>
      </c>
      <c r="E972" s="614">
        <v>28000.333333333336</v>
      </c>
      <c r="F972" s="615">
        <f t="shared" si="45"/>
        <v>67604475.175555557</v>
      </c>
      <c r="G972" s="614">
        <f t="shared" si="47"/>
        <v>28000.333333333336</v>
      </c>
      <c r="H972" s="615">
        <f t="shared" si="46"/>
        <v>67604475.175555557</v>
      </c>
      <c r="I972" s="616" t="s">
        <v>883</v>
      </c>
      <c r="J972" s="616" t="s">
        <v>2035</v>
      </c>
    </row>
    <row r="973" spans="1:10" ht="24">
      <c r="A973" s="617"/>
      <c r="B973" s="620" t="s">
        <v>3194</v>
      </c>
      <c r="C973" s="613" t="s">
        <v>4213</v>
      </c>
      <c r="D973" s="618" t="s">
        <v>4151</v>
      </c>
      <c r="E973" s="614">
        <v>560</v>
      </c>
      <c r="F973" s="615">
        <f t="shared" si="45"/>
        <v>67605035.175555557</v>
      </c>
      <c r="G973" s="614">
        <f t="shared" si="47"/>
        <v>560</v>
      </c>
      <c r="H973" s="615">
        <f t="shared" si="46"/>
        <v>67605035.175555557</v>
      </c>
      <c r="I973" s="616" t="s">
        <v>883</v>
      </c>
      <c r="J973" s="616" t="s">
        <v>2035</v>
      </c>
    </row>
    <row r="974" spans="1:10" ht="24">
      <c r="A974" s="617"/>
      <c r="B974" s="620" t="s">
        <v>3194</v>
      </c>
      <c r="C974" s="613" t="s">
        <v>4213</v>
      </c>
      <c r="D974" s="618" t="s">
        <v>3587</v>
      </c>
      <c r="E974" s="614">
        <v>956.48</v>
      </c>
      <c r="F974" s="615">
        <f t="shared" si="45"/>
        <v>67605991.655555561</v>
      </c>
      <c r="G974" s="614">
        <f t="shared" si="47"/>
        <v>956.48</v>
      </c>
      <c r="H974" s="615">
        <f t="shared" si="46"/>
        <v>67605991.655555561</v>
      </c>
      <c r="I974" s="616" t="s">
        <v>883</v>
      </c>
      <c r="J974" s="616" t="s">
        <v>2035</v>
      </c>
    </row>
    <row r="975" spans="1:10" ht="24">
      <c r="A975" s="617"/>
      <c r="B975" s="620" t="s">
        <v>3194</v>
      </c>
      <c r="C975" s="613" t="s">
        <v>4213</v>
      </c>
      <c r="D975" s="618" t="s">
        <v>3453</v>
      </c>
      <c r="E975" s="614">
        <v>40</v>
      </c>
      <c r="F975" s="615">
        <f t="shared" si="45"/>
        <v>67606031.655555561</v>
      </c>
      <c r="G975" s="614">
        <f t="shared" si="47"/>
        <v>40</v>
      </c>
      <c r="H975" s="615">
        <f t="shared" si="46"/>
        <v>67606031.655555561</v>
      </c>
      <c r="I975" s="616" t="s">
        <v>883</v>
      </c>
      <c r="J975" s="616" t="s">
        <v>2035</v>
      </c>
    </row>
    <row r="976" spans="1:10" ht="24">
      <c r="A976" s="617"/>
      <c r="B976" s="620" t="s">
        <v>3194</v>
      </c>
      <c r="C976" s="613" t="s">
        <v>4213</v>
      </c>
      <c r="D976" s="618" t="s">
        <v>3454</v>
      </c>
      <c r="E976" s="614">
        <v>6160</v>
      </c>
      <c r="F976" s="615">
        <f t="shared" si="45"/>
        <v>67612191.655555561</v>
      </c>
      <c r="G976" s="614">
        <f t="shared" si="47"/>
        <v>6160</v>
      </c>
      <c r="H976" s="615">
        <f t="shared" si="46"/>
        <v>67612191.655555561</v>
      </c>
      <c r="I976" s="616" t="s">
        <v>883</v>
      </c>
      <c r="J976" s="616" t="s">
        <v>2035</v>
      </c>
    </row>
    <row r="977" spans="1:10" ht="24">
      <c r="A977" s="617"/>
      <c r="B977" s="620" t="s">
        <v>3194</v>
      </c>
      <c r="C977" s="613" t="s">
        <v>4213</v>
      </c>
      <c r="D977" s="618" t="s">
        <v>3235</v>
      </c>
      <c r="E977" s="614">
        <v>2440</v>
      </c>
      <c r="F977" s="615">
        <f t="shared" si="45"/>
        <v>67614631.655555561</v>
      </c>
      <c r="G977" s="614">
        <f t="shared" si="47"/>
        <v>2440</v>
      </c>
      <c r="H977" s="615">
        <f t="shared" si="46"/>
        <v>67614631.655555561</v>
      </c>
      <c r="I977" s="616" t="s">
        <v>883</v>
      </c>
      <c r="J977" s="616" t="s">
        <v>2035</v>
      </c>
    </row>
    <row r="978" spans="1:10" ht="24">
      <c r="A978" s="617"/>
      <c r="B978" s="620" t="s">
        <v>3194</v>
      </c>
      <c r="C978" s="613" t="s">
        <v>4215</v>
      </c>
      <c r="D978" s="618" t="s">
        <v>4216</v>
      </c>
      <c r="E978" s="614">
        <v>28160</v>
      </c>
      <c r="F978" s="615">
        <f t="shared" si="45"/>
        <v>67642791.655555561</v>
      </c>
      <c r="G978" s="614">
        <f t="shared" si="47"/>
        <v>28160</v>
      </c>
      <c r="H978" s="615">
        <f t="shared" si="46"/>
        <v>67642791.655555561</v>
      </c>
      <c r="I978" s="616" t="s">
        <v>907</v>
      </c>
      <c r="J978" s="616" t="s">
        <v>516</v>
      </c>
    </row>
    <row r="979" spans="1:10" ht="24">
      <c r="A979" s="617"/>
      <c r="B979" s="620" t="s">
        <v>3194</v>
      </c>
      <c r="C979" s="613" t="s">
        <v>4215</v>
      </c>
      <c r="D979" s="618" t="s">
        <v>3205</v>
      </c>
      <c r="E979" s="614">
        <v>138000</v>
      </c>
      <c r="F979" s="615">
        <f t="shared" si="45"/>
        <v>67780791.655555561</v>
      </c>
      <c r="G979" s="614">
        <f t="shared" si="47"/>
        <v>138000</v>
      </c>
      <c r="H979" s="615">
        <f t="shared" si="46"/>
        <v>67780791.655555561</v>
      </c>
      <c r="I979" s="616" t="s">
        <v>907</v>
      </c>
      <c r="J979" s="616" t="s">
        <v>516</v>
      </c>
    </row>
    <row r="980" spans="1:10" ht="24">
      <c r="A980" s="617"/>
      <c r="B980" s="620" t="s">
        <v>3194</v>
      </c>
      <c r="C980" s="613" t="s">
        <v>4215</v>
      </c>
      <c r="D980" s="618" t="s">
        <v>3206</v>
      </c>
      <c r="E980" s="614">
        <v>170000</v>
      </c>
      <c r="F980" s="615">
        <f t="shared" si="45"/>
        <v>67950791.655555561</v>
      </c>
      <c r="G980" s="614">
        <f t="shared" si="47"/>
        <v>170000</v>
      </c>
      <c r="H980" s="615">
        <f t="shared" si="46"/>
        <v>67950791.655555561</v>
      </c>
      <c r="I980" s="616" t="s">
        <v>907</v>
      </c>
      <c r="J980" s="616" t="s">
        <v>516</v>
      </c>
    </row>
    <row r="981" spans="1:10" ht="24">
      <c r="A981" s="617"/>
      <c r="B981" s="620" t="s">
        <v>3194</v>
      </c>
      <c r="C981" s="613" t="s">
        <v>4215</v>
      </c>
      <c r="D981" s="618" t="s">
        <v>4001</v>
      </c>
      <c r="E981" s="614">
        <v>4320</v>
      </c>
      <c r="F981" s="615">
        <f t="shared" si="45"/>
        <v>67955111.655555561</v>
      </c>
      <c r="G981" s="614">
        <f t="shared" si="47"/>
        <v>4320</v>
      </c>
      <c r="H981" s="615">
        <f t="shared" si="46"/>
        <v>67955111.655555561</v>
      </c>
      <c r="I981" s="616" t="s">
        <v>907</v>
      </c>
      <c r="J981" s="616" t="s">
        <v>516</v>
      </c>
    </row>
    <row r="982" spans="1:10" ht="24">
      <c r="A982" s="617"/>
      <c r="B982" s="620" t="s">
        <v>3194</v>
      </c>
      <c r="C982" s="613" t="s">
        <v>4215</v>
      </c>
      <c r="D982" s="618" t="s">
        <v>3208</v>
      </c>
      <c r="E982" s="614">
        <v>129000</v>
      </c>
      <c r="F982" s="615">
        <f t="shared" si="45"/>
        <v>68084111.655555561</v>
      </c>
      <c r="G982" s="614">
        <f t="shared" si="47"/>
        <v>129000</v>
      </c>
      <c r="H982" s="615">
        <f t="shared" si="46"/>
        <v>68084111.655555561</v>
      </c>
      <c r="I982" s="616" t="s">
        <v>907</v>
      </c>
      <c r="J982" s="616" t="s">
        <v>516</v>
      </c>
    </row>
    <row r="983" spans="1:10" ht="24">
      <c r="A983" s="617"/>
      <c r="B983" s="620" t="s">
        <v>3194</v>
      </c>
      <c r="C983" s="613" t="s">
        <v>4215</v>
      </c>
      <c r="D983" s="618" t="s">
        <v>3570</v>
      </c>
      <c r="E983" s="614">
        <v>4000</v>
      </c>
      <c r="F983" s="615">
        <f t="shared" si="45"/>
        <v>68088111.655555561</v>
      </c>
      <c r="G983" s="614">
        <f t="shared" si="47"/>
        <v>4000</v>
      </c>
      <c r="H983" s="615">
        <f t="shared" si="46"/>
        <v>68088111.655555561</v>
      </c>
      <c r="I983" s="616" t="s">
        <v>907</v>
      </c>
      <c r="J983" s="616" t="s">
        <v>516</v>
      </c>
    </row>
    <row r="984" spans="1:10" ht="24">
      <c r="A984" s="617"/>
      <c r="B984" s="620" t="s">
        <v>3194</v>
      </c>
      <c r="C984" s="613" t="s">
        <v>4215</v>
      </c>
      <c r="D984" s="618" t="s">
        <v>3210</v>
      </c>
      <c r="E984" s="614">
        <v>604000</v>
      </c>
      <c r="F984" s="615">
        <f t="shared" si="45"/>
        <v>68692111.655555561</v>
      </c>
      <c r="G984" s="614">
        <f t="shared" si="47"/>
        <v>604000</v>
      </c>
      <c r="H984" s="615">
        <f t="shared" si="46"/>
        <v>68692111.655555561</v>
      </c>
      <c r="I984" s="616" t="s">
        <v>907</v>
      </c>
      <c r="J984" s="616" t="s">
        <v>516</v>
      </c>
    </row>
    <row r="985" spans="1:10" ht="24">
      <c r="A985" s="617"/>
      <c r="B985" s="620" t="s">
        <v>3194</v>
      </c>
      <c r="C985" s="613" t="s">
        <v>4215</v>
      </c>
      <c r="D985" s="618" t="s">
        <v>3211</v>
      </c>
      <c r="E985" s="614">
        <v>20720</v>
      </c>
      <c r="F985" s="615">
        <f t="shared" si="45"/>
        <v>68712831.655555561</v>
      </c>
      <c r="G985" s="614">
        <f t="shared" si="47"/>
        <v>20720</v>
      </c>
      <c r="H985" s="615">
        <f t="shared" si="46"/>
        <v>68712831.655555561</v>
      </c>
      <c r="I985" s="616" t="s">
        <v>907</v>
      </c>
      <c r="J985" s="616" t="s">
        <v>516</v>
      </c>
    </row>
    <row r="986" spans="1:10" ht="24">
      <c r="A986" s="617"/>
      <c r="B986" s="620" t="s">
        <v>3194</v>
      </c>
      <c r="C986" s="613" t="s">
        <v>4215</v>
      </c>
      <c r="D986" s="618" t="s">
        <v>4053</v>
      </c>
      <c r="E986" s="614">
        <v>221000</v>
      </c>
      <c r="F986" s="615">
        <f t="shared" si="45"/>
        <v>68933831.655555561</v>
      </c>
      <c r="G986" s="614">
        <f t="shared" si="47"/>
        <v>221000</v>
      </c>
      <c r="H986" s="615">
        <f t="shared" si="46"/>
        <v>68933831.655555561</v>
      </c>
      <c r="I986" s="616" t="s">
        <v>907</v>
      </c>
      <c r="J986" s="616" t="s">
        <v>516</v>
      </c>
    </row>
    <row r="987" spans="1:10" ht="24">
      <c r="A987" s="617"/>
      <c r="B987" s="620" t="s">
        <v>3194</v>
      </c>
      <c r="C987" s="613" t="s">
        <v>4215</v>
      </c>
      <c r="D987" s="618" t="s">
        <v>3212</v>
      </c>
      <c r="E987" s="614">
        <v>3000</v>
      </c>
      <c r="F987" s="615">
        <f t="shared" si="45"/>
        <v>68936831.655555561</v>
      </c>
      <c r="G987" s="614">
        <f t="shared" si="47"/>
        <v>3000</v>
      </c>
      <c r="H987" s="615">
        <f t="shared" si="46"/>
        <v>68936831.655555561</v>
      </c>
      <c r="I987" s="616" t="s">
        <v>907</v>
      </c>
      <c r="J987" s="616" t="s">
        <v>516</v>
      </c>
    </row>
    <row r="988" spans="1:10" ht="24">
      <c r="A988" s="617"/>
      <c r="B988" s="620" t="s">
        <v>3194</v>
      </c>
      <c r="C988" s="613" t="s">
        <v>4215</v>
      </c>
      <c r="D988" s="618" t="s">
        <v>3423</v>
      </c>
      <c r="E988" s="614">
        <v>3720</v>
      </c>
      <c r="F988" s="615">
        <f t="shared" si="45"/>
        <v>68940551.655555561</v>
      </c>
      <c r="G988" s="614">
        <f t="shared" si="47"/>
        <v>3720</v>
      </c>
      <c r="H988" s="615">
        <f t="shared" si="46"/>
        <v>68940551.655555561</v>
      </c>
      <c r="I988" s="616" t="s">
        <v>907</v>
      </c>
      <c r="J988" s="616" t="s">
        <v>516</v>
      </c>
    </row>
    <row r="989" spans="1:10" ht="24">
      <c r="A989" s="617"/>
      <c r="B989" s="620" t="s">
        <v>3194</v>
      </c>
      <c r="C989" s="613" t="s">
        <v>4215</v>
      </c>
      <c r="D989" s="618" t="s">
        <v>3424</v>
      </c>
      <c r="E989" s="614">
        <v>10000</v>
      </c>
      <c r="F989" s="615">
        <f t="shared" si="45"/>
        <v>68950551.655555561</v>
      </c>
      <c r="G989" s="614">
        <f t="shared" si="47"/>
        <v>10000</v>
      </c>
      <c r="H989" s="615">
        <f t="shared" si="46"/>
        <v>68950551.655555561</v>
      </c>
      <c r="I989" s="616" t="s">
        <v>907</v>
      </c>
      <c r="J989" s="616" t="s">
        <v>516</v>
      </c>
    </row>
    <row r="990" spans="1:10" ht="24">
      <c r="A990" s="617"/>
      <c r="B990" s="620" t="s">
        <v>3194</v>
      </c>
      <c r="C990" s="613" t="s">
        <v>4215</v>
      </c>
      <c r="D990" s="618" t="s">
        <v>3425</v>
      </c>
      <c r="E990" s="614">
        <v>1240</v>
      </c>
      <c r="F990" s="615">
        <f t="shared" si="45"/>
        <v>68951791.655555561</v>
      </c>
      <c r="G990" s="614">
        <f t="shared" si="47"/>
        <v>1240</v>
      </c>
      <c r="H990" s="615">
        <f t="shared" si="46"/>
        <v>68951791.655555561</v>
      </c>
      <c r="I990" s="616" t="s">
        <v>907</v>
      </c>
      <c r="J990" s="616" t="s">
        <v>516</v>
      </c>
    </row>
    <row r="991" spans="1:10" ht="24">
      <c r="A991" s="617"/>
      <c r="B991" s="620" t="s">
        <v>3194</v>
      </c>
      <c r="C991" s="613" t="s">
        <v>4215</v>
      </c>
      <c r="D991" s="618" t="s">
        <v>3214</v>
      </c>
      <c r="E991" s="614">
        <v>184000</v>
      </c>
      <c r="F991" s="615">
        <f t="shared" si="45"/>
        <v>69135791.655555561</v>
      </c>
      <c r="G991" s="614">
        <f t="shared" si="47"/>
        <v>184000</v>
      </c>
      <c r="H991" s="615">
        <f t="shared" si="46"/>
        <v>69135791.655555561</v>
      </c>
      <c r="I991" s="616" t="s">
        <v>907</v>
      </c>
      <c r="J991" s="616" t="s">
        <v>516</v>
      </c>
    </row>
    <row r="992" spans="1:10" ht="24">
      <c r="A992" s="617"/>
      <c r="B992" s="620" t="s">
        <v>3194</v>
      </c>
      <c r="C992" s="613" t="s">
        <v>4215</v>
      </c>
      <c r="D992" s="618" t="s">
        <v>3273</v>
      </c>
      <c r="E992" s="614">
        <v>66000</v>
      </c>
      <c r="F992" s="615">
        <f t="shared" si="45"/>
        <v>69201791.655555561</v>
      </c>
      <c r="G992" s="614">
        <f t="shared" si="47"/>
        <v>66000</v>
      </c>
      <c r="H992" s="615">
        <f t="shared" si="46"/>
        <v>69201791.655555561</v>
      </c>
      <c r="I992" s="616" t="s">
        <v>907</v>
      </c>
      <c r="J992" s="616" t="s">
        <v>516</v>
      </c>
    </row>
    <row r="993" spans="1:10" ht="24">
      <c r="A993" s="617"/>
      <c r="B993" s="620" t="s">
        <v>3194</v>
      </c>
      <c r="C993" s="613" t="s">
        <v>4215</v>
      </c>
      <c r="D993" s="618" t="s">
        <v>3215</v>
      </c>
      <c r="E993" s="614">
        <v>447000</v>
      </c>
      <c r="F993" s="615">
        <f t="shared" si="45"/>
        <v>69648791.655555561</v>
      </c>
      <c r="G993" s="614">
        <f t="shared" si="47"/>
        <v>447000</v>
      </c>
      <c r="H993" s="615">
        <f t="shared" si="46"/>
        <v>69648791.655555561</v>
      </c>
      <c r="I993" s="616" t="s">
        <v>907</v>
      </c>
      <c r="J993" s="616" t="s">
        <v>516</v>
      </c>
    </row>
    <row r="994" spans="1:10" ht="24">
      <c r="A994" s="617"/>
      <c r="B994" s="620" t="s">
        <v>3194</v>
      </c>
      <c r="C994" s="613" t="s">
        <v>4215</v>
      </c>
      <c r="D994" s="618" t="s">
        <v>3593</v>
      </c>
      <c r="E994" s="614">
        <v>18600</v>
      </c>
      <c r="F994" s="615">
        <f t="shared" si="45"/>
        <v>69667391.655555561</v>
      </c>
      <c r="G994" s="614">
        <f t="shared" si="47"/>
        <v>18600</v>
      </c>
      <c r="H994" s="615">
        <f t="shared" si="46"/>
        <v>69667391.655555561</v>
      </c>
      <c r="I994" s="616" t="s">
        <v>907</v>
      </c>
      <c r="J994" s="616" t="s">
        <v>516</v>
      </c>
    </row>
    <row r="995" spans="1:10" ht="24">
      <c r="A995" s="617"/>
      <c r="B995" s="620" t="s">
        <v>3194</v>
      </c>
      <c r="C995" s="613" t="s">
        <v>4215</v>
      </c>
      <c r="D995" s="618" t="s">
        <v>3216</v>
      </c>
      <c r="E995" s="614">
        <v>15640</v>
      </c>
      <c r="F995" s="615">
        <f t="shared" si="45"/>
        <v>69683031.655555561</v>
      </c>
      <c r="G995" s="614">
        <f t="shared" si="47"/>
        <v>15640</v>
      </c>
      <c r="H995" s="615">
        <f t="shared" si="46"/>
        <v>69683031.655555561</v>
      </c>
      <c r="I995" s="616" t="s">
        <v>907</v>
      </c>
      <c r="J995" s="616" t="s">
        <v>516</v>
      </c>
    </row>
    <row r="996" spans="1:10" ht="24">
      <c r="A996" s="617"/>
      <c r="B996" s="620" t="s">
        <v>3194</v>
      </c>
      <c r="C996" s="613" t="s">
        <v>4215</v>
      </c>
      <c r="D996" s="618" t="s">
        <v>3575</v>
      </c>
      <c r="E996" s="614">
        <v>6360</v>
      </c>
      <c r="F996" s="615">
        <f t="shared" si="45"/>
        <v>69689391.655555561</v>
      </c>
      <c r="G996" s="614">
        <f t="shared" si="47"/>
        <v>6360</v>
      </c>
      <c r="H996" s="615">
        <f t="shared" si="46"/>
        <v>69689391.655555561</v>
      </c>
      <c r="I996" s="616" t="s">
        <v>907</v>
      </c>
      <c r="J996" s="616" t="s">
        <v>516</v>
      </c>
    </row>
    <row r="997" spans="1:10" ht="24">
      <c r="A997" s="617"/>
      <c r="B997" s="620" t="s">
        <v>3194</v>
      </c>
      <c r="C997" s="613" t="s">
        <v>4215</v>
      </c>
      <c r="D997" s="618" t="s">
        <v>3431</v>
      </c>
      <c r="E997" s="614">
        <v>94000</v>
      </c>
      <c r="F997" s="615">
        <f t="shared" si="45"/>
        <v>69783391.655555561</v>
      </c>
      <c r="G997" s="614">
        <f t="shared" si="47"/>
        <v>94000</v>
      </c>
      <c r="H997" s="615">
        <f t="shared" si="46"/>
        <v>69783391.655555561</v>
      </c>
      <c r="I997" s="616" t="s">
        <v>907</v>
      </c>
      <c r="J997" s="616" t="s">
        <v>516</v>
      </c>
    </row>
    <row r="998" spans="1:10" ht="24">
      <c r="A998" s="617"/>
      <c r="B998" s="620" t="s">
        <v>3194</v>
      </c>
      <c r="C998" s="613" t="s">
        <v>4215</v>
      </c>
      <c r="D998" s="618" t="s">
        <v>3578</v>
      </c>
      <c r="E998" s="614">
        <v>800</v>
      </c>
      <c r="F998" s="615">
        <f t="shared" si="45"/>
        <v>69784191.655555561</v>
      </c>
      <c r="G998" s="614">
        <f t="shared" si="47"/>
        <v>800</v>
      </c>
      <c r="H998" s="615">
        <f t="shared" si="46"/>
        <v>69784191.655555561</v>
      </c>
      <c r="I998" s="616" t="s">
        <v>907</v>
      </c>
      <c r="J998" s="616" t="s">
        <v>516</v>
      </c>
    </row>
    <row r="999" spans="1:10" ht="24">
      <c r="A999" s="617"/>
      <c r="B999" s="620" t="s">
        <v>3194</v>
      </c>
      <c r="C999" s="613" t="s">
        <v>4215</v>
      </c>
      <c r="D999" s="618" t="s">
        <v>3217</v>
      </c>
      <c r="E999" s="614">
        <v>78000</v>
      </c>
      <c r="F999" s="615">
        <f t="shared" si="45"/>
        <v>69862191.655555561</v>
      </c>
      <c r="G999" s="614">
        <f t="shared" si="47"/>
        <v>78000</v>
      </c>
      <c r="H999" s="615">
        <f t="shared" si="46"/>
        <v>69862191.655555561</v>
      </c>
      <c r="I999" s="616" t="s">
        <v>907</v>
      </c>
      <c r="J999" s="616" t="s">
        <v>516</v>
      </c>
    </row>
    <row r="1000" spans="1:10" ht="24">
      <c r="A1000" s="617"/>
      <c r="B1000" s="620" t="s">
        <v>3194</v>
      </c>
      <c r="C1000" s="613" t="s">
        <v>4215</v>
      </c>
      <c r="D1000" s="618" t="s">
        <v>3432</v>
      </c>
      <c r="E1000" s="614">
        <v>10000</v>
      </c>
      <c r="F1000" s="615">
        <f t="shared" si="45"/>
        <v>69872191.655555561</v>
      </c>
      <c r="G1000" s="614">
        <f t="shared" si="47"/>
        <v>10000</v>
      </c>
      <c r="H1000" s="615">
        <f t="shared" si="46"/>
        <v>69872191.655555561</v>
      </c>
      <c r="I1000" s="616" t="s">
        <v>907</v>
      </c>
      <c r="J1000" s="616" t="s">
        <v>516</v>
      </c>
    </row>
    <row r="1001" spans="1:10" ht="24">
      <c r="A1001" s="617"/>
      <c r="B1001" s="620" t="s">
        <v>3194</v>
      </c>
      <c r="C1001" s="613" t="s">
        <v>4215</v>
      </c>
      <c r="D1001" s="618" t="s">
        <v>3433</v>
      </c>
      <c r="E1001" s="614">
        <v>65333</v>
      </c>
      <c r="F1001" s="615">
        <f t="shared" si="45"/>
        <v>69937524.655555561</v>
      </c>
      <c r="G1001" s="614">
        <f t="shared" si="47"/>
        <v>65333</v>
      </c>
      <c r="H1001" s="615">
        <f t="shared" si="46"/>
        <v>69937524.655555561</v>
      </c>
      <c r="I1001" s="616" t="s">
        <v>907</v>
      </c>
      <c r="J1001" s="616" t="s">
        <v>516</v>
      </c>
    </row>
    <row r="1002" spans="1:10" ht="24">
      <c r="A1002" s="617"/>
      <c r="B1002" s="620" t="s">
        <v>3194</v>
      </c>
      <c r="C1002" s="613" t="s">
        <v>4215</v>
      </c>
      <c r="D1002" s="618" t="s">
        <v>4056</v>
      </c>
      <c r="E1002" s="614">
        <v>560</v>
      </c>
      <c r="F1002" s="615">
        <f t="shared" si="45"/>
        <v>69938084.655555561</v>
      </c>
      <c r="G1002" s="614">
        <f t="shared" si="47"/>
        <v>560</v>
      </c>
      <c r="H1002" s="615">
        <f t="shared" si="46"/>
        <v>69938084.655555561</v>
      </c>
      <c r="I1002" s="616" t="s">
        <v>907</v>
      </c>
      <c r="J1002" s="616" t="s">
        <v>516</v>
      </c>
    </row>
    <row r="1003" spans="1:10" ht="24">
      <c r="A1003" s="617"/>
      <c r="B1003" s="620" t="s">
        <v>3194</v>
      </c>
      <c r="C1003" s="613" t="s">
        <v>4215</v>
      </c>
      <c r="D1003" s="618" t="s">
        <v>3690</v>
      </c>
      <c r="E1003" s="614">
        <v>14000</v>
      </c>
      <c r="F1003" s="615">
        <f t="shared" si="45"/>
        <v>69952084.655555561</v>
      </c>
      <c r="G1003" s="614">
        <f t="shared" si="47"/>
        <v>14000</v>
      </c>
      <c r="H1003" s="615">
        <f t="shared" si="46"/>
        <v>69952084.655555561</v>
      </c>
      <c r="I1003" s="616" t="s">
        <v>907</v>
      </c>
      <c r="J1003" s="616" t="s">
        <v>516</v>
      </c>
    </row>
    <row r="1004" spans="1:10" ht="24">
      <c r="A1004" s="617"/>
      <c r="B1004" s="620" t="s">
        <v>3194</v>
      </c>
      <c r="C1004" s="613" t="s">
        <v>4215</v>
      </c>
      <c r="D1004" s="618" t="s">
        <v>3222</v>
      </c>
      <c r="E1004" s="614">
        <v>8000</v>
      </c>
      <c r="F1004" s="615">
        <f t="shared" si="45"/>
        <v>69960084.655555561</v>
      </c>
      <c r="G1004" s="614">
        <f t="shared" si="47"/>
        <v>8000</v>
      </c>
      <c r="H1004" s="615">
        <f t="shared" si="46"/>
        <v>69960084.655555561</v>
      </c>
      <c r="I1004" s="616" t="s">
        <v>907</v>
      </c>
      <c r="J1004" s="616" t="s">
        <v>516</v>
      </c>
    </row>
    <row r="1005" spans="1:10" ht="24">
      <c r="A1005" s="617"/>
      <c r="B1005" s="620" t="s">
        <v>3194</v>
      </c>
      <c r="C1005" s="613" t="s">
        <v>4215</v>
      </c>
      <c r="D1005" s="618" t="s">
        <v>3436</v>
      </c>
      <c r="E1005" s="614">
        <v>2320</v>
      </c>
      <c r="F1005" s="615">
        <f t="shared" si="45"/>
        <v>69962404.655555561</v>
      </c>
      <c r="G1005" s="614">
        <f t="shared" si="47"/>
        <v>2320</v>
      </c>
      <c r="H1005" s="615">
        <f t="shared" si="46"/>
        <v>69962404.655555561</v>
      </c>
      <c r="I1005" s="616" t="s">
        <v>907</v>
      </c>
      <c r="J1005" s="616" t="s">
        <v>516</v>
      </c>
    </row>
    <row r="1006" spans="1:10" ht="24">
      <c r="A1006" s="617"/>
      <c r="B1006" s="620" t="s">
        <v>3194</v>
      </c>
      <c r="C1006" s="613" t="s">
        <v>4215</v>
      </c>
      <c r="D1006" s="618" t="s">
        <v>3437</v>
      </c>
      <c r="E1006" s="614">
        <v>7000</v>
      </c>
      <c r="F1006" s="615">
        <f t="shared" si="45"/>
        <v>69969404.655555561</v>
      </c>
      <c r="G1006" s="614">
        <f t="shared" si="47"/>
        <v>7000</v>
      </c>
      <c r="H1006" s="615">
        <f t="shared" si="46"/>
        <v>69969404.655555561</v>
      </c>
      <c r="I1006" s="616" t="s">
        <v>907</v>
      </c>
      <c r="J1006" s="616" t="s">
        <v>516</v>
      </c>
    </row>
    <row r="1007" spans="1:10" ht="24">
      <c r="A1007" s="617"/>
      <c r="B1007" s="620" t="s">
        <v>3194</v>
      </c>
      <c r="C1007" s="613" t="s">
        <v>4215</v>
      </c>
      <c r="D1007" s="618" t="s">
        <v>3223</v>
      </c>
      <c r="E1007" s="614">
        <v>1440</v>
      </c>
      <c r="F1007" s="615">
        <f t="shared" si="45"/>
        <v>69970844.655555561</v>
      </c>
      <c r="G1007" s="614">
        <f t="shared" si="47"/>
        <v>1440</v>
      </c>
      <c r="H1007" s="615">
        <f t="shared" si="46"/>
        <v>69970844.655555561</v>
      </c>
      <c r="I1007" s="616" t="s">
        <v>907</v>
      </c>
      <c r="J1007" s="616" t="s">
        <v>516</v>
      </c>
    </row>
    <row r="1008" spans="1:10" ht="24">
      <c r="A1008" s="617"/>
      <c r="B1008" s="620" t="s">
        <v>3194</v>
      </c>
      <c r="C1008" s="613" t="s">
        <v>4215</v>
      </c>
      <c r="D1008" s="618" t="s">
        <v>3224</v>
      </c>
      <c r="E1008" s="614">
        <v>640</v>
      </c>
      <c r="F1008" s="615">
        <f t="shared" si="45"/>
        <v>69971484.655555561</v>
      </c>
      <c r="G1008" s="614">
        <f t="shared" si="47"/>
        <v>640</v>
      </c>
      <c r="H1008" s="615">
        <f t="shared" si="46"/>
        <v>69971484.655555561</v>
      </c>
      <c r="I1008" s="616" t="s">
        <v>907</v>
      </c>
      <c r="J1008" s="616" t="s">
        <v>516</v>
      </c>
    </row>
    <row r="1009" spans="1:10" ht="24">
      <c r="A1009" s="617"/>
      <c r="B1009" s="620" t="s">
        <v>3194</v>
      </c>
      <c r="C1009" s="613" t="s">
        <v>4215</v>
      </c>
      <c r="D1009" s="618" t="s">
        <v>3225</v>
      </c>
      <c r="E1009" s="614">
        <v>1240</v>
      </c>
      <c r="F1009" s="615">
        <f t="shared" si="45"/>
        <v>69972724.655555561</v>
      </c>
      <c r="G1009" s="614">
        <f t="shared" si="47"/>
        <v>1240</v>
      </c>
      <c r="H1009" s="615">
        <f t="shared" si="46"/>
        <v>69972724.655555561</v>
      </c>
      <c r="I1009" s="616" t="s">
        <v>907</v>
      </c>
      <c r="J1009" s="616" t="s">
        <v>516</v>
      </c>
    </row>
    <row r="1010" spans="1:10" ht="24">
      <c r="A1010" s="617"/>
      <c r="B1010" s="620" t="s">
        <v>3194</v>
      </c>
      <c r="C1010" s="613" t="s">
        <v>4215</v>
      </c>
      <c r="D1010" s="618" t="s">
        <v>3226</v>
      </c>
      <c r="E1010" s="614">
        <v>880</v>
      </c>
      <c r="F1010" s="615">
        <f t="shared" si="45"/>
        <v>69973604.655555561</v>
      </c>
      <c r="G1010" s="614">
        <f t="shared" si="47"/>
        <v>880</v>
      </c>
      <c r="H1010" s="615">
        <f t="shared" si="46"/>
        <v>69973604.655555561</v>
      </c>
      <c r="I1010" s="616" t="s">
        <v>907</v>
      </c>
      <c r="J1010" s="616" t="s">
        <v>516</v>
      </c>
    </row>
    <row r="1011" spans="1:10" ht="24">
      <c r="A1011" s="617"/>
      <c r="B1011" s="620" t="s">
        <v>3194</v>
      </c>
      <c r="C1011" s="613" t="s">
        <v>4215</v>
      </c>
      <c r="D1011" s="618" t="s">
        <v>3441</v>
      </c>
      <c r="E1011" s="614">
        <v>9000</v>
      </c>
      <c r="F1011" s="615">
        <f t="shared" si="45"/>
        <v>69982604.655555561</v>
      </c>
      <c r="G1011" s="614">
        <f t="shared" si="47"/>
        <v>9000</v>
      </c>
      <c r="H1011" s="615">
        <f t="shared" si="46"/>
        <v>69982604.655555561</v>
      </c>
      <c r="I1011" s="616" t="s">
        <v>907</v>
      </c>
      <c r="J1011" s="616" t="s">
        <v>516</v>
      </c>
    </row>
    <row r="1012" spans="1:10" ht="24">
      <c r="A1012" s="617"/>
      <c r="B1012" s="620" t="s">
        <v>3194</v>
      </c>
      <c r="C1012" s="613" t="s">
        <v>4215</v>
      </c>
      <c r="D1012" s="618" t="s">
        <v>3227</v>
      </c>
      <c r="E1012" s="614">
        <v>70000</v>
      </c>
      <c r="F1012" s="615">
        <f t="shared" si="45"/>
        <v>70052604.655555561</v>
      </c>
      <c r="G1012" s="614">
        <f t="shared" si="47"/>
        <v>70000</v>
      </c>
      <c r="H1012" s="615">
        <f t="shared" si="46"/>
        <v>70052604.655555561</v>
      </c>
      <c r="I1012" s="616" t="s">
        <v>907</v>
      </c>
      <c r="J1012" s="616" t="s">
        <v>516</v>
      </c>
    </row>
    <row r="1013" spans="1:10" ht="24">
      <c r="A1013" s="617"/>
      <c r="B1013" s="620" t="s">
        <v>3194</v>
      </c>
      <c r="C1013" s="613" t="s">
        <v>4215</v>
      </c>
      <c r="D1013" s="618" t="s">
        <v>3229</v>
      </c>
      <c r="E1013" s="614">
        <v>400</v>
      </c>
      <c r="F1013" s="615">
        <f t="shared" si="45"/>
        <v>70053004.655555561</v>
      </c>
      <c r="G1013" s="614">
        <f t="shared" si="47"/>
        <v>400</v>
      </c>
      <c r="H1013" s="615">
        <f t="shared" si="46"/>
        <v>70053004.655555561</v>
      </c>
      <c r="I1013" s="616" t="s">
        <v>907</v>
      </c>
      <c r="J1013" s="616" t="s">
        <v>516</v>
      </c>
    </row>
    <row r="1014" spans="1:10" ht="24">
      <c r="A1014" s="617"/>
      <c r="B1014" s="620" t="s">
        <v>3194</v>
      </c>
      <c r="C1014" s="613" t="s">
        <v>4215</v>
      </c>
      <c r="D1014" s="618" t="s">
        <v>3445</v>
      </c>
      <c r="E1014" s="614">
        <v>335333.33333333337</v>
      </c>
      <c r="F1014" s="615">
        <f t="shared" si="45"/>
        <v>70388337.98888889</v>
      </c>
      <c r="G1014" s="614">
        <f t="shared" si="47"/>
        <v>335333.33333333337</v>
      </c>
      <c r="H1014" s="615">
        <f t="shared" si="46"/>
        <v>70388337.98888889</v>
      </c>
      <c r="I1014" s="616" t="s">
        <v>907</v>
      </c>
      <c r="J1014" s="616" t="s">
        <v>516</v>
      </c>
    </row>
    <row r="1015" spans="1:10" ht="24">
      <c r="A1015" s="617"/>
      <c r="B1015" s="620" t="s">
        <v>3194</v>
      </c>
      <c r="C1015" s="613" t="s">
        <v>4215</v>
      </c>
      <c r="D1015" s="618" t="s">
        <v>3585</v>
      </c>
      <c r="E1015" s="614">
        <v>8000</v>
      </c>
      <c r="F1015" s="615">
        <f t="shared" si="45"/>
        <v>70396337.98888889</v>
      </c>
      <c r="G1015" s="614">
        <f t="shared" si="47"/>
        <v>8000</v>
      </c>
      <c r="H1015" s="615">
        <f t="shared" si="46"/>
        <v>70396337.98888889</v>
      </c>
      <c r="I1015" s="616" t="s">
        <v>907</v>
      </c>
      <c r="J1015" s="616" t="s">
        <v>516</v>
      </c>
    </row>
    <row r="1016" spans="1:10" ht="24">
      <c r="A1016" s="617"/>
      <c r="B1016" s="620" t="s">
        <v>3194</v>
      </c>
      <c r="C1016" s="613" t="s">
        <v>4215</v>
      </c>
      <c r="D1016" s="618" t="s">
        <v>3586</v>
      </c>
      <c r="E1016" s="614">
        <v>130000</v>
      </c>
      <c r="F1016" s="615">
        <f t="shared" si="45"/>
        <v>70526337.98888889</v>
      </c>
      <c r="G1016" s="614">
        <f t="shared" si="47"/>
        <v>130000</v>
      </c>
      <c r="H1016" s="615">
        <f t="shared" si="46"/>
        <v>70526337.98888889</v>
      </c>
      <c r="I1016" s="616" t="s">
        <v>907</v>
      </c>
      <c r="J1016" s="616" t="s">
        <v>516</v>
      </c>
    </row>
    <row r="1017" spans="1:10" ht="24">
      <c r="A1017" s="617"/>
      <c r="B1017" s="620" t="s">
        <v>3194</v>
      </c>
      <c r="C1017" s="613" t="s">
        <v>4215</v>
      </c>
      <c r="D1017" s="618" t="s">
        <v>3449</v>
      </c>
      <c r="E1017" s="614">
        <v>11212</v>
      </c>
      <c r="F1017" s="615">
        <f t="shared" si="45"/>
        <v>70537549.98888889</v>
      </c>
      <c r="G1017" s="614">
        <f t="shared" si="47"/>
        <v>11212</v>
      </c>
      <c r="H1017" s="615">
        <f t="shared" si="46"/>
        <v>70537549.98888889</v>
      </c>
      <c r="I1017" s="616" t="s">
        <v>907</v>
      </c>
      <c r="J1017" s="616" t="s">
        <v>516</v>
      </c>
    </row>
    <row r="1018" spans="1:10" ht="24">
      <c r="A1018" s="617"/>
      <c r="B1018" s="620" t="s">
        <v>3194</v>
      </c>
      <c r="C1018" s="613" t="s">
        <v>4215</v>
      </c>
      <c r="D1018" s="618" t="s">
        <v>3451</v>
      </c>
      <c r="E1018" s="614">
        <v>34000</v>
      </c>
      <c r="F1018" s="615">
        <f t="shared" si="45"/>
        <v>70571549.98888889</v>
      </c>
      <c r="G1018" s="614">
        <f t="shared" si="47"/>
        <v>34000</v>
      </c>
      <c r="H1018" s="615">
        <f t="shared" si="46"/>
        <v>70571549.98888889</v>
      </c>
      <c r="I1018" s="616" t="s">
        <v>907</v>
      </c>
      <c r="J1018" s="616" t="s">
        <v>516</v>
      </c>
    </row>
    <row r="1019" spans="1:10" ht="24">
      <c r="A1019" s="617"/>
      <c r="B1019" s="620" t="s">
        <v>3194</v>
      </c>
      <c r="C1019" s="613" t="s">
        <v>4215</v>
      </c>
      <c r="D1019" s="618" t="s">
        <v>3452</v>
      </c>
      <c r="E1019" s="614">
        <v>13800</v>
      </c>
      <c r="F1019" s="615">
        <f t="shared" si="45"/>
        <v>70585349.98888889</v>
      </c>
      <c r="G1019" s="614">
        <f t="shared" si="47"/>
        <v>13800</v>
      </c>
      <c r="H1019" s="615">
        <f t="shared" si="46"/>
        <v>70585349.98888889</v>
      </c>
      <c r="I1019" s="616" t="s">
        <v>907</v>
      </c>
      <c r="J1019" s="616" t="s">
        <v>516</v>
      </c>
    </row>
    <row r="1020" spans="1:10" ht="24">
      <c r="A1020" s="617"/>
      <c r="B1020" s="620" t="s">
        <v>3194</v>
      </c>
      <c r="C1020" s="613" t="s">
        <v>4215</v>
      </c>
      <c r="D1020" s="618" t="s">
        <v>3587</v>
      </c>
      <c r="E1020" s="614">
        <v>9000</v>
      </c>
      <c r="F1020" s="615">
        <f t="shared" si="45"/>
        <v>70594349.98888889</v>
      </c>
      <c r="G1020" s="614">
        <f t="shared" si="47"/>
        <v>9000</v>
      </c>
      <c r="H1020" s="615">
        <f t="shared" si="46"/>
        <v>70594349.98888889</v>
      </c>
      <c r="I1020" s="616" t="s">
        <v>907</v>
      </c>
      <c r="J1020" s="616" t="s">
        <v>516</v>
      </c>
    </row>
    <row r="1021" spans="1:10" ht="24">
      <c r="A1021" s="617"/>
      <c r="B1021" s="620" t="s">
        <v>3194</v>
      </c>
      <c r="C1021" s="613" t="s">
        <v>4215</v>
      </c>
      <c r="D1021" s="618" t="s">
        <v>3453</v>
      </c>
      <c r="E1021" s="614">
        <v>40</v>
      </c>
      <c r="F1021" s="615">
        <f t="shared" si="45"/>
        <v>70594389.98888889</v>
      </c>
      <c r="G1021" s="614">
        <f t="shared" si="47"/>
        <v>40</v>
      </c>
      <c r="H1021" s="615">
        <f t="shared" si="46"/>
        <v>70594389.98888889</v>
      </c>
      <c r="I1021" s="616" t="s">
        <v>907</v>
      </c>
      <c r="J1021" s="616" t="s">
        <v>516</v>
      </c>
    </row>
    <row r="1022" spans="1:10" ht="24">
      <c r="A1022" s="617"/>
      <c r="B1022" s="620" t="s">
        <v>3194</v>
      </c>
      <c r="C1022" s="613" t="s">
        <v>4215</v>
      </c>
      <c r="D1022" s="618" t="s">
        <v>3454</v>
      </c>
      <c r="E1022" s="614">
        <v>259333</v>
      </c>
      <c r="F1022" s="615">
        <f t="shared" si="45"/>
        <v>70853722.98888889</v>
      </c>
      <c r="G1022" s="614">
        <f t="shared" si="47"/>
        <v>259333</v>
      </c>
      <c r="H1022" s="615">
        <f t="shared" si="46"/>
        <v>70853722.98888889</v>
      </c>
      <c r="I1022" s="616" t="s">
        <v>907</v>
      </c>
      <c r="J1022" s="616" t="s">
        <v>516</v>
      </c>
    </row>
    <row r="1023" spans="1:10" ht="24">
      <c r="A1023" s="617"/>
      <c r="B1023" s="620" t="s">
        <v>3194</v>
      </c>
      <c r="C1023" s="613" t="s">
        <v>4215</v>
      </c>
      <c r="D1023" s="618" t="s">
        <v>3235</v>
      </c>
      <c r="E1023" s="614">
        <v>200000</v>
      </c>
      <c r="F1023" s="615">
        <f t="shared" si="45"/>
        <v>71053722.98888889</v>
      </c>
      <c r="G1023" s="614">
        <f t="shared" si="47"/>
        <v>200000</v>
      </c>
      <c r="H1023" s="615">
        <f t="shared" si="46"/>
        <v>71053722.98888889</v>
      </c>
      <c r="I1023" s="616" t="s">
        <v>907</v>
      </c>
      <c r="J1023" s="616" t="s">
        <v>516</v>
      </c>
    </row>
    <row r="1024" spans="1:10" ht="24">
      <c r="A1024" s="617"/>
      <c r="B1024" s="620" t="s">
        <v>3194</v>
      </c>
      <c r="C1024" s="613" t="s">
        <v>4215</v>
      </c>
      <c r="D1024" s="618" t="s">
        <v>3589</v>
      </c>
      <c r="E1024" s="614">
        <v>10192</v>
      </c>
      <c r="F1024" s="615">
        <f t="shared" si="45"/>
        <v>71063914.98888889</v>
      </c>
      <c r="G1024" s="614">
        <f t="shared" si="47"/>
        <v>10192</v>
      </c>
      <c r="H1024" s="615">
        <f t="shared" si="46"/>
        <v>71063914.98888889</v>
      </c>
      <c r="I1024" s="616" t="s">
        <v>907</v>
      </c>
      <c r="J1024" s="616" t="s">
        <v>516</v>
      </c>
    </row>
    <row r="1025" spans="1:10" ht="24">
      <c r="A1025" s="617"/>
      <c r="B1025" s="620" t="s">
        <v>3194</v>
      </c>
      <c r="C1025" s="613" t="s">
        <v>4215</v>
      </c>
      <c r="D1025" s="618" t="s">
        <v>3455</v>
      </c>
      <c r="E1025" s="614">
        <v>17280</v>
      </c>
      <c r="F1025" s="615">
        <f t="shared" si="45"/>
        <v>71081194.98888889</v>
      </c>
      <c r="G1025" s="614">
        <f t="shared" si="47"/>
        <v>17280</v>
      </c>
      <c r="H1025" s="615">
        <f t="shared" si="46"/>
        <v>71081194.98888889</v>
      </c>
      <c r="I1025" s="616" t="s">
        <v>907</v>
      </c>
      <c r="J1025" s="616" t="s">
        <v>516</v>
      </c>
    </row>
    <row r="1026" spans="1:10" ht="24">
      <c r="A1026" s="617"/>
      <c r="B1026" s="620" t="s">
        <v>3194</v>
      </c>
      <c r="C1026" s="613" t="s">
        <v>4217</v>
      </c>
      <c r="D1026" s="618" t="s">
        <v>4107</v>
      </c>
      <c r="E1026" s="614">
        <v>480</v>
      </c>
      <c r="F1026" s="615">
        <f t="shared" si="45"/>
        <v>71081674.98888889</v>
      </c>
      <c r="G1026" s="614">
        <f t="shared" si="47"/>
        <v>480</v>
      </c>
      <c r="H1026" s="615">
        <f t="shared" si="46"/>
        <v>71081674.98888889</v>
      </c>
      <c r="I1026" s="616" t="s">
        <v>776</v>
      </c>
      <c r="J1026" s="616" t="s">
        <v>2023</v>
      </c>
    </row>
    <row r="1027" spans="1:10" ht="24">
      <c r="A1027" s="617"/>
      <c r="B1027" s="620" t="s">
        <v>3194</v>
      </c>
      <c r="C1027" s="613" t="s">
        <v>4217</v>
      </c>
      <c r="D1027" s="618" t="s">
        <v>4086</v>
      </c>
      <c r="E1027" s="614">
        <v>2480</v>
      </c>
      <c r="F1027" s="615">
        <f t="shared" si="45"/>
        <v>71084154.98888889</v>
      </c>
      <c r="G1027" s="614">
        <f t="shared" si="47"/>
        <v>2480</v>
      </c>
      <c r="H1027" s="615">
        <f t="shared" si="46"/>
        <v>71084154.98888889</v>
      </c>
      <c r="I1027" s="616" t="s">
        <v>776</v>
      </c>
      <c r="J1027" s="616" t="s">
        <v>2023</v>
      </c>
    </row>
    <row r="1028" spans="1:10" ht="24">
      <c r="A1028" s="617"/>
      <c r="B1028" s="620" t="s">
        <v>3194</v>
      </c>
      <c r="C1028" s="613" t="s">
        <v>4217</v>
      </c>
      <c r="D1028" s="618" t="s">
        <v>4218</v>
      </c>
      <c r="E1028" s="614">
        <v>6000</v>
      </c>
      <c r="F1028" s="615">
        <f t="shared" si="45"/>
        <v>71090154.98888889</v>
      </c>
      <c r="G1028" s="614">
        <f t="shared" si="47"/>
        <v>6000</v>
      </c>
      <c r="H1028" s="615">
        <f t="shared" si="46"/>
        <v>71090154.98888889</v>
      </c>
      <c r="I1028" s="616" t="s">
        <v>776</v>
      </c>
      <c r="J1028" s="616" t="s">
        <v>2023</v>
      </c>
    </row>
    <row r="1029" spans="1:10" ht="24">
      <c r="A1029" s="617"/>
      <c r="B1029" s="620" t="s">
        <v>3194</v>
      </c>
      <c r="C1029" s="613" t="s">
        <v>4217</v>
      </c>
      <c r="D1029" s="618" t="s">
        <v>4088</v>
      </c>
      <c r="E1029" s="614">
        <v>8000</v>
      </c>
      <c r="F1029" s="615">
        <f t="shared" si="45"/>
        <v>71098154.98888889</v>
      </c>
      <c r="G1029" s="614">
        <f t="shared" si="47"/>
        <v>8000</v>
      </c>
      <c r="H1029" s="615">
        <f t="shared" si="46"/>
        <v>71098154.98888889</v>
      </c>
      <c r="I1029" s="616" t="s">
        <v>776</v>
      </c>
      <c r="J1029" s="616" t="s">
        <v>2023</v>
      </c>
    </row>
    <row r="1030" spans="1:10" ht="24">
      <c r="A1030" s="617"/>
      <c r="B1030" s="620" t="s">
        <v>3194</v>
      </c>
      <c r="C1030" s="613" t="s">
        <v>4217</v>
      </c>
      <c r="D1030" s="618" t="s">
        <v>4201</v>
      </c>
      <c r="E1030" s="614">
        <v>1040</v>
      </c>
      <c r="F1030" s="615">
        <f t="shared" si="45"/>
        <v>71099194.98888889</v>
      </c>
      <c r="G1030" s="614">
        <f t="shared" si="47"/>
        <v>1040</v>
      </c>
      <c r="H1030" s="615">
        <f t="shared" si="46"/>
        <v>71099194.98888889</v>
      </c>
      <c r="I1030" s="616" t="s">
        <v>776</v>
      </c>
      <c r="J1030" s="616" t="s">
        <v>2023</v>
      </c>
    </row>
    <row r="1031" spans="1:10" ht="24">
      <c r="A1031" s="617"/>
      <c r="B1031" s="620" t="s">
        <v>3194</v>
      </c>
      <c r="C1031" s="613" t="s">
        <v>4217</v>
      </c>
      <c r="D1031" s="618" t="s">
        <v>4219</v>
      </c>
      <c r="E1031" s="614">
        <v>350000</v>
      </c>
      <c r="F1031" s="615">
        <f t="shared" ref="F1031:F1051" si="48">E1031+F1030</f>
        <v>71449194.98888889</v>
      </c>
      <c r="G1031" s="614">
        <f t="shared" si="47"/>
        <v>350000</v>
      </c>
      <c r="H1031" s="615">
        <f t="shared" ref="H1031:H1051" si="49">H1030+G1031</f>
        <v>71449194.98888889</v>
      </c>
      <c r="I1031" s="616" t="s">
        <v>776</v>
      </c>
      <c r="J1031" s="616" t="s">
        <v>2023</v>
      </c>
    </row>
    <row r="1032" spans="1:10" ht="24">
      <c r="A1032" s="617"/>
      <c r="B1032" s="620" t="s">
        <v>3194</v>
      </c>
      <c r="C1032" s="613" t="s">
        <v>4217</v>
      </c>
      <c r="D1032" s="618" t="s">
        <v>4089</v>
      </c>
      <c r="E1032" s="614">
        <v>133999.66666666666</v>
      </c>
      <c r="F1032" s="615">
        <f t="shared" si="48"/>
        <v>71583194.655555561</v>
      </c>
      <c r="G1032" s="614">
        <f t="shared" si="47"/>
        <v>133999.66666666666</v>
      </c>
      <c r="H1032" s="615">
        <f t="shared" si="49"/>
        <v>71583194.655555561</v>
      </c>
      <c r="I1032" s="616" t="s">
        <v>776</v>
      </c>
      <c r="J1032" s="616" t="s">
        <v>2023</v>
      </c>
    </row>
    <row r="1033" spans="1:10" ht="24">
      <c r="A1033" s="617"/>
      <c r="B1033" s="620" t="s">
        <v>3194</v>
      </c>
      <c r="C1033" s="613" t="s">
        <v>4217</v>
      </c>
      <c r="D1033" s="618" t="s">
        <v>4091</v>
      </c>
      <c r="E1033" s="614">
        <v>168000</v>
      </c>
      <c r="F1033" s="615">
        <f t="shared" si="48"/>
        <v>71751194.655555561</v>
      </c>
      <c r="G1033" s="614">
        <f t="shared" ref="G1033:G1051" si="50">E1033</f>
        <v>168000</v>
      </c>
      <c r="H1033" s="615">
        <f t="shared" si="49"/>
        <v>71751194.655555561</v>
      </c>
      <c r="I1033" s="616" t="s">
        <v>776</v>
      </c>
      <c r="J1033" s="616" t="s">
        <v>2023</v>
      </c>
    </row>
    <row r="1034" spans="1:10" ht="24">
      <c r="A1034" s="617"/>
      <c r="B1034" s="620" t="s">
        <v>3194</v>
      </c>
      <c r="C1034" s="613" t="s">
        <v>4217</v>
      </c>
      <c r="D1034" s="618" t="s">
        <v>4092</v>
      </c>
      <c r="E1034" s="614">
        <v>103333</v>
      </c>
      <c r="F1034" s="615">
        <f t="shared" si="48"/>
        <v>71854527.655555561</v>
      </c>
      <c r="G1034" s="614">
        <f t="shared" si="50"/>
        <v>103333</v>
      </c>
      <c r="H1034" s="615">
        <f t="shared" si="49"/>
        <v>71854527.655555561</v>
      </c>
      <c r="I1034" s="616" t="s">
        <v>776</v>
      </c>
      <c r="J1034" s="616" t="s">
        <v>2023</v>
      </c>
    </row>
    <row r="1035" spans="1:10" ht="24">
      <c r="A1035" s="617"/>
      <c r="B1035" s="620" t="s">
        <v>3194</v>
      </c>
      <c r="C1035" s="613" t="s">
        <v>4217</v>
      </c>
      <c r="D1035" s="618" t="s">
        <v>4208</v>
      </c>
      <c r="E1035" s="614">
        <v>1760</v>
      </c>
      <c r="F1035" s="615">
        <f t="shared" si="48"/>
        <v>71856287.655555561</v>
      </c>
      <c r="G1035" s="614">
        <f t="shared" si="50"/>
        <v>1760</v>
      </c>
      <c r="H1035" s="615">
        <f t="shared" si="49"/>
        <v>71856287.655555561</v>
      </c>
      <c r="I1035" s="616" t="s">
        <v>776</v>
      </c>
      <c r="J1035" s="616" t="s">
        <v>2023</v>
      </c>
    </row>
    <row r="1036" spans="1:10" ht="24">
      <c r="A1036" s="617"/>
      <c r="B1036" s="620" t="s">
        <v>3194</v>
      </c>
      <c r="C1036" s="613" t="s">
        <v>4217</v>
      </c>
      <c r="D1036" s="618" t="s">
        <v>4094</v>
      </c>
      <c r="E1036" s="614">
        <v>91999.666666666672</v>
      </c>
      <c r="F1036" s="615">
        <f t="shared" si="48"/>
        <v>71948287.322222233</v>
      </c>
      <c r="G1036" s="614">
        <f t="shared" si="50"/>
        <v>91999.666666666672</v>
      </c>
      <c r="H1036" s="615">
        <f t="shared" si="49"/>
        <v>71948287.322222233</v>
      </c>
      <c r="I1036" s="616" t="s">
        <v>776</v>
      </c>
      <c r="J1036" s="616" t="s">
        <v>2023</v>
      </c>
    </row>
    <row r="1037" spans="1:10" ht="24">
      <c r="A1037" s="617"/>
      <c r="B1037" s="620" t="s">
        <v>3194</v>
      </c>
      <c r="C1037" s="613" t="s">
        <v>4217</v>
      </c>
      <c r="D1037" s="618" t="s">
        <v>3208</v>
      </c>
      <c r="E1037" s="614">
        <v>7280</v>
      </c>
      <c r="F1037" s="615">
        <f t="shared" si="48"/>
        <v>71955567.322222233</v>
      </c>
      <c r="G1037" s="614">
        <f t="shared" si="50"/>
        <v>7280</v>
      </c>
      <c r="H1037" s="615">
        <f t="shared" si="49"/>
        <v>71955567.322222233</v>
      </c>
      <c r="I1037" s="616" t="s">
        <v>776</v>
      </c>
      <c r="J1037" s="616" t="s">
        <v>2023</v>
      </c>
    </row>
    <row r="1038" spans="1:10" ht="24">
      <c r="A1038" s="617"/>
      <c r="B1038" s="620" t="s">
        <v>3194</v>
      </c>
      <c r="C1038" s="613" t="s">
        <v>4217</v>
      </c>
      <c r="D1038" s="618" t="s">
        <v>3210</v>
      </c>
      <c r="E1038" s="614">
        <v>13440</v>
      </c>
      <c r="F1038" s="615">
        <f t="shared" si="48"/>
        <v>71969007.322222233</v>
      </c>
      <c r="G1038" s="614">
        <f t="shared" si="50"/>
        <v>13440</v>
      </c>
      <c r="H1038" s="615">
        <f t="shared" si="49"/>
        <v>71969007.322222233</v>
      </c>
      <c r="I1038" s="616" t="s">
        <v>776</v>
      </c>
      <c r="J1038" s="616" t="s">
        <v>2023</v>
      </c>
    </row>
    <row r="1039" spans="1:10" ht="24">
      <c r="A1039" s="617"/>
      <c r="B1039" s="620" t="s">
        <v>3194</v>
      </c>
      <c r="C1039" s="613" t="s">
        <v>4217</v>
      </c>
      <c r="D1039" s="618" t="s">
        <v>3211</v>
      </c>
      <c r="E1039" s="614">
        <v>6720</v>
      </c>
      <c r="F1039" s="615">
        <f t="shared" si="48"/>
        <v>71975727.322222233</v>
      </c>
      <c r="G1039" s="614">
        <f t="shared" si="50"/>
        <v>6720</v>
      </c>
      <c r="H1039" s="615">
        <f t="shared" si="49"/>
        <v>71975727.322222233</v>
      </c>
      <c r="I1039" s="616" t="s">
        <v>776</v>
      </c>
      <c r="J1039" s="616" t="s">
        <v>2023</v>
      </c>
    </row>
    <row r="1040" spans="1:10" ht="24">
      <c r="A1040" s="617"/>
      <c r="B1040" s="620" t="s">
        <v>3194</v>
      </c>
      <c r="C1040" s="613" t="s">
        <v>4217</v>
      </c>
      <c r="D1040" s="618" t="s">
        <v>3423</v>
      </c>
      <c r="E1040" s="614">
        <v>1040</v>
      </c>
      <c r="F1040" s="615">
        <f t="shared" si="48"/>
        <v>71976767.322222233</v>
      </c>
      <c r="G1040" s="614">
        <f t="shared" si="50"/>
        <v>1040</v>
      </c>
      <c r="H1040" s="615">
        <f t="shared" si="49"/>
        <v>71976767.322222233</v>
      </c>
      <c r="I1040" s="616" t="s">
        <v>776</v>
      </c>
      <c r="J1040" s="616" t="s">
        <v>2023</v>
      </c>
    </row>
    <row r="1041" spans="1:10" ht="24">
      <c r="A1041" s="617"/>
      <c r="B1041" s="620" t="s">
        <v>3194</v>
      </c>
      <c r="C1041" s="613" t="s">
        <v>4217</v>
      </c>
      <c r="D1041" s="618" t="s">
        <v>3426</v>
      </c>
      <c r="E1041" s="614">
        <v>160</v>
      </c>
      <c r="F1041" s="615">
        <f t="shared" si="48"/>
        <v>71976927.322222233</v>
      </c>
      <c r="G1041" s="614">
        <f t="shared" si="50"/>
        <v>160</v>
      </c>
      <c r="H1041" s="615">
        <f t="shared" si="49"/>
        <v>71976927.322222233</v>
      </c>
      <c r="I1041" s="616" t="s">
        <v>776</v>
      </c>
      <c r="J1041" s="616" t="s">
        <v>2023</v>
      </c>
    </row>
    <row r="1042" spans="1:10" ht="24">
      <c r="A1042" s="617"/>
      <c r="B1042" s="620" t="s">
        <v>3194</v>
      </c>
      <c r="C1042" s="613" t="s">
        <v>4217</v>
      </c>
      <c r="D1042" s="618" t="s">
        <v>3215</v>
      </c>
      <c r="E1042" s="614">
        <v>5200</v>
      </c>
      <c r="F1042" s="615">
        <f t="shared" si="48"/>
        <v>71982127.322222233</v>
      </c>
      <c r="G1042" s="614">
        <f t="shared" si="50"/>
        <v>5200</v>
      </c>
      <c r="H1042" s="615">
        <f t="shared" si="49"/>
        <v>71982127.322222233</v>
      </c>
      <c r="I1042" s="616" t="s">
        <v>776</v>
      </c>
      <c r="J1042" s="616" t="s">
        <v>2023</v>
      </c>
    </row>
    <row r="1043" spans="1:10" ht="24">
      <c r="A1043" s="617"/>
      <c r="B1043" s="620" t="s">
        <v>3194</v>
      </c>
      <c r="C1043" s="613" t="s">
        <v>4217</v>
      </c>
      <c r="D1043" s="618" t="s">
        <v>3433</v>
      </c>
      <c r="E1043" s="614">
        <v>265999.66666666669</v>
      </c>
      <c r="F1043" s="615">
        <f t="shared" si="48"/>
        <v>72248126.988888904</v>
      </c>
      <c r="G1043" s="614">
        <f t="shared" si="50"/>
        <v>265999.66666666669</v>
      </c>
      <c r="H1043" s="615">
        <f t="shared" si="49"/>
        <v>72248126.988888904</v>
      </c>
      <c r="I1043" s="616" t="s">
        <v>776</v>
      </c>
      <c r="J1043" s="616" t="s">
        <v>2023</v>
      </c>
    </row>
    <row r="1044" spans="1:10" ht="24">
      <c r="A1044" s="617"/>
      <c r="B1044" s="620" t="s">
        <v>3194</v>
      </c>
      <c r="C1044" s="613" t="s">
        <v>4217</v>
      </c>
      <c r="D1044" s="618" t="s">
        <v>3222</v>
      </c>
      <c r="E1044" s="614">
        <v>24000</v>
      </c>
      <c r="F1044" s="615">
        <f t="shared" si="48"/>
        <v>72272126.988888904</v>
      </c>
      <c r="G1044" s="614">
        <f t="shared" si="50"/>
        <v>24000</v>
      </c>
      <c r="H1044" s="615">
        <f t="shared" si="49"/>
        <v>72272126.988888904</v>
      </c>
      <c r="I1044" s="616" t="s">
        <v>776</v>
      </c>
      <c r="J1044" s="616" t="s">
        <v>2023</v>
      </c>
    </row>
    <row r="1045" spans="1:10" ht="24">
      <c r="A1045" s="617"/>
      <c r="B1045" s="620" t="s">
        <v>3194</v>
      </c>
      <c r="C1045" s="613" t="s">
        <v>4217</v>
      </c>
      <c r="D1045" s="618" t="s">
        <v>3248</v>
      </c>
      <c r="E1045" s="614">
        <v>800</v>
      </c>
      <c r="F1045" s="615">
        <f t="shared" si="48"/>
        <v>72272926.988888904</v>
      </c>
      <c r="G1045" s="614">
        <f t="shared" si="50"/>
        <v>800</v>
      </c>
      <c r="H1045" s="615">
        <f t="shared" si="49"/>
        <v>72272926.988888904</v>
      </c>
      <c r="I1045" s="616" t="s">
        <v>776</v>
      </c>
      <c r="J1045" s="616" t="s">
        <v>2023</v>
      </c>
    </row>
    <row r="1046" spans="1:10" ht="24">
      <c r="A1046" s="617"/>
      <c r="B1046" s="620" t="s">
        <v>3194</v>
      </c>
      <c r="C1046" s="613" t="s">
        <v>4217</v>
      </c>
      <c r="D1046" s="618" t="s">
        <v>3225</v>
      </c>
      <c r="E1046" s="614">
        <v>2360</v>
      </c>
      <c r="F1046" s="615">
        <f t="shared" si="48"/>
        <v>72275286.988888904</v>
      </c>
      <c r="G1046" s="614">
        <f t="shared" si="50"/>
        <v>2360</v>
      </c>
      <c r="H1046" s="615">
        <f t="shared" si="49"/>
        <v>72275286.988888904</v>
      </c>
      <c r="I1046" s="616" t="s">
        <v>776</v>
      </c>
      <c r="J1046" s="616" t="s">
        <v>2023</v>
      </c>
    </row>
    <row r="1047" spans="1:10" ht="24">
      <c r="A1047" s="617"/>
      <c r="B1047" s="620" t="s">
        <v>3194</v>
      </c>
      <c r="C1047" s="613" t="s">
        <v>4217</v>
      </c>
      <c r="D1047" s="618" t="s">
        <v>3228</v>
      </c>
      <c r="E1047" s="614">
        <v>150000</v>
      </c>
      <c r="F1047" s="615">
        <f t="shared" si="48"/>
        <v>72425286.988888904</v>
      </c>
      <c r="G1047" s="614">
        <f t="shared" si="50"/>
        <v>150000</v>
      </c>
      <c r="H1047" s="615">
        <f t="shared" si="49"/>
        <v>72425286.988888904</v>
      </c>
      <c r="I1047" s="616" t="s">
        <v>776</v>
      </c>
      <c r="J1047" s="616" t="s">
        <v>2023</v>
      </c>
    </row>
    <row r="1048" spans="1:10" ht="24">
      <c r="A1048" s="617"/>
      <c r="B1048" s="620" t="s">
        <v>3194</v>
      </c>
      <c r="C1048" s="613" t="s">
        <v>4217</v>
      </c>
      <c r="D1048" s="618" t="s">
        <v>3449</v>
      </c>
      <c r="E1048" s="614">
        <v>5600</v>
      </c>
      <c r="F1048" s="615">
        <f t="shared" si="48"/>
        <v>72430886.988888904</v>
      </c>
      <c r="G1048" s="614">
        <f t="shared" si="50"/>
        <v>5600</v>
      </c>
      <c r="H1048" s="615">
        <f t="shared" si="49"/>
        <v>72430886.988888904</v>
      </c>
      <c r="I1048" s="616" t="s">
        <v>776</v>
      </c>
      <c r="J1048" s="616" t="s">
        <v>2023</v>
      </c>
    </row>
    <row r="1049" spans="1:10" ht="24">
      <c r="A1049" s="617"/>
      <c r="B1049" s="620" t="s">
        <v>3194</v>
      </c>
      <c r="C1049" s="613" t="s">
        <v>4217</v>
      </c>
      <c r="D1049" s="618" t="s">
        <v>3454</v>
      </c>
      <c r="E1049" s="614">
        <v>139999.66666666666</v>
      </c>
      <c r="F1049" s="615">
        <f t="shared" si="48"/>
        <v>72570886.655555576</v>
      </c>
      <c r="G1049" s="614">
        <f t="shared" si="50"/>
        <v>139999.66666666666</v>
      </c>
      <c r="H1049" s="615">
        <f t="shared" si="49"/>
        <v>72570886.655555576</v>
      </c>
      <c r="I1049" s="616" t="s">
        <v>776</v>
      </c>
      <c r="J1049" s="616" t="s">
        <v>2023</v>
      </c>
    </row>
    <row r="1050" spans="1:10" ht="24">
      <c r="A1050" s="617"/>
      <c r="B1050" s="620" t="s">
        <v>3194</v>
      </c>
      <c r="C1050" s="613" t="s">
        <v>4217</v>
      </c>
      <c r="D1050" s="618" t="s">
        <v>3235</v>
      </c>
      <c r="E1050" s="614">
        <v>3600</v>
      </c>
      <c r="F1050" s="615">
        <f t="shared" si="48"/>
        <v>72574486.655555576</v>
      </c>
      <c r="G1050" s="614">
        <f t="shared" si="50"/>
        <v>3600</v>
      </c>
      <c r="H1050" s="615">
        <f t="shared" si="49"/>
        <v>72574486.655555576</v>
      </c>
      <c r="I1050" s="616" t="s">
        <v>776</v>
      </c>
      <c r="J1050" s="616" t="s">
        <v>2023</v>
      </c>
    </row>
    <row r="1051" spans="1:10" ht="24">
      <c r="A1051" s="617"/>
      <c r="B1051" s="620" t="s">
        <v>3194</v>
      </c>
      <c r="C1051" s="613" t="s">
        <v>4217</v>
      </c>
      <c r="D1051" s="618" t="s">
        <v>3455</v>
      </c>
      <c r="E1051" s="614">
        <v>7840</v>
      </c>
      <c r="F1051" s="615">
        <f t="shared" si="48"/>
        <v>72582326.655555576</v>
      </c>
      <c r="G1051" s="614">
        <f t="shared" si="50"/>
        <v>7840</v>
      </c>
      <c r="H1051" s="615">
        <f t="shared" si="49"/>
        <v>72582326.655555576</v>
      </c>
      <c r="I1051" s="616" t="s">
        <v>776</v>
      </c>
      <c r="J1051" s="616" t="s">
        <v>2023</v>
      </c>
    </row>
    <row r="1052" spans="1:10">
      <c r="D1052" s="147" t="s">
        <v>3161</v>
      </c>
      <c r="E1052" s="222">
        <f>SUM(E4:E1051)</f>
        <v>72582326.655555576</v>
      </c>
    </row>
  </sheetData>
  <pageMargins left="0.25" right="0.25" top="0.75" bottom="0.75" header="0.3" footer="0.3"/>
  <pageSetup scale="75" fitToHeight="0" orientation="landscape" verticalDpi="0" r:id="rId1"/>
  <headerFooter>
    <oddHeader>&amp;F</oddHeader>
    <oddFooter>&amp;C&amp;A&amp;R&amp;P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1188"/>
  <sheetViews>
    <sheetView zoomScaleNormal="100" workbookViewId="0">
      <pane ySplit="3" topLeftCell="A4" activePane="bottomLeft" state="frozen"/>
      <selection pane="bottomLeft" activeCell="A4" sqref="A4"/>
    </sheetView>
  </sheetViews>
  <sheetFormatPr defaultColWidth="8.7109375" defaultRowHeight="12"/>
  <cols>
    <col min="1" max="1" width="11.5703125" style="7" bestFit="1" customWidth="1"/>
    <col min="2" max="2" width="20.7109375" style="130" bestFit="1" customWidth="1"/>
    <col min="3" max="3" width="15.7109375" style="130" customWidth="1"/>
    <col min="4" max="4" width="128.42578125" style="3" customWidth="1"/>
    <col min="5" max="5" width="12.7109375" style="40" bestFit="1" customWidth="1"/>
    <col min="6" max="6" width="12.28515625" style="7" bestFit="1" customWidth="1"/>
    <col min="7" max="7" width="8.42578125" style="7" bestFit="1" customWidth="1"/>
    <col min="8" max="8" width="15" style="48" bestFit="1" customWidth="1"/>
    <col min="9" max="9" width="12.5703125" style="7" bestFit="1" customWidth="1"/>
    <col min="10" max="10" width="12.42578125" style="7" bestFit="1" customWidth="1"/>
    <col min="11" max="16384" width="8.7109375" style="7"/>
  </cols>
  <sheetData>
    <row r="1" spans="1:10">
      <c r="A1" s="1" t="s">
        <v>5943</v>
      </c>
      <c r="B1" s="45"/>
      <c r="C1" s="621"/>
    </row>
    <row r="3" spans="1:10" s="2" customFormat="1">
      <c r="A3" s="609" t="s">
        <v>6</v>
      </c>
      <c r="B3" s="619" t="s">
        <v>5671</v>
      </c>
      <c r="C3" s="619" t="s">
        <v>7</v>
      </c>
      <c r="D3" s="609" t="s">
        <v>8</v>
      </c>
      <c r="E3" s="610" t="s">
        <v>9</v>
      </c>
      <c r="F3" s="609" t="s">
        <v>10</v>
      </c>
      <c r="G3" s="609" t="s">
        <v>11</v>
      </c>
      <c r="H3" s="611" t="s">
        <v>12</v>
      </c>
      <c r="I3" s="609" t="s">
        <v>13</v>
      </c>
      <c r="J3" s="609" t="s">
        <v>14</v>
      </c>
    </row>
    <row r="4" spans="1:10" ht="272.45" customHeight="1">
      <c r="A4" s="612">
        <v>1</v>
      </c>
      <c r="B4" s="620" t="s">
        <v>4220</v>
      </c>
      <c r="C4" s="613" t="s">
        <v>4221</v>
      </c>
      <c r="D4" s="613" t="s">
        <v>5936</v>
      </c>
      <c r="E4" s="614">
        <v>1850000</v>
      </c>
      <c r="F4" s="615">
        <f>E4</f>
        <v>1850000</v>
      </c>
      <c r="G4" s="614">
        <f>E4</f>
        <v>1850000</v>
      </c>
      <c r="H4" s="615">
        <f>G4</f>
        <v>1850000</v>
      </c>
      <c r="I4" s="616" t="s">
        <v>113</v>
      </c>
      <c r="J4" s="616" t="s">
        <v>2463</v>
      </c>
    </row>
    <row r="5" spans="1:10" ht="348.6" customHeight="1">
      <c r="A5" s="612">
        <v>2</v>
      </c>
      <c r="B5" s="620" t="s">
        <v>4220</v>
      </c>
      <c r="C5" s="613" t="s">
        <v>4222</v>
      </c>
      <c r="D5" s="613" t="s">
        <v>5940</v>
      </c>
      <c r="E5" s="614">
        <v>20050000</v>
      </c>
      <c r="F5" s="615">
        <f>E5+F4</f>
        <v>21900000</v>
      </c>
      <c r="G5" s="614">
        <f t="shared" ref="G5:G8" si="0">E5</f>
        <v>20050000</v>
      </c>
      <c r="H5" s="615">
        <f>G5+H4</f>
        <v>21900000</v>
      </c>
      <c r="I5" s="616" t="s">
        <v>113</v>
      </c>
      <c r="J5" s="616" t="s">
        <v>2463</v>
      </c>
    </row>
    <row r="6" spans="1:10" ht="279" customHeight="1">
      <c r="A6" s="612">
        <v>3</v>
      </c>
      <c r="B6" s="620" t="s">
        <v>4220</v>
      </c>
      <c r="C6" s="622" t="s">
        <v>4223</v>
      </c>
      <c r="D6" s="613" t="s">
        <v>5937</v>
      </c>
      <c r="E6" s="614">
        <v>1595000</v>
      </c>
      <c r="F6" s="615">
        <f t="shared" ref="F6:F8" si="1">E6+F5</f>
        <v>23495000</v>
      </c>
      <c r="G6" s="614">
        <f t="shared" si="0"/>
        <v>1595000</v>
      </c>
      <c r="H6" s="615">
        <f t="shared" ref="H6:H8" si="2">G6+H5</f>
        <v>23495000</v>
      </c>
      <c r="I6" s="616" t="s">
        <v>113</v>
      </c>
      <c r="J6" s="616" t="s">
        <v>2463</v>
      </c>
    </row>
    <row r="7" spans="1:10" ht="291.95" customHeight="1">
      <c r="A7" s="612">
        <v>4</v>
      </c>
      <c r="B7" s="620" t="s">
        <v>4220</v>
      </c>
      <c r="C7" s="613" t="s">
        <v>4224</v>
      </c>
      <c r="D7" s="613" t="s">
        <v>5938</v>
      </c>
      <c r="E7" s="614">
        <v>4405000</v>
      </c>
      <c r="F7" s="615">
        <f t="shared" si="1"/>
        <v>27900000</v>
      </c>
      <c r="G7" s="614">
        <f t="shared" si="0"/>
        <v>4405000</v>
      </c>
      <c r="H7" s="615">
        <f t="shared" si="2"/>
        <v>27900000</v>
      </c>
      <c r="I7" s="616" t="s">
        <v>113</v>
      </c>
      <c r="J7" s="616" t="s">
        <v>2463</v>
      </c>
    </row>
    <row r="8" spans="1:10" ht="120.6" customHeight="1">
      <c r="A8" s="612">
        <v>5</v>
      </c>
      <c r="B8" s="620" t="s">
        <v>4220</v>
      </c>
      <c r="C8" s="613" t="s">
        <v>4225</v>
      </c>
      <c r="D8" s="613" t="s">
        <v>5939</v>
      </c>
      <c r="E8" s="614">
        <v>300000</v>
      </c>
      <c r="F8" s="615">
        <f t="shared" si="1"/>
        <v>28200000</v>
      </c>
      <c r="G8" s="614">
        <f t="shared" si="0"/>
        <v>300000</v>
      </c>
      <c r="H8" s="615">
        <f t="shared" si="2"/>
        <v>28200000</v>
      </c>
      <c r="I8" s="616" t="s">
        <v>113</v>
      </c>
      <c r="J8" s="616" t="s">
        <v>114</v>
      </c>
    </row>
    <row r="9" spans="1:10" ht="24">
      <c r="A9" s="617"/>
      <c r="B9" s="620" t="s">
        <v>4220</v>
      </c>
      <c r="C9" s="622" t="s">
        <v>4226</v>
      </c>
      <c r="D9" s="618" t="s">
        <v>4227</v>
      </c>
      <c r="E9" s="614">
        <v>250000</v>
      </c>
      <c r="F9" s="615">
        <f>F8+E9</f>
        <v>28450000</v>
      </c>
      <c r="G9" s="614">
        <f>E9</f>
        <v>250000</v>
      </c>
      <c r="H9" s="615">
        <f>H8+G9</f>
        <v>28450000</v>
      </c>
      <c r="I9" s="616" t="s">
        <v>113</v>
      </c>
      <c r="J9" s="616" t="s">
        <v>2463</v>
      </c>
    </row>
    <row r="10" spans="1:10" ht="24">
      <c r="A10" s="617"/>
      <c r="B10" s="620" t="s">
        <v>4220</v>
      </c>
      <c r="C10" s="622" t="s">
        <v>4226</v>
      </c>
      <c r="D10" s="618" t="s">
        <v>4228</v>
      </c>
      <c r="E10" s="614">
        <v>100000</v>
      </c>
      <c r="F10" s="615">
        <f>E10+F9</f>
        <v>28550000</v>
      </c>
      <c r="G10" s="614">
        <f t="shared" ref="G10:G73" si="3">E10</f>
        <v>100000</v>
      </c>
      <c r="H10" s="615">
        <f>H9+G10</f>
        <v>28550000</v>
      </c>
      <c r="I10" s="616" t="s">
        <v>113</v>
      </c>
      <c r="J10" s="616" t="s">
        <v>2463</v>
      </c>
    </row>
    <row r="11" spans="1:10" ht="24">
      <c r="A11" s="617"/>
      <c r="B11" s="620" t="s">
        <v>4220</v>
      </c>
      <c r="C11" s="622" t="s">
        <v>4226</v>
      </c>
      <c r="D11" s="618" t="s">
        <v>4229</v>
      </c>
      <c r="E11" s="614">
        <v>250000</v>
      </c>
      <c r="F11" s="615">
        <f t="shared" ref="F11:F74" si="4">E11+F10</f>
        <v>28800000</v>
      </c>
      <c r="G11" s="614">
        <f t="shared" si="3"/>
        <v>250000</v>
      </c>
      <c r="H11" s="615">
        <f t="shared" ref="H11:H74" si="5">H10+G11</f>
        <v>28800000</v>
      </c>
      <c r="I11" s="616" t="s">
        <v>113</v>
      </c>
      <c r="J11" s="616" t="s">
        <v>2463</v>
      </c>
    </row>
    <row r="12" spans="1:10" ht="24">
      <c r="A12" s="617"/>
      <c r="B12" s="620" t="s">
        <v>4220</v>
      </c>
      <c r="C12" s="622" t="s">
        <v>4226</v>
      </c>
      <c r="D12" s="618" t="s">
        <v>4230</v>
      </c>
      <c r="E12" s="614">
        <v>95000</v>
      </c>
      <c r="F12" s="615">
        <f t="shared" si="4"/>
        <v>28895000</v>
      </c>
      <c r="G12" s="614">
        <f t="shared" si="3"/>
        <v>95000</v>
      </c>
      <c r="H12" s="615">
        <f t="shared" si="5"/>
        <v>28895000</v>
      </c>
      <c r="I12" s="616" t="s">
        <v>113</v>
      </c>
      <c r="J12" s="616" t="s">
        <v>2463</v>
      </c>
    </row>
    <row r="13" spans="1:10" ht="24">
      <c r="A13" s="617"/>
      <c r="B13" s="620" t="s">
        <v>4220</v>
      </c>
      <c r="C13" s="622" t="s">
        <v>4226</v>
      </c>
      <c r="D13" s="618" t="s">
        <v>4231</v>
      </c>
      <c r="E13" s="614">
        <v>175000</v>
      </c>
      <c r="F13" s="615">
        <f t="shared" si="4"/>
        <v>29070000</v>
      </c>
      <c r="G13" s="614">
        <f t="shared" si="3"/>
        <v>175000</v>
      </c>
      <c r="H13" s="615">
        <f t="shared" si="5"/>
        <v>29070000</v>
      </c>
      <c r="I13" s="616" t="s">
        <v>113</v>
      </c>
      <c r="J13" s="616" t="s">
        <v>2463</v>
      </c>
    </row>
    <row r="14" spans="1:10" ht="24">
      <c r="A14" s="617"/>
      <c r="B14" s="620" t="s">
        <v>4220</v>
      </c>
      <c r="C14" s="622" t="s">
        <v>4232</v>
      </c>
      <c r="D14" s="618" t="s">
        <v>4233</v>
      </c>
      <c r="E14" s="614">
        <v>5000</v>
      </c>
      <c r="F14" s="615">
        <f t="shared" si="4"/>
        <v>29075000</v>
      </c>
      <c r="G14" s="614">
        <f t="shared" si="3"/>
        <v>5000</v>
      </c>
      <c r="H14" s="615">
        <f t="shared" si="5"/>
        <v>29075000</v>
      </c>
      <c r="I14" s="616" t="s">
        <v>113</v>
      </c>
      <c r="J14" s="616" t="s">
        <v>2583</v>
      </c>
    </row>
    <row r="15" spans="1:10" ht="24">
      <c r="A15" s="617"/>
      <c r="B15" s="620" t="s">
        <v>4220</v>
      </c>
      <c r="C15" s="622" t="s">
        <v>4234</v>
      </c>
      <c r="D15" s="618" t="s">
        <v>4235</v>
      </c>
      <c r="E15" s="614">
        <v>2000000</v>
      </c>
      <c r="F15" s="615">
        <f t="shared" si="4"/>
        <v>31075000</v>
      </c>
      <c r="G15" s="614">
        <f t="shared" si="3"/>
        <v>2000000</v>
      </c>
      <c r="H15" s="615">
        <f t="shared" si="5"/>
        <v>31075000</v>
      </c>
      <c r="I15" s="616" t="s">
        <v>113</v>
      </c>
      <c r="J15" s="616" t="s">
        <v>2463</v>
      </c>
    </row>
    <row r="16" spans="1:10" ht="24">
      <c r="A16" s="617"/>
      <c r="B16" s="620" t="s">
        <v>4220</v>
      </c>
      <c r="C16" s="622" t="s">
        <v>4234</v>
      </c>
      <c r="D16" s="618" t="s">
        <v>4236</v>
      </c>
      <c r="E16" s="614">
        <v>310880</v>
      </c>
      <c r="F16" s="615">
        <f t="shared" si="4"/>
        <v>31385880</v>
      </c>
      <c r="G16" s="614">
        <f t="shared" si="3"/>
        <v>310880</v>
      </c>
      <c r="H16" s="615">
        <f t="shared" si="5"/>
        <v>31385880</v>
      </c>
      <c r="I16" s="616" t="s">
        <v>113</v>
      </c>
      <c r="J16" s="616" t="s">
        <v>2463</v>
      </c>
    </row>
    <row r="17" spans="1:10" ht="24">
      <c r="A17" s="617"/>
      <c r="B17" s="620" t="s">
        <v>4220</v>
      </c>
      <c r="C17" s="622" t="s">
        <v>4234</v>
      </c>
      <c r="D17" s="618" t="s">
        <v>4237</v>
      </c>
      <c r="E17" s="614">
        <v>950000</v>
      </c>
      <c r="F17" s="615">
        <f t="shared" si="4"/>
        <v>32335880</v>
      </c>
      <c r="G17" s="614">
        <f t="shared" si="3"/>
        <v>950000</v>
      </c>
      <c r="H17" s="615">
        <f t="shared" si="5"/>
        <v>32335880</v>
      </c>
      <c r="I17" s="616" t="s">
        <v>113</v>
      </c>
      <c r="J17" s="616" t="s">
        <v>2463</v>
      </c>
    </row>
    <row r="18" spans="1:10" ht="24">
      <c r="A18" s="617"/>
      <c r="B18" s="620" t="s">
        <v>4220</v>
      </c>
      <c r="C18" s="622" t="s">
        <v>4234</v>
      </c>
      <c r="D18" s="618" t="s">
        <v>4238</v>
      </c>
      <c r="E18" s="614">
        <v>5250000</v>
      </c>
      <c r="F18" s="615">
        <f t="shared" si="4"/>
        <v>37585880</v>
      </c>
      <c r="G18" s="614">
        <f t="shared" si="3"/>
        <v>5250000</v>
      </c>
      <c r="H18" s="615">
        <f t="shared" si="5"/>
        <v>37585880</v>
      </c>
      <c r="I18" s="616" t="s">
        <v>113</v>
      </c>
      <c r="J18" s="616" t="s">
        <v>2463</v>
      </c>
    </row>
    <row r="19" spans="1:10" ht="24">
      <c r="A19" s="617"/>
      <c r="B19" s="620" t="s">
        <v>4220</v>
      </c>
      <c r="C19" s="622" t="s">
        <v>4234</v>
      </c>
      <c r="D19" s="618" t="s">
        <v>4239</v>
      </c>
      <c r="E19" s="614">
        <v>1000000</v>
      </c>
      <c r="F19" s="615">
        <f t="shared" si="4"/>
        <v>38585880</v>
      </c>
      <c r="G19" s="614">
        <f t="shared" si="3"/>
        <v>1000000</v>
      </c>
      <c r="H19" s="615">
        <f t="shared" si="5"/>
        <v>38585880</v>
      </c>
      <c r="I19" s="616" t="s">
        <v>113</v>
      </c>
      <c r="J19" s="616" t="s">
        <v>2463</v>
      </c>
    </row>
    <row r="20" spans="1:10" ht="24">
      <c r="A20" s="617"/>
      <c r="B20" s="620" t="s">
        <v>4220</v>
      </c>
      <c r="C20" s="622" t="s">
        <v>4234</v>
      </c>
      <c r="D20" s="618" t="s">
        <v>4240</v>
      </c>
      <c r="E20" s="614">
        <v>4851120</v>
      </c>
      <c r="F20" s="615">
        <f t="shared" si="4"/>
        <v>43437000</v>
      </c>
      <c r="G20" s="614">
        <f t="shared" si="3"/>
        <v>4851120</v>
      </c>
      <c r="H20" s="615">
        <f t="shared" si="5"/>
        <v>43437000</v>
      </c>
      <c r="I20" s="616" t="s">
        <v>113</v>
      </c>
      <c r="J20" s="616" t="s">
        <v>2463</v>
      </c>
    </row>
    <row r="21" spans="1:10" ht="24">
      <c r="A21" s="617"/>
      <c r="B21" s="620" t="s">
        <v>4220</v>
      </c>
      <c r="C21" s="622" t="s">
        <v>4234</v>
      </c>
      <c r="D21" s="618" t="s">
        <v>4241</v>
      </c>
      <c r="E21" s="614">
        <v>800000</v>
      </c>
      <c r="F21" s="615">
        <f t="shared" si="4"/>
        <v>44237000</v>
      </c>
      <c r="G21" s="614">
        <f t="shared" si="3"/>
        <v>800000</v>
      </c>
      <c r="H21" s="615">
        <f t="shared" si="5"/>
        <v>44237000</v>
      </c>
      <c r="I21" s="616" t="s">
        <v>113</v>
      </c>
      <c r="J21" s="616" t="s">
        <v>2463</v>
      </c>
    </row>
    <row r="22" spans="1:10" ht="24">
      <c r="A22" s="617"/>
      <c r="B22" s="620" t="s">
        <v>4220</v>
      </c>
      <c r="C22" s="622" t="s">
        <v>4234</v>
      </c>
      <c r="D22" s="618" t="s">
        <v>4242</v>
      </c>
      <c r="E22" s="614">
        <v>3300000</v>
      </c>
      <c r="F22" s="615">
        <f t="shared" si="4"/>
        <v>47537000</v>
      </c>
      <c r="G22" s="614">
        <f t="shared" si="3"/>
        <v>3300000</v>
      </c>
      <c r="H22" s="615">
        <f t="shared" si="5"/>
        <v>47537000</v>
      </c>
      <c r="I22" s="616" t="s">
        <v>113</v>
      </c>
      <c r="J22" s="616" t="s">
        <v>2463</v>
      </c>
    </row>
    <row r="23" spans="1:10" ht="24">
      <c r="A23" s="617"/>
      <c r="B23" s="620" t="s">
        <v>4220</v>
      </c>
      <c r="C23" s="622" t="s">
        <v>4234</v>
      </c>
      <c r="D23" s="618" t="s">
        <v>4243</v>
      </c>
      <c r="E23" s="614">
        <v>1000000</v>
      </c>
      <c r="F23" s="615">
        <f t="shared" si="4"/>
        <v>48537000</v>
      </c>
      <c r="G23" s="614">
        <f t="shared" si="3"/>
        <v>1000000</v>
      </c>
      <c r="H23" s="615">
        <f t="shared" si="5"/>
        <v>48537000</v>
      </c>
      <c r="I23" s="616" t="s">
        <v>113</v>
      </c>
      <c r="J23" s="616" t="s">
        <v>2463</v>
      </c>
    </row>
    <row r="24" spans="1:10" ht="24">
      <c r="A24" s="617"/>
      <c r="B24" s="620" t="s">
        <v>4220</v>
      </c>
      <c r="C24" s="622" t="s">
        <v>4234</v>
      </c>
      <c r="D24" s="618" t="s">
        <v>4244</v>
      </c>
      <c r="E24" s="614">
        <v>9000000</v>
      </c>
      <c r="F24" s="615">
        <f t="shared" si="4"/>
        <v>57537000</v>
      </c>
      <c r="G24" s="614">
        <f t="shared" si="3"/>
        <v>9000000</v>
      </c>
      <c r="H24" s="615">
        <f t="shared" si="5"/>
        <v>57537000</v>
      </c>
      <c r="I24" s="616" t="s">
        <v>113</v>
      </c>
      <c r="J24" s="616" t="s">
        <v>2463</v>
      </c>
    </row>
    <row r="25" spans="1:10" ht="24">
      <c r="A25" s="617"/>
      <c r="B25" s="620" t="s">
        <v>4220</v>
      </c>
      <c r="C25" s="622" t="s">
        <v>4234</v>
      </c>
      <c r="D25" s="618" t="s">
        <v>4245</v>
      </c>
      <c r="E25" s="614">
        <v>575000</v>
      </c>
      <c r="F25" s="615">
        <f t="shared" si="4"/>
        <v>58112000</v>
      </c>
      <c r="G25" s="614">
        <f t="shared" si="3"/>
        <v>575000</v>
      </c>
      <c r="H25" s="615">
        <f t="shared" si="5"/>
        <v>58112000</v>
      </c>
      <c r="I25" s="616" t="s">
        <v>113</v>
      </c>
      <c r="J25" s="616" t="s">
        <v>2463</v>
      </c>
    </row>
    <row r="26" spans="1:10" ht="24">
      <c r="A26" s="617"/>
      <c r="B26" s="620" t="s">
        <v>4220</v>
      </c>
      <c r="C26" s="622" t="s">
        <v>4234</v>
      </c>
      <c r="D26" s="618" t="s">
        <v>4246</v>
      </c>
      <c r="E26" s="614">
        <v>60000</v>
      </c>
      <c r="F26" s="615">
        <f t="shared" si="4"/>
        <v>58172000</v>
      </c>
      <c r="G26" s="614">
        <f t="shared" si="3"/>
        <v>60000</v>
      </c>
      <c r="H26" s="615">
        <f t="shared" si="5"/>
        <v>58172000</v>
      </c>
      <c r="I26" s="616" t="s">
        <v>113</v>
      </c>
      <c r="J26" s="616" t="s">
        <v>2463</v>
      </c>
    </row>
    <row r="27" spans="1:10" ht="24">
      <c r="A27" s="617"/>
      <c r="B27" s="620" t="s">
        <v>4220</v>
      </c>
      <c r="C27" s="622" t="s">
        <v>4234</v>
      </c>
      <c r="D27" s="618" t="s">
        <v>4247</v>
      </c>
      <c r="E27" s="614">
        <v>600000</v>
      </c>
      <c r="F27" s="615">
        <f t="shared" si="4"/>
        <v>58772000</v>
      </c>
      <c r="G27" s="614">
        <f t="shared" si="3"/>
        <v>600000</v>
      </c>
      <c r="H27" s="615">
        <f t="shared" si="5"/>
        <v>58772000</v>
      </c>
      <c r="I27" s="616" t="s">
        <v>113</v>
      </c>
      <c r="J27" s="616" t="s">
        <v>2463</v>
      </c>
    </row>
    <row r="28" spans="1:10" ht="24">
      <c r="A28" s="617"/>
      <c r="B28" s="620" t="s">
        <v>4220</v>
      </c>
      <c r="C28" s="622" t="s">
        <v>4234</v>
      </c>
      <c r="D28" s="618" t="s">
        <v>4248</v>
      </c>
      <c r="E28" s="614">
        <v>1225000</v>
      </c>
      <c r="F28" s="615">
        <f t="shared" si="4"/>
        <v>59997000</v>
      </c>
      <c r="G28" s="614">
        <f t="shared" si="3"/>
        <v>1225000</v>
      </c>
      <c r="H28" s="615">
        <f t="shared" si="5"/>
        <v>59997000</v>
      </c>
      <c r="I28" s="616" t="s">
        <v>113</v>
      </c>
      <c r="J28" s="616" t="s">
        <v>2463</v>
      </c>
    </row>
    <row r="29" spans="1:10" ht="24">
      <c r="A29" s="617"/>
      <c r="B29" s="620" t="s">
        <v>4220</v>
      </c>
      <c r="C29" s="622" t="s">
        <v>4234</v>
      </c>
      <c r="D29" s="618" t="s">
        <v>4249</v>
      </c>
      <c r="E29" s="614">
        <v>600000</v>
      </c>
      <c r="F29" s="615">
        <f t="shared" si="4"/>
        <v>60597000</v>
      </c>
      <c r="G29" s="614">
        <f t="shared" si="3"/>
        <v>600000</v>
      </c>
      <c r="H29" s="615">
        <f t="shared" si="5"/>
        <v>60597000</v>
      </c>
      <c r="I29" s="616" t="s">
        <v>113</v>
      </c>
      <c r="J29" s="616" t="s">
        <v>2463</v>
      </c>
    </row>
    <row r="30" spans="1:10" ht="24">
      <c r="A30" s="617"/>
      <c r="B30" s="620" t="s">
        <v>4220</v>
      </c>
      <c r="C30" s="622" t="s">
        <v>4234</v>
      </c>
      <c r="D30" s="618" t="s">
        <v>4250</v>
      </c>
      <c r="E30" s="614">
        <v>3600000</v>
      </c>
      <c r="F30" s="615">
        <f t="shared" si="4"/>
        <v>64197000</v>
      </c>
      <c r="G30" s="614">
        <f t="shared" si="3"/>
        <v>3600000</v>
      </c>
      <c r="H30" s="615">
        <f t="shared" si="5"/>
        <v>64197000</v>
      </c>
      <c r="I30" s="616" t="s">
        <v>113</v>
      </c>
      <c r="J30" s="616" t="s">
        <v>2463</v>
      </c>
    </row>
    <row r="31" spans="1:10" ht="24">
      <c r="A31" s="617"/>
      <c r="B31" s="620" t="s">
        <v>4220</v>
      </c>
      <c r="C31" s="622" t="s">
        <v>4234</v>
      </c>
      <c r="D31" s="618" t="s">
        <v>4251</v>
      </c>
      <c r="E31" s="614">
        <v>1050000</v>
      </c>
      <c r="F31" s="615">
        <f t="shared" si="4"/>
        <v>65247000</v>
      </c>
      <c r="G31" s="614">
        <f t="shared" si="3"/>
        <v>1050000</v>
      </c>
      <c r="H31" s="615">
        <f t="shared" si="5"/>
        <v>65247000</v>
      </c>
      <c r="I31" s="616" t="s">
        <v>113</v>
      </c>
      <c r="J31" s="616" t="s">
        <v>2463</v>
      </c>
    </row>
    <row r="32" spans="1:10" ht="24">
      <c r="A32" s="617"/>
      <c r="B32" s="620" t="s">
        <v>4220</v>
      </c>
      <c r="C32" s="622" t="s">
        <v>4234</v>
      </c>
      <c r="D32" s="618" t="s">
        <v>4252</v>
      </c>
      <c r="E32" s="614">
        <v>16000000</v>
      </c>
      <c r="F32" s="615">
        <f t="shared" si="4"/>
        <v>81247000</v>
      </c>
      <c r="G32" s="614">
        <f t="shared" si="3"/>
        <v>16000000</v>
      </c>
      <c r="H32" s="615">
        <f t="shared" si="5"/>
        <v>81247000</v>
      </c>
      <c r="I32" s="616" t="s">
        <v>113</v>
      </c>
      <c r="J32" s="616" t="s">
        <v>2463</v>
      </c>
    </row>
    <row r="33" spans="1:10" ht="24">
      <c r="A33" s="617"/>
      <c r="B33" s="620" t="s">
        <v>4220</v>
      </c>
      <c r="C33" s="622" t="s">
        <v>4234</v>
      </c>
      <c r="D33" s="618" t="s">
        <v>4253</v>
      </c>
      <c r="E33" s="614">
        <v>878000</v>
      </c>
      <c r="F33" s="615">
        <f t="shared" si="4"/>
        <v>82125000</v>
      </c>
      <c r="G33" s="614">
        <f t="shared" si="3"/>
        <v>878000</v>
      </c>
      <c r="H33" s="615">
        <f t="shared" si="5"/>
        <v>82125000</v>
      </c>
      <c r="I33" s="616" t="s">
        <v>113</v>
      </c>
      <c r="J33" s="616" t="s">
        <v>2463</v>
      </c>
    </row>
    <row r="34" spans="1:10" ht="24">
      <c r="A34" s="617"/>
      <c r="B34" s="620" t="s">
        <v>4220</v>
      </c>
      <c r="C34" s="622" t="s">
        <v>4234</v>
      </c>
      <c r="D34" s="618" t="s">
        <v>4254</v>
      </c>
      <c r="E34" s="614">
        <v>9800000</v>
      </c>
      <c r="F34" s="615">
        <f t="shared" si="4"/>
        <v>91925000</v>
      </c>
      <c r="G34" s="614">
        <f t="shared" si="3"/>
        <v>9800000</v>
      </c>
      <c r="H34" s="615">
        <f t="shared" si="5"/>
        <v>91925000</v>
      </c>
      <c r="I34" s="616" t="s">
        <v>113</v>
      </c>
      <c r="J34" s="616" t="s">
        <v>2463</v>
      </c>
    </row>
    <row r="35" spans="1:10" ht="24">
      <c r="A35" s="617"/>
      <c r="B35" s="620" t="s">
        <v>4220</v>
      </c>
      <c r="C35" s="622" t="s">
        <v>4234</v>
      </c>
      <c r="D35" s="618" t="s">
        <v>4255</v>
      </c>
      <c r="E35" s="614">
        <v>1150000</v>
      </c>
      <c r="F35" s="615">
        <f t="shared" si="4"/>
        <v>93075000</v>
      </c>
      <c r="G35" s="614">
        <f t="shared" si="3"/>
        <v>1150000</v>
      </c>
      <c r="H35" s="615">
        <f t="shared" si="5"/>
        <v>93075000</v>
      </c>
      <c r="I35" s="616" t="s">
        <v>113</v>
      </c>
      <c r="J35" s="616" t="s">
        <v>2463</v>
      </c>
    </row>
    <row r="36" spans="1:10" ht="24">
      <c r="A36" s="617"/>
      <c r="B36" s="620" t="s">
        <v>4220</v>
      </c>
      <c r="C36" s="622" t="s">
        <v>4256</v>
      </c>
      <c r="D36" s="618" t="s">
        <v>4257</v>
      </c>
      <c r="E36" s="614">
        <v>6500</v>
      </c>
      <c r="F36" s="615">
        <f t="shared" si="4"/>
        <v>93081500</v>
      </c>
      <c r="G36" s="614">
        <f t="shared" si="3"/>
        <v>6500</v>
      </c>
      <c r="H36" s="615">
        <f t="shared" si="5"/>
        <v>93081500</v>
      </c>
      <c r="I36" s="616" t="s">
        <v>2784</v>
      </c>
      <c r="J36" s="616" t="s">
        <v>2482</v>
      </c>
    </row>
    <row r="37" spans="1:10" ht="24">
      <c r="A37" s="617"/>
      <c r="B37" s="620" t="s">
        <v>4220</v>
      </c>
      <c r="C37" s="622" t="s">
        <v>4256</v>
      </c>
      <c r="D37" s="618" t="s">
        <v>4258</v>
      </c>
      <c r="E37" s="614">
        <v>40000</v>
      </c>
      <c r="F37" s="615">
        <f t="shared" si="4"/>
        <v>93121500</v>
      </c>
      <c r="G37" s="614">
        <f t="shared" si="3"/>
        <v>40000</v>
      </c>
      <c r="H37" s="615">
        <f t="shared" si="5"/>
        <v>93121500</v>
      </c>
      <c r="I37" s="616" t="s">
        <v>2784</v>
      </c>
      <c r="J37" s="616" t="s">
        <v>2482</v>
      </c>
    </row>
    <row r="38" spans="1:10" ht="24">
      <c r="A38" s="617"/>
      <c r="B38" s="620" t="s">
        <v>4220</v>
      </c>
      <c r="C38" s="622" t="s">
        <v>4256</v>
      </c>
      <c r="D38" s="618" t="s">
        <v>4259</v>
      </c>
      <c r="E38" s="614">
        <v>35000</v>
      </c>
      <c r="F38" s="615">
        <f t="shared" si="4"/>
        <v>93156500</v>
      </c>
      <c r="G38" s="614">
        <f t="shared" si="3"/>
        <v>35000</v>
      </c>
      <c r="H38" s="615">
        <f t="shared" si="5"/>
        <v>93156500</v>
      </c>
      <c r="I38" s="616" t="s">
        <v>2784</v>
      </c>
      <c r="J38" s="616" t="s">
        <v>2482</v>
      </c>
    </row>
    <row r="39" spans="1:10" ht="24">
      <c r="A39" s="617"/>
      <c r="B39" s="620" t="s">
        <v>4220</v>
      </c>
      <c r="C39" s="622" t="s">
        <v>4256</v>
      </c>
      <c r="D39" s="618" t="s">
        <v>4260</v>
      </c>
      <c r="E39" s="614">
        <v>63000</v>
      </c>
      <c r="F39" s="615">
        <f t="shared" si="4"/>
        <v>93219500</v>
      </c>
      <c r="G39" s="614">
        <f t="shared" si="3"/>
        <v>63000</v>
      </c>
      <c r="H39" s="615">
        <f t="shared" si="5"/>
        <v>93219500</v>
      </c>
      <c r="I39" s="616" t="s">
        <v>2784</v>
      </c>
      <c r="J39" s="616" t="s">
        <v>2482</v>
      </c>
    </row>
    <row r="40" spans="1:10" ht="24">
      <c r="A40" s="617"/>
      <c r="B40" s="620" t="s">
        <v>4220</v>
      </c>
      <c r="C40" s="622" t="s">
        <v>4256</v>
      </c>
      <c r="D40" s="618" t="s">
        <v>4261</v>
      </c>
      <c r="E40" s="614">
        <v>50000</v>
      </c>
      <c r="F40" s="615">
        <f t="shared" si="4"/>
        <v>93269500</v>
      </c>
      <c r="G40" s="614">
        <f t="shared" si="3"/>
        <v>50000</v>
      </c>
      <c r="H40" s="615">
        <f t="shared" si="5"/>
        <v>93269500</v>
      </c>
      <c r="I40" s="616" t="s">
        <v>2784</v>
      </c>
      <c r="J40" s="616" t="s">
        <v>2482</v>
      </c>
    </row>
    <row r="41" spans="1:10" ht="24">
      <c r="A41" s="617"/>
      <c r="B41" s="620" t="s">
        <v>4220</v>
      </c>
      <c r="C41" s="622" t="s">
        <v>4256</v>
      </c>
      <c r="D41" s="618" t="s">
        <v>4262</v>
      </c>
      <c r="E41" s="614">
        <v>140000</v>
      </c>
      <c r="F41" s="615">
        <f t="shared" si="4"/>
        <v>93409500</v>
      </c>
      <c r="G41" s="614">
        <f t="shared" si="3"/>
        <v>140000</v>
      </c>
      <c r="H41" s="615">
        <f t="shared" si="5"/>
        <v>93409500</v>
      </c>
      <c r="I41" s="616" t="s">
        <v>2784</v>
      </c>
      <c r="J41" s="616" t="s">
        <v>2482</v>
      </c>
    </row>
    <row r="42" spans="1:10" ht="24">
      <c r="A42" s="617"/>
      <c r="B42" s="620" t="s">
        <v>4220</v>
      </c>
      <c r="C42" s="622" t="s">
        <v>4263</v>
      </c>
      <c r="D42" s="618" t="s">
        <v>4264</v>
      </c>
      <c r="E42" s="614">
        <v>40000</v>
      </c>
      <c r="F42" s="615">
        <f t="shared" si="4"/>
        <v>93449500</v>
      </c>
      <c r="G42" s="614">
        <f t="shared" si="3"/>
        <v>40000</v>
      </c>
      <c r="H42" s="615">
        <f t="shared" si="5"/>
        <v>93449500</v>
      </c>
      <c r="I42" s="616" t="s">
        <v>2784</v>
      </c>
      <c r="J42" s="616" t="s">
        <v>2482</v>
      </c>
    </row>
    <row r="43" spans="1:10" ht="24">
      <c r="A43" s="617"/>
      <c r="B43" s="620" t="s">
        <v>4220</v>
      </c>
      <c r="C43" s="622" t="s">
        <v>4263</v>
      </c>
      <c r="D43" s="618" t="s">
        <v>4265</v>
      </c>
      <c r="E43" s="614">
        <v>6500</v>
      </c>
      <c r="F43" s="615">
        <f t="shared" si="4"/>
        <v>93456000</v>
      </c>
      <c r="G43" s="614">
        <f t="shared" si="3"/>
        <v>6500</v>
      </c>
      <c r="H43" s="615">
        <f t="shared" si="5"/>
        <v>93456000</v>
      </c>
      <c r="I43" s="616" t="s">
        <v>2784</v>
      </c>
      <c r="J43" s="616" t="s">
        <v>2482</v>
      </c>
    </row>
    <row r="44" spans="1:10" ht="24">
      <c r="A44" s="617"/>
      <c r="B44" s="620" t="s">
        <v>4220</v>
      </c>
      <c r="C44" s="622" t="s">
        <v>4266</v>
      </c>
      <c r="D44" s="618" t="s">
        <v>4267</v>
      </c>
      <c r="E44" s="614">
        <v>1750000</v>
      </c>
      <c r="F44" s="615">
        <f t="shared" si="4"/>
        <v>95206000</v>
      </c>
      <c r="G44" s="614">
        <f t="shared" si="3"/>
        <v>1750000</v>
      </c>
      <c r="H44" s="615">
        <f t="shared" si="5"/>
        <v>95206000</v>
      </c>
      <c r="I44" s="616" t="s">
        <v>113</v>
      </c>
      <c r="J44" s="616" t="s">
        <v>2463</v>
      </c>
    </row>
    <row r="45" spans="1:10" ht="24">
      <c r="A45" s="617"/>
      <c r="B45" s="620" t="s">
        <v>4220</v>
      </c>
      <c r="C45" s="622" t="s">
        <v>4266</v>
      </c>
      <c r="D45" s="618" t="s">
        <v>4268</v>
      </c>
      <c r="E45" s="614">
        <v>3225000</v>
      </c>
      <c r="F45" s="615">
        <f t="shared" si="4"/>
        <v>98431000</v>
      </c>
      <c r="G45" s="614">
        <f t="shared" si="3"/>
        <v>3225000</v>
      </c>
      <c r="H45" s="615">
        <f t="shared" si="5"/>
        <v>98431000</v>
      </c>
      <c r="I45" s="616" t="s">
        <v>113</v>
      </c>
      <c r="J45" s="616" t="s">
        <v>2463</v>
      </c>
    </row>
    <row r="46" spans="1:10" ht="24">
      <c r="A46" s="617"/>
      <c r="B46" s="620" t="s">
        <v>4220</v>
      </c>
      <c r="C46" s="622" t="s">
        <v>4266</v>
      </c>
      <c r="D46" s="618" t="s">
        <v>4269</v>
      </c>
      <c r="E46" s="614">
        <v>350000</v>
      </c>
      <c r="F46" s="615">
        <f t="shared" si="4"/>
        <v>98781000</v>
      </c>
      <c r="G46" s="614">
        <f t="shared" si="3"/>
        <v>350000</v>
      </c>
      <c r="H46" s="615">
        <f t="shared" si="5"/>
        <v>98781000</v>
      </c>
      <c r="I46" s="616" t="s">
        <v>113</v>
      </c>
      <c r="J46" s="616" t="s">
        <v>2463</v>
      </c>
    </row>
    <row r="47" spans="1:10" ht="24">
      <c r="A47" s="617"/>
      <c r="B47" s="620" t="s">
        <v>4220</v>
      </c>
      <c r="C47" s="622" t="s">
        <v>4266</v>
      </c>
      <c r="D47" s="618" t="s">
        <v>4270</v>
      </c>
      <c r="E47" s="614">
        <v>3100000</v>
      </c>
      <c r="F47" s="615">
        <f t="shared" si="4"/>
        <v>101881000</v>
      </c>
      <c r="G47" s="614">
        <f t="shared" si="3"/>
        <v>3100000</v>
      </c>
      <c r="H47" s="615">
        <f t="shared" si="5"/>
        <v>101881000</v>
      </c>
      <c r="I47" s="616" t="s">
        <v>113</v>
      </c>
      <c r="J47" s="616" t="s">
        <v>2463</v>
      </c>
    </row>
    <row r="48" spans="1:10" ht="24">
      <c r="A48" s="617"/>
      <c r="B48" s="620" t="s">
        <v>4220</v>
      </c>
      <c r="C48" s="622" t="s">
        <v>4266</v>
      </c>
      <c r="D48" s="618" t="s">
        <v>4271</v>
      </c>
      <c r="E48" s="614">
        <v>350000</v>
      </c>
      <c r="F48" s="615">
        <f t="shared" si="4"/>
        <v>102231000</v>
      </c>
      <c r="G48" s="614">
        <f t="shared" si="3"/>
        <v>350000</v>
      </c>
      <c r="H48" s="615">
        <f t="shared" si="5"/>
        <v>102231000</v>
      </c>
      <c r="I48" s="616" t="s">
        <v>113</v>
      </c>
      <c r="J48" s="616" t="s">
        <v>2463</v>
      </c>
    </row>
    <row r="49" spans="1:10" ht="24">
      <c r="A49" s="617"/>
      <c r="B49" s="620" t="s">
        <v>4220</v>
      </c>
      <c r="C49" s="622" t="s">
        <v>4266</v>
      </c>
      <c r="D49" s="618" t="s">
        <v>4272</v>
      </c>
      <c r="E49" s="614">
        <v>425000</v>
      </c>
      <c r="F49" s="615">
        <f t="shared" si="4"/>
        <v>102656000</v>
      </c>
      <c r="G49" s="614">
        <f t="shared" si="3"/>
        <v>425000</v>
      </c>
      <c r="H49" s="615">
        <f t="shared" si="5"/>
        <v>102656000</v>
      </c>
      <c r="I49" s="616" t="s">
        <v>113</v>
      </c>
      <c r="J49" s="616" t="s">
        <v>2463</v>
      </c>
    </row>
    <row r="50" spans="1:10" ht="24">
      <c r="A50" s="617"/>
      <c r="B50" s="620" t="s">
        <v>4220</v>
      </c>
      <c r="C50" s="622" t="s">
        <v>4266</v>
      </c>
      <c r="D50" s="618" t="s">
        <v>4273</v>
      </c>
      <c r="E50" s="614">
        <v>500000</v>
      </c>
      <c r="F50" s="615">
        <f t="shared" si="4"/>
        <v>103156000</v>
      </c>
      <c r="G50" s="614">
        <f t="shared" si="3"/>
        <v>500000</v>
      </c>
      <c r="H50" s="615">
        <f t="shared" si="5"/>
        <v>103156000</v>
      </c>
      <c r="I50" s="616" t="s">
        <v>113</v>
      </c>
      <c r="J50" s="616" t="s">
        <v>2463</v>
      </c>
    </row>
    <row r="51" spans="1:10" ht="24">
      <c r="A51" s="617"/>
      <c r="B51" s="620" t="s">
        <v>4220</v>
      </c>
      <c r="C51" s="622" t="s">
        <v>4266</v>
      </c>
      <c r="D51" s="618" t="s">
        <v>4274</v>
      </c>
      <c r="E51" s="614">
        <v>6280000</v>
      </c>
      <c r="F51" s="615">
        <f t="shared" si="4"/>
        <v>109436000</v>
      </c>
      <c r="G51" s="614">
        <f t="shared" si="3"/>
        <v>6280000</v>
      </c>
      <c r="H51" s="615">
        <f t="shared" si="5"/>
        <v>109436000</v>
      </c>
      <c r="I51" s="616" t="s">
        <v>113</v>
      </c>
      <c r="J51" s="616" t="s">
        <v>2463</v>
      </c>
    </row>
    <row r="52" spans="1:10" ht="24">
      <c r="A52" s="617"/>
      <c r="B52" s="620" t="s">
        <v>4220</v>
      </c>
      <c r="C52" s="622" t="s">
        <v>4266</v>
      </c>
      <c r="D52" s="618" t="s">
        <v>4275</v>
      </c>
      <c r="E52" s="614">
        <v>300000</v>
      </c>
      <c r="F52" s="615">
        <f t="shared" si="4"/>
        <v>109736000</v>
      </c>
      <c r="G52" s="614">
        <f t="shared" si="3"/>
        <v>300000</v>
      </c>
      <c r="H52" s="615">
        <f t="shared" si="5"/>
        <v>109736000</v>
      </c>
      <c r="I52" s="616" t="s">
        <v>113</v>
      </c>
      <c r="J52" s="616" t="s">
        <v>2463</v>
      </c>
    </row>
    <row r="53" spans="1:10" ht="24">
      <c r="A53" s="617"/>
      <c r="B53" s="620" t="s">
        <v>4220</v>
      </c>
      <c r="C53" s="622" t="s">
        <v>4266</v>
      </c>
      <c r="D53" s="618" t="s">
        <v>4276</v>
      </c>
      <c r="E53" s="614">
        <v>350000</v>
      </c>
      <c r="F53" s="615">
        <f t="shared" si="4"/>
        <v>110086000</v>
      </c>
      <c r="G53" s="614">
        <f t="shared" si="3"/>
        <v>350000</v>
      </c>
      <c r="H53" s="615">
        <f t="shared" si="5"/>
        <v>110086000</v>
      </c>
      <c r="I53" s="616" t="s">
        <v>113</v>
      </c>
      <c r="J53" s="616" t="s">
        <v>2463</v>
      </c>
    </row>
    <row r="54" spans="1:10" ht="24">
      <c r="A54" s="617"/>
      <c r="B54" s="620" t="s">
        <v>4220</v>
      </c>
      <c r="C54" s="622" t="s">
        <v>4266</v>
      </c>
      <c r="D54" s="618" t="s">
        <v>4277</v>
      </c>
      <c r="E54" s="614">
        <v>5375000</v>
      </c>
      <c r="F54" s="615">
        <f t="shared" si="4"/>
        <v>115461000</v>
      </c>
      <c r="G54" s="614">
        <f t="shared" si="3"/>
        <v>5375000</v>
      </c>
      <c r="H54" s="615">
        <f t="shared" si="5"/>
        <v>115461000</v>
      </c>
      <c r="I54" s="616" t="s">
        <v>113</v>
      </c>
      <c r="J54" s="616" t="s">
        <v>2463</v>
      </c>
    </row>
    <row r="55" spans="1:10" ht="24">
      <c r="A55" s="617"/>
      <c r="B55" s="620" t="s">
        <v>4220</v>
      </c>
      <c r="C55" s="622" t="s">
        <v>4266</v>
      </c>
      <c r="D55" s="618" t="s">
        <v>4278</v>
      </c>
      <c r="E55" s="614">
        <v>4700000</v>
      </c>
      <c r="F55" s="615">
        <f t="shared" si="4"/>
        <v>120161000</v>
      </c>
      <c r="G55" s="614">
        <f t="shared" si="3"/>
        <v>4700000</v>
      </c>
      <c r="H55" s="615">
        <f t="shared" si="5"/>
        <v>120161000</v>
      </c>
      <c r="I55" s="616" t="s">
        <v>113</v>
      </c>
      <c r="J55" s="616" t="s">
        <v>2463</v>
      </c>
    </row>
    <row r="56" spans="1:10" ht="24">
      <c r="A56" s="617"/>
      <c r="B56" s="620" t="s">
        <v>4220</v>
      </c>
      <c r="C56" s="622" t="s">
        <v>4266</v>
      </c>
      <c r="D56" s="618" t="s">
        <v>4279</v>
      </c>
      <c r="E56" s="614">
        <v>200000</v>
      </c>
      <c r="F56" s="615">
        <f t="shared" si="4"/>
        <v>120361000</v>
      </c>
      <c r="G56" s="614">
        <f t="shared" si="3"/>
        <v>200000</v>
      </c>
      <c r="H56" s="615">
        <f t="shared" si="5"/>
        <v>120361000</v>
      </c>
      <c r="I56" s="616" t="s">
        <v>113</v>
      </c>
      <c r="J56" s="616" t="s">
        <v>2463</v>
      </c>
    </row>
    <row r="57" spans="1:10" ht="24">
      <c r="A57" s="617"/>
      <c r="B57" s="620" t="s">
        <v>4220</v>
      </c>
      <c r="C57" s="622" t="s">
        <v>4266</v>
      </c>
      <c r="D57" s="618" t="s">
        <v>4280</v>
      </c>
      <c r="E57" s="614">
        <v>425000</v>
      </c>
      <c r="F57" s="615">
        <f t="shared" si="4"/>
        <v>120786000</v>
      </c>
      <c r="G57" s="614">
        <f t="shared" si="3"/>
        <v>425000</v>
      </c>
      <c r="H57" s="615">
        <f t="shared" si="5"/>
        <v>120786000</v>
      </c>
      <c r="I57" s="616" t="s">
        <v>113</v>
      </c>
      <c r="J57" s="616" t="s">
        <v>2463</v>
      </c>
    </row>
    <row r="58" spans="1:10" ht="24">
      <c r="A58" s="617"/>
      <c r="B58" s="620" t="s">
        <v>4220</v>
      </c>
      <c r="C58" s="622" t="s">
        <v>4281</v>
      </c>
      <c r="D58" s="618" t="s">
        <v>4282</v>
      </c>
      <c r="E58" s="614">
        <v>10000</v>
      </c>
      <c r="F58" s="615">
        <f t="shared" si="4"/>
        <v>120796000</v>
      </c>
      <c r="G58" s="614">
        <f t="shared" si="3"/>
        <v>10000</v>
      </c>
      <c r="H58" s="615">
        <f t="shared" si="5"/>
        <v>120796000</v>
      </c>
      <c r="I58" s="616" t="s">
        <v>113</v>
      </c>
      <c r="J58" s="616" t="s">
        <v>114</v>
      </c>
    </row>
    <row r="59" spans="1:10" ht="24">
      <c r="A59" s="617"/>
      <c r="B59" s="620" t="s">
        <v>4220</v>
      </c>
      <c r="C59" s="622" t="s">
        <v>4281</v>
      </c>
      <c r="D59" s="618" t="s">
        <v>4283</v>
      </c>
      <c r="E59" s="614">
        <v>7000</v>
      </c>
      <c r="F59" s="615">
        <f t="shared" si="4"/>
        <v>120803000</v>
      </c>
      <c r="G59" s="614">
        <f t="shared" si="3"/>
        <v>7000</v>
      </c>
      <c r="H59" s="615">
        <f t="shared" si="5"/>
        <v>120803000</v>
      </c>
      <c r="I59" s="616" t="s">
        <v>113</v>
      </c>
      <c r="J59" s="616" t="s">
        <v>114</v>
      </c>
    </row>
    <row r="60" spans="1:10" ht="24">
      <c r="A60" s="617"/>
      <c r="B60" s="620" t="s">
        <v>4220</v>
      </c>
      <c r="C60" s="622" t="s">
        <v>4281</v>
      </c>
      <c r="D60" s="618" t="s">
        <v>4284</v>
      </c>
      <c r="E60" s="614">
        <v>109000</v>
      </c>
      <c r="F60" s="615">
        <f t="shared" si="4"/>
        <v>120912000</v>
      </c>
      <c r="G60" s="614">
        <f t="shared" si="3"/>
        <v>109000</v>
      </c>
      <c r="H60" s="615">
        <f t="shared" si="5"/>
        <v>120912000</v>
      </c>
      <c r="I60" s="616" t="s">
        <v>113</v>
      </c>
      <c r="J60" s="616" t="s">
        <v>114</v>
      </c>
    </row>
    <row r="61" spans="1:10" ht="24">
      <c r="A61" s="617"/>
      <c r="B61" s="620" t="s">
        <v>4220</v>
      </c>
      <c r="C61" s="622" t="s">
        <v>4281</v>
      </c>
      <c r="D61" s="618" t="s">
        <v>4285</v>
      </c>
      <c r="E61" s="614">
        <v>295000</v>
      </c>
      <c r="F61" s="615">
        <f t="shared" si="4"/>
        <v>121207000</v>
      </c>
      <c r="G61" s="614">
        <f t="shared" si="3"/>
        <v>295000</v>
      </c>
      <c r="H61" s="615">
        <f t="shared" si="5"/>
        <v>121207000</v>
      </c>
      <c r="I61" s="616" t="s">
        <v>113</v>
      </c>
      <c r="J61" s="616" t="s">
        <v>114</v>
      </c>
    </row>
    <row r="62" spans="1:10" ht="24">
      <c r="A62" s="617"/>
      <c r="B62" s="620" t="s">
        <v>4220</v>
      </c>
      <c r="C62" s="622" t="s">
        <v>4281</v>
      </c>
      <c r="D62" s="618" t="s">
        <v>4286</v>
      </c>
      <c r="E62" s="614">
        <v>1470000</v>
      </c>
      <c r="F62" s="615">
        <f t="shared" si="4"/>
        <v>122677000</v>
      </c>
      <c r="G62" s="614">
        <f t="shared" si="3"/>
        <v>1470000</v>
      </c>
      <c r="H62" s="615">
        <f t="shared" si="5"/>
        <v>122677000</v>
      </c>
      <c r="I62" s="616" t="s">
        <v>113</v>
      </c>
      <c r="J62" s="616" t="s">
        <v>114</v>
      </c>
    </row>
    <row r="63" spans="1:10" ht="24">
      <c r="A63" s="617"/>
      <c r="B63" s="620" t="s">
        <v>4220</v>
      </c>
      <c r="C63" s="622" t="s">
        <v>4287</v>
      </c>
      <c r="D63" s="618"/>
      <c r="E63" s="614">
        <v>10000</v>
      </c>
      <c r="F63" s="615">
        <f t="shared" si="4"/>
        <v>122687000</v>
      </c>
      <c r="G63" s="614">
        <f t="shared" si="3"/>
        <v>10000</v>
      </c>
      <c r="H63" s="615">
        <f t="shared" si="5"/>
        <v>122687000</v>
      </c>
      <c r="I63" s="616" t="s">
        <v>4288</v>
      </c>
      <c r="J63" s="616" t="s">
        <v>790</v>
      </c>
    </row>
    <row r="64" spans="1:10" ht="24">
      <c r="A64" s="617"/>
      <c r="B64" s="620" t="s">
        <v>4220</v>
      </c>
      <c r="C64" s="622" t="s">
        <v>4289</v>
      </c>
      <c r="D64" s="618" t="s">
        <v>4290</v>
      </c>
      <c r="E64" s="614">
        <v>122000</v>
      </c>
      <c r="F64" s="615">
        <f t="shared" si="4"/>
        <v>122809000</v>
      </c>
      <c r="G64" s="614">
        <f t="shared" si="3"/>
        <v>122000</v>
      </c>
      <c r="H64" s="615">
        <f t="shared" si="5"/>
        <v>122809000</v>
      </c>
      <c r="I64" s="616" t="s">
        <v>113</v>
      </c>
      <c r="J64" s="616" t="s">
        <v>2463</v>
      </c>
    </row>
    <row r="65" spans="1:10" ht="24">
      <c r="A65" s="617"/>
      <c r="B65" s="620" t="s">
        <v>4220</v>
      </c>
      <c r="C65" s="622" t="s">
        <v>4289</v>
      </c>
      <c r="D65" s="618" t="s">
        <v>4291</v>
      </c>
      <c r="E65" s="614">
        <v>33000</v>
      </c>
      <c r="F65" s="615">
        <f t="shared" si="4"/>
        <v>122842000</v>
      </c>
      <c r="G65" s="614">
        <f t="shared" si="3"/>
        <v>33000</v>
      </c>
      <c r="H65" s="615">
        <f t="shared" si="5"/>
        <v>122842000</v>
      </c>
      <c r="I65" s="616" t="s">
        <v>113</v>
      </c>
      <c r="J65" s="616" t="s">
        <v>2463</v>
      </c>
    </row>
    <row r="66" spans="1:10" ht="24">
      <c r="A66" s="617"/>
      <c r="B66" s="620" t="s">
        <v>4220</v>
      </c>
      <c r="C66" s="622" t="s">
        <v>4292</v>
      </c>
      <c r="D66" s="618" t="s">
        <v>4293</v>
      </c>
      <c r="E66" s="614">
        <v>1100000</v>
      </c>
      <c r="F66" s="615">
        <f t="shared" si="4"/>
        <v>123942000</v>
      </c>
      <c r="G66" s="614">
        <f t="shared" si="3"/>
        <v>1100000</v>
      </c>
      <c r="H66" s="615">
        <f t="shared" si="5"/>
        <v>123942000</v>
      </c>
      <c r="I66" s="616" t="s">
        <v>113</v>
      </c>
      <c r="J66" s="616" t="s">
        <v>2463</v>
      </c>
    </row>
    <row r="67" spans="1:10" ht="24">
      <c r="A67" s="617"/>
      <c r="B67" s="620" t="s">
        <v>4220</v>
      </c>
      <c r="C67" s="622" t="s">
        <v>4292</v>
      </c>
      <c r="D67" s="618" t="s">
        <v>4294</v>
      </c>
      <c r="E67" s="614">
        <v>274000</v>
      </c>
      <c r="F67" s="615">
        <f t="shared" si="4"/>
        <v>124216000</v>
      </c>
      <c r="G67" s="614">
        <f t="shared" si="3"/>
        <v>274000</v>
      </c>
      <c r="H67" s="615">
        <f t="shared" si="5"/>
        <v>124216000</v>
      </c>
      <c r="I67" s="616" t="s">
        <v>113</v>
      </c>
      <c r="J67" s="616" t="s">
        <v>2463</v>
      </c>
    </row>
    <row r="68" spans="1:10" ht="24">
      <c r="A68" s="617"/>
      <c r="B68" s="620" t="s">
        <v>4220</v>
      </c>
      <c r="C68" s="622" t="s">
        <v>4292</v>
      </c>
      <c r="D68" s="618" t="s">
        <v>4295</v>
      </c>
      <c r="E68" s="614">
        <v>585000</v>
      </c>
      <c r="F68" s="615">
        <f t="shared" si="4"/>
        <v>124801000</v>
      </c>
      <c r="G68" s="614">
        <f t="shared" si="3"/>
        <v>585000</v>
      </c>
      <c r="H68" s="615">
        <f t="shared" si="5"/>
        <v>124801000</v>
      </c>
      <c r="I68" s="616" t="s">
        <v>113</v>
      </c>
      <c r="J68" s="616" t="s">
        <v>2463</v>
      </c>
    </row>
    <row r="69" spans="1:10" ht="24">
      <c r="A69" s="617"/>
      <c r="B69" s="620" t="s">
        <v>4220</v>
      </c>
      <c r="C69" s="622" t="s">
        <v>4292</v>
      </c>
      <c r="D69" s="618" t="s">
        <v>4296</v>
      </c>
      <c r="E69" s="614">
        <v>550000</v>
      </c>
      <c r="F69" s="615">
        <f t="shared" si="4"/>
        <v>125351000</v>
      </c>
      <c r="G69" s="614">
        <f t="shared" si="3"/>
        <v>550000</v>
      </c>
      <c r="H69" s="615">
        <f t="shared" si="5"/>
        <v>125351000</v>
      </c>
      <c r="I69" s="616" t="s">
        <v>113</v>
      </c>
      <c r="J69" s="616" t="s">
        <v>2463</v>
      </c>
    </row>
    <row r="70" spans="1:10" ht="24">
      <c r="A70" s="617"/>
      <c r="B70" s="620" t="s">
        <v>4220</v>
      </c>
      <c r="C70" s="622" t="s">
        <v>4292</v>
      </c>
      <c r="D70" s="618" t="s">
        <v>4297</v>
      </c>
      <c r="E70" s="614">
        <v>320000</v>
      </c>
      <c r="F70" s="615">
        <f t="shared" si="4"/>
        <v>125671000</v>
      </c>
      <c r="G70" s="614">
        <f t="shared" si="3"/>
        <v>320000</v>
      </c>
      <c r="H70" s="615">
        <f t="shared" si="5"/>
        <v>125671000</v>
      </c>
      <c r="I70" s="616" t="s">
        <v>113</v>
      </c>
      <c r="J70" s="616" t="s">
        <v>2463</v>
      </c>
    </row>
    <row r="71" spans="1:10" ht="24">
      <c r="A71" s="617"/>
      <c r="B71" s="620" t="s">
        <v>4220</v>
      </c>
      <c r="C71" s="622" t="s">
        <v>4292</v>
      </c>
      <c r="D71" s="618" t="s">
        <v>4298</v>
      </c>
      <c r="E71" s="614">
        <v>120000</v>
      </c>
      <c r="F71" s="615">
        <f t="shared" si="4"/>
        <v>125791000</v>
      </c>
      <c r="G71" s="614">
        <f t="shared" si="3"/>
        <v>120000</v>
      </c>
      <c r="H71" s="615">
        <f t="shared" si="5"/>
        <v>125791000</v>
      </c>
      <c r="I71" s="616" t="s">
        <v>113</v>
      </c>
      <c r="J71" s="616" t="s">
        <v>2463</v>
      </c>
    </row>
    <row r="72" spans="1:10" ht="24">
      <c r="A72" s="617"/>
      <c r="B72" s="620" t="s">
        <v>4220</v>
      </c>
      <c r="C72" s="622" t="s">
        <v>4292</v>
      </c>
      <c r="D72" s="618" t="s">
        <v>4299</v>
      </c>
      <c r="E72" s="614">
        <v>450000</v>
      </c>
      <c r="F72" s="615">
        <f t="shared" si="4"/>
        <v>126241000</v>
      </c>
      <c r="G72" s="614">
        <f t="shared" si="3"/>
        <v>450000</v>
      </c>
      <c r="H72" s="615">
        <f t="shared" si="5"/>
        <v>126241000</v>
      </c>
      <c r="I72" s="616" t="s">
        <v>113</v>
      </c>
      <c r="J72" s="616" t="s">
        <v>2463</v>
      </c>
    </row>
    <row r="73" spans="1:10" ht="24">
      <c r="A73" s="617"/>
      <c r="B73" s="620" t="s">
        <v>4220</v>
      </c>
      <c r="C73" s="622" t="s">
        <v>4292</v>
      </c>
      <c r="D73" s="618" t="s">
        <v>4300</v>
      </c>
      <c r="E73" s="614">
        <v>350000</v>
      </c>
      <c r="F73" s="615">
        <f t="shared" si="4"/>
        <v>126591000</v>
      </c>
      <c r="G73" s="614">
        <f t="shared" si="3"/>
        <v>350000</v>
      </c>
      <c r="H73" s="615">
        <f t="shared" si="5"/>
        <v>126591000</v>
      </c>
      <c r="I73" s="616" t="s">
        <v>113</v>
      </c>
      <c r="J73" s="616" t="s">
        <v>2463</v>
      </c>
    </row>
    <row r="74" spans="1:10" ht="24">
      <c r="A74" s="617"/>
      <c r="B74" s="620" t="s">
        <v>4220</v>
      </c>
      <c r="C74" s="622" t="s">
        <v>4292</v>
      </c>
      <c r="D74" s="618" t="s">
        <v>4301</v>
      </c>
      <c r="E74" s="614">
        <v>73000</v>
      </c>
      <c r="F74" s="615">
        <f t="shared" si="4"/>
        <v>126664000</v>
      </c>
      <c r="G74" s="614">
        <f t="shared" ref="G74:G137" si="6">E74</f>
        <v>73000</v>
      </c>
      <c r="H74" s="615">
        <f t="shared" si="5"/>
        <v>126664000</v>
      </c>
      <c r="I74" s="616" t="s">
        <v>113</v>
      </c>
      <c r="J74" s="616" t="s">
        <v>2463</v>
      </c>
    </row>
    <row r="75" spans="1:10" ht="24">
      <c r="A75" s="617"/>
      <c r="B75" s="620" t="s">
        <v>4220</v>
      </c>
      <c r="C75" s="622" t="s">
        <v>4292</v>
      </c>
      <c r="D75" s="618" t="s">
        <v>4302</v>
      </c>
      <c r="E75" s="614">
        <v>600000</v>
      </c>
      <c r="F75" s="615">
        <f t="shared" ref="F75:F138" si="7">E75+F74</f>
        <v>127264000</v>
      </c>
      <c r="G75" s="614">
        <f t="shared" si="6"/>
        <v>600000</v>
      </c>
      <c r="H75" s="615">
        <f t="shared" ref="H75:H138" si="8">H74+G75</f>
        <v>127264000</v>
      </c>
      <c r="I75" s="616" t="s">
        <v>113</v>
      </c>
      <c r="J75" s="616" t="s">
        <v>2463</v>
      </c>
    </row>
    <row r="76" spans="1:10" ht="36">
      <c r="A76" s="617"/>
      <c r="B76" s="620" t="s">
        <v>4220</v>
      </c>
      <c r="C76" s="622" t="s">
        <v>4303</v>
      </c>
      <c r="D76" s="618" t="s">
        <v>4304</v>
      </c>
      <c r="E76" s="614">
        <v>50000</v>
      </c>
      <c r="F76" s="615">
        <f t="shared" si="7"/>
        <v>127314000</v>
      </c>
      <c r="G76" s="614">
        <f t="shared" si="6"/>
        <v>50000</v>
      </c>
      <c r="H76" s="615">
        <f t="shared" si="8"/>
        <v>127314000</v>
      </c>
      <c r="I76" s="616" t="s">
        <v>113</v>
      </c>
      <c r="J76" s="616" t="s">
        <v>2463</v>
      </c>
    </row>
    <row r="77" spans="1:10" ht="36">
      <c r="A77" s="617"/>
      <c r="B77" s="620" t="s">
        <v>4220</v>
      </c>
      <c r="C77" s="622" t="s">
        <v>4303</v>
      </c>
      <c r="D77" s="618" t="s">
        <v>4305</v>
      </c>
      <c r="E77" s="614">
        <v>100000</v>
      </c>
      <c r="F77" s="615">
        <f t="shared" si="7"/>
        <v>127414000</v>
      </c>
      <c r="G77" s="614">
        <f t="shared" si="6"/>
        <v>100000</v>
      </c>
      <c r="H77" s="615">
        <f t="shared" si="8"/>
        <v>127414000</v>
      </c>
      <c r="I77" s="616" t="s">
        <v>113</v>
      </c>
      <c r="J77" s="616" t="s">
        <v>2463</v>
      </c>
    </row>
    <row r="78" spans="1:10" ht="36">
      <c r="A78" s="617"/>
      <c r="B78" s="620" t="s">
        <v>4220</v>
      </c>
      <c r="C78" s="622" t="s">
        <v>4303</v>
      </c>
      <c r="D78" s="618" t="s">
        <v>4306</v>
      </c>
      <c r="E78" s="614">
        <v>50000</v>
      </c>
      <c r="F78" s="615">
        <f t="shared" si="7"/>
        <v>127464000</v>
      </c>
      <c r="G78" s="614">
        <f t="shared" si="6"/>
        <v>50000</v>
      </c>
      <c r="H78" s="615">
        <f t="shared" si="8"/>
        <v>127464000</v>
      </c>
      <c r="I78" s="616" t="s">
        <v>113</v>
      </c>
      <c r="J78" s="616" t="s">
        <v>2463</v>
      </c>
    </row>
    <row r="79" spans="1:10" ht="36">
      <c r="A79" s="617"/>
      <c r="B79" s="620" t="s">
        <v>4220</v>
      </c>
      <c r="C79" s="622" t="s">
        <v>4303</v>
      </c>
      <c r="D79" s="618" t="s">
        <v>4307</v>
      </c>
      <c r="E79" s="614">
        <v>250000</v>
      </c>
      <c r="F79" s="615">
        <f t="shared" si="7"/>
        <v>127714000</v>
      </c>
      <c r="G79" s="614">
        <f t="shared" si="6"/>
        <v>250000</v>
      </c>
      <c r="H79" s="615">
        <f t="shared" si="8"/>
        <v>127714000</v>
      </c>
      <c r="I79" s="616" t="s">
        <v>113</v>
      </c>
      <c r="J79" s="616" t="s">
        <v>2463</v>
      </c>
    </row>
    <row r="80" spans="1:10" ht="36">
      <c r="A80" s="617"/>
      <c r="B80" s="620" t="s">
        <v>4220</v>
      </c>
      <c r="C80" s="622" t="s">
        <v>4303</v>
      </c>
      <c r="D80" s="618" t="s">
        <v>4308</v>
      </c>
      <c r="E80" s="614">
        <v>35000</v>
      </c>
      <c r="F80" s="615">
        <f t="shared" si="7"/>
        <v>127749000</v>
      </c>
      <c r="G80" s="614">
        <f t="shared" si="6"/>
        <v>35000</v>
      </c>
      <c r="H80" s="615">
        <f t="shared" si="8"/>
        <v>127749000</v>
      </c>
      <c r="I80" s="616" t="s">
        <v>113</v>
      </c>
      <c r="J80" s="616" t="s">
        <v>2463</v>
      </c>
    </row>
    <row r="81" spans="1:10" ht="36">
      <c r="A81" s="617"/>
      <c r="B81" s="620" t="s">
        <v>4220</v>
      </c>
      <c r="C81" s="622" t="s">
        <v>4303</v>
      </c>
      <c r="D81" s="618" t="s">
        <v>4309</v>
      </c>
      <c r="E81" s="614">
        <v>150000</v>
      </c>
      <c r="F81" s="615">
        <f t="shared" si="7"/>
        <v>127899000</v>
      </c>
      <c r="G81" s="614">
        <f t="shared" si="6"/>
        <v>150000</v>
      </c>
      <c r="H81" s="615">
        <f t="shared" si="8"/>
        <v>127899000</v>
      </c>
      <c r="I81" s="616" t="s">
        <v>113</v>
      </c>
      <c r="J81" s="616" t="s">
        <v>2463</v>
      </c>
    </row>
    <row r="82" spans="1:10" ht="36">
      <c r="A82" s="617"/>
      <c r="B82" s="620" t="s">
        <v>4220</v>
      </c>
      <c r="C82" s="622" t="s">
        <v>4303</v>
      </c>
      <c r="D82" s="618" t="s">
        <v>4310</v>
      </c>
      <c r="E82" s="614">
        <v>400000</v>
      </c>
      <c r="F82" s="615">
        <f t="shared" si="7"/>
        <v>128299000</v>
      </c>
      <c r="G82" s="614">
        <f t="shared" si="6"/>
        <v>400000</v>
      </c>
      <c r="H82" s="615">
        <f t="shared" si="8"/>
        <v>128299000</v>
      </c>
      <c r="I82" s="616" t="s">
        <v>113</v>
      </c>
      <c r="J82" s="616" t="s">
        <v>2463</v>
      </c>
    </row>
    <row r="83" spans="1:10" ht="36">
      <c r="A83" s="617"/>
      <c r="B83" s="620" t="s">
        <v>4220</v>
      </c>
      <c r="C83" s="622" t="s">
        <v>4303</v>
      </c>
      <c r="D83" s="618" t="s">
        <v>4311</v>
      </c>
      <c r="E83" s="614">
        <v>100000</v>
      </c>
      <c r="F83" s="615">
        <f t="shared" si="7"/>
        <v>128399000</v>
      </c>
      <c r="G83" s="614">
        <f t="shared" si="6"/>
        <v>100000</v>
      </c>
      <c r="H83" s="615">
        <f t="shared" si="8"/>
        <v>128399000</v>
      </c>
      <c r="I83" s="616" t="s">
        <v>113</v>
      </c>
      <c r="J83" s="616" t="s">
        <v>2463</v>
      </c>
    </row>
    <row r="84" spans="1:10" ht="36">
      <c r="A84" s="617"/>
      <c r="B84" s="620" t="s">
        <v>4220</v>
      </c>
      <c r="C84" s="622" t="s">
        <v>4303</v>
      </c>
      <c r="D84" s="618" t="s">
        <v>4312</v>
      </c>
      <c r="E84" s="614">
        <v>502000</v>
      </c>
      <c r="F84" s="615">
        <f t="shared" si="7"/>
        <v>128901000</v>
      </c>
      <c r="G84" s="614">
        <f t="shared" si="6"/>
        <v>502000</v>
      </c>
      <c r="H84" s="615">
        <f t="shared" si="8"/>
        <v>128901000</v>
      </c>
      <c r="I84" s="616" t="s">
        <v>113</v>
      </c>
      <c r="J84" s="616" t="s">
        <v>2463</v>
      </c>
    </row>
    <row r="85" spans="1:10" ht="24">
      <c r="A85" s="617"/>
      <c r="B85" s="620" t="s">
        <v>4220</v>
      </c>
      <c r="C85" s="622" t="s">
        <v>4313</v>
      </c>
      <c r="D85" s="618"/>
      <c r="E85" s="614">
        <v>260121.75</v>
      </c>
      <c r="F85" s="615">
        <f t="shared" si="7"/>
        <v>129161121.75</v>
      </c>
      <c r="G85" s="614">
        <f t="shared" si="6"/>
        <v>260121.75</v>
      </c>
      <c r="H85" s="615">
        <f t="shared" si="8"/>
        <v>129161121.75</v>
      </c>
      <c r="I85" s="616" t="s">
        <v>4288</v>
      </c>
      <c r="J85" s="616" t="s">
        <v>790</v>
      </c>
    </row>
    <row r="86" spans="1:10" ht="24">
      <c r="A86" s="617"/>
      <c r="B86" s="620" t="s">
        <v>4220</v>
      </c>
      <c r="C86" s="622" t="s">
        <v>4314</v>
      </c>
      <c r="D86" s="618"/>
      <c r="E86" s="614">
        <v>4972.3799999999992</v>
      </c>
      <c r="F86" s="615">
        <f t="shared" si="7"/>
        <v>129166094.13</v>
      </c>
      <c r="G86" s="614">
        <f t="shared" si="6"/>
        <v>4972.3799999999992</v>
      </c>
      <c r="H86" s="615">
        <f t="shared" si="8"/>
        <v>129166094.13</v>
      </c>
      <c r="I86" s="616" t="s">
        <v>4288</v>
      </c>
      <c r="J86" s="616" t="s">
        <v>790</v>
      </c>
    </row>
    <row r="87" spans="1:10" ht="24">
      <c r="A87" s="617"/>
      <c r="B87" s="620" t="s">
        <v>4220</v>
      </c>
      <c r="C87" s="622" t="s">
        <v>4315</v>
      </c>
      <c r="D87" s="618" t="s">
        <v>4316</v>
      </c>
      <c r="E87" s="614">
        <v>33000</v>
      </c>
      <c r="F87" s="615">
        <f t="shared" si="7"/>
        <v>129199094.13</v>
      </c>
      <c r="G87" s="614">
        <f t="shared" si="6"/>
        <v>33000</v>
      </c>
      <c r="H87" s="615">
        <f t="shared" si="8"/>
        <v>129199094.13</v>
      </c>
      <c r="I87" s="616" t="s">
        <v>113</v>
      </c>
      <c r="J87" s="616" t="s">
        <v>2463</v>
      </c>
    </row>
    <row r="88" spans="1:10" ht="24">
      <c r="A88" s="617"/>
      <c r="B88" s="620" t="s">
        <v>4220</v>
      </c>
      <c r="C88" s="622" t="s">
        <v>4315</v>
      </c>
      <c r="D88" s="618" t="s">
        <v>4317</v>
      </c>
      <c r="E88" s="614">
        <v>19000</v>
      </c>
      <c r="F88" s="615">
        <f t="shared" si="7"/>
        <v>129218094.13</v>
      </c>
      <c r="G88" s="614">
        <f t="shared" si="6"/>
        <v>19000</v>
      </c>
      <c r="H88" s="615">
        <f t="shared" si="8"/>
        <v>129218094.13</v>
      </c>
      <c r="I88" s="616" t="s">
        <v>113</v>
      </c>
      <c r="J88" s="616" t="s">
        <v>2463</v>
      </c>
    </row>
    <row r="89" spans="1:10" ht="24">
      <c r="A89" s="617"/>
      <c r="B89" s="620" t="s">
        <v>4220</v>
      </c>
      <c r="C89" s="622" t="s">
        <v>4315</v>
      </c>
      <c r="D89" s="618" t="s">
        <v>4318</v>
      </c>
      <c r="E89" s="614">
        <v>33000</v>
      </c>
      <c r="F89" s="615">
        <f t="shared" si="7"/>
        <v>129251094.13</v>
      </c>
      <c r="G89" s="614">
        <f t="shared" si="6"/>
        <v>33000</v>
      </c>
      <c r="H89" s="615">
        <f t="shared" si="8"/>
        <v>129251094.13</v>
      </c>
      <c r="I89" s="616" t="s">
        <v>113</v>
      </c>
      <c r="J89" s="616" t="s">
        <v>2463</v>
      </c>
    </row>
    <row r="90" spans="1:10" ht="24">
      <c r="A90" s="617"/>
      <c r="B90" s="620" t="s">
        <v>4220</v>
      </c>
      <c r="C90" s="622" t="s">
        <v>4315</v>
      </c>
      <c r="D90" s="618" t="s">
        <v>4319</v>
      </c>
      <c r="E90" s="614">
        <v>64000</v>
      </c>
      <c r="F90" s="615">
        <f t="shared" si="7"/>
        <v>129315094.13</v>
      </c>
      <c r="G90" s="614">
        <f t="shared" si="6"/>
        <v>64000</v>
      </c>
      <c r="H90" s="615">
        <f t="shared" si="8"/>
        <v>129315094.13</v>
      </c>
      <c r="I90" s="616" t="s">
        <v>113</v>
      </c>
      <c r="J90" s="616" t="s">
        <v>2463</v>
      </c>
    </row>
    <row r="91" spans="1:10" ht="24">
      <c r="A91" s="617"/>
      <c r="B91" s="620" t="s">
        <v>4220</v>
      </c>
      <c r="C91" s="622" t="s">
        <v>4315</v>
      </c>
      <c r="D91" s="618" t="s">
        <v>4320</v>
      </c>
      <c r="E91" s="614">
        <v>7000</v>
      </c>
      <c r="F91" s="615">
        <f t="shared" si="7"/>
        <v>129322094.13</v>
      </c>
      <c r="G91" s="614">
        <f t="shared" si="6"/>
        <v>7000</v>
      </c>
      <c r="H91" s="615">
        <f t="shared" si="8"/>
        <v>129322094.13</v>
      </c>
      <c r="I91" s="616" t="s">
        <v>113</v>
      </c>
      <c r="J91" s="616" t="s">
        <v>2463</v>
      </c>
    </row>
    <row r="92" spans="1:10" ht="24">
      <c r="A92" s="617"/>
      <c r="B92" s="620" t="s">
        <v>4220</v>
      </c>
      <c r="C92" s="622" t="s">
        <v>4315</v>
      </c>
      <c r="D92" s="618" t="s">
        <v>4321</v>
      </c>
      <c r="E92" s="614">
        <v>11000</v>
      </c>
      <c r="F92" s="615">
        <f t="shared" si="7"/>
        <v>129333094.13</v>
      </c>
      <c r="G92" s="614">
        <f t="shared" si="6"/>
        <v>11000</v>
      </c>
      <c r="H92" s="615">
        <f t="shared" si="8"/>
        <v>129333094.13</v>
      </c>
      <c r="I92" s="616" t="s">
        <v>113</v>
      </c>
      <c r="J92" s="616" t="s">
        <v>2463</v>
      </c>
    </row>
    <row r="93" spans="1:10" ht="24">
      <c r="A93" s="617"/>
      <c r="B93" s="620" t="s">
        <v>4220</v>
      </c>
      <c r="C93" s="622" t="s">
        <v>4315</v>
      </c>
      <c r="D93" s="618" t="s">
        <v>4322</v>
      </c>
      <c r="E93" s="614">
        <v>64000</v>
      </c>
      <c r="F93" s="615">
        <f t="shared" si="7"/>
        <v>129397094.13</v>
      </c>
      <c r="G93" s="614">
        <f t="shared" si="6"/>
        <v>64000</v>
      </c>
      <c r="H93" s="615">
        <f t="shared" si="8"/>
        <v>129397094.13</v>
      </c>
      <c r="I93" s="616" t="s">
        <v>113</v>
      </c>
      <c r="J93" s="616" t="s">
        <v>2463</v>
      </c>
    </row>
    <row r="94" spans="1:10" ht="24">
      <c r="A94" s="617"/>
      <c r="B94" s="620" t="s">
        <v>4220</v>
      </c>
      <c r="C94" s="622" t="s">
        <v>4315</v>
      </c>
      <c r="D94" s="618" t="s">
        <v>4323</v>
      </c>
      <c r="E94" s="614">
        <v>45000</v>
      </c>
      <c r="F94" s="615">
        <f t="shared" si="7"/>
        <v>129442094.13</v>
      </c>
      <c r="G94" s="614">
        <f t="shared" si="6"/>
        <v>45000</v>
      </c>
      <c r="H94" s="615">
        <f t="shared" si="8"/>
        <v>129442094.13</v>
      </c>
      <c r="I94" s="616" t="s">
        <v>113</v>
      </c>
      <c r="J94" s="616" t="s">
        <v>2463</v>
      </c>
    </row>
    <row r="95" spans="1:10" ht="24">
      <c r="A95" s="617"/>
      <c r="B95" s="620" t="s">
        <v>4220</v>
      </c>
      <c r="C95" s="622" t="s">
        <v>4324</v>
      </c>
      <c r="D95" s="618" t="s">
        <v>4325</v>
      </c>
      <c r="E95" s="614">
        <v>60000</v>
      </c>
      <c r="F95" s="615">
        <f t="shared" si="7"/>
        <v>129502094.13</v>
      </c>
      <c r="G95" s="614">
        <f t="shared" si="6"/>
        <v>60000</v>
      </c>
      <c r="H95" s="615">
        <f t="shared" si="8"/>
        <v>129502094.13</v>
      </c>
      <c r="I95" s="616" t="s">
        <v>113</v>
      </c>
      <c r="J95" s="616" t="s">
        <v>2463</v>
      </c>
    </row>
    <row r="96" spans="1:10" ht="24">
      <c r="A96" s="617"/>
      <c r="B96" s="620" t="s">
        <v>4220</v>
      </c>
      <c r="C96" s="622" t="s">
        <v>4324</v>
      </c>
      <c r="D96" s="618" t="s">
        <v>4326</v>
      </c>
      <c r="E96" s="614">
        <v>250000</v>
      </c>
      <c r="F96" s="615">
        <f t="shared" si="7"/>
        <v>129752094.13</v>
      </c>
      <c r="G96" s="614">
        <f t="shared" si="6"/>
        <v>250000</v>
      </c>
      <c r="H96" s="615">
        <f t="shared" si="8"/>
        <v>129752094.13</v>
      </c>
      <c r="I96" s="616" t="s">
        <v>113</v>
      </c>
      <c r="J96" s="616" t="s">
        <v>2463</v>
      </c>
    </row>
    <row r="97" spans="1:10" ht="24">
      <c r="A97" s="617"/>
      <c r="B97" s="620" t="s">
        <v>4220</v>
      </c>
      <c r="C97" s="622" t="s">
        <v>4324</v>
      </c>
      <c r="D97" s="618" t="s">
        <v>4327</v>
      </c>
      <c r="E97" s="614">
        <v>150000</v>
      </c>
      <c r="F97" s="615">
        <f t="shared" si="7"/>
        <v>129902094.13</v>
      </c>
      <c r="G97" s="614">
        <f t="shared" si="6"/>
        <v>150000</v>
      </c>
      <c r="H97" s="615">
        <f t="shared" si="8"/>
        <v>129902094.13</v>
      </c>
      <c r="I97" s="616" t="s">
        <v>113</v>
      </c>
      <c r="J97" s="616" t="s">
        <v>2463</v>
      </c>
    </row>
    <row r="98" spans="1:10" ht="24">
      <c r="A98" s="617"/>
      <c r="B98" s="620" t="s">
        <v>4220</v>
      </c>
      <c r="C98" s="622" t="s">
        <v>4324</v>
      </c>
      <c r="D98" s="618" t="s">
        <v>4328</v>
      </c>
      <c r="E98" s="614">
        <v>25500</v>
      </c>
      <c r="F98" s="615">
        <f t="shared" si="7"/>
        <v>129927594.13</v>
      </c>
      <c r="G98" s="614">
        <f t="shared" si="6"/>
        <v>25500</v>
      </c>
      <c r="H98" s="615">
        <f t="shared" si="8"/>
        <v>129927594.13</v>
      </c>
      <c r="I98" s="616" t="s">
        <v>113</v>
      </c>
      <c r="J98" s="616" t="s">
        <v>2463</v>
      </c>
    </row>
    <row r="99" spans="1:10" ht="24">
      <c r="A99" s="617"/>
      <c r="B99" s="620" t="s">
        <v>4220</v>
      </c>
      <c r="C99" s="622" t="s">
        <v>4324</v>
      </c>
      <c r="D99" s="618" t="s">
        <v>4329</v>
      </c>
      <c r="E99" s="614">
        <v>150000</v>
      </c>
      <c r="F99" s="615">
        <f t="shared" si="7"/>
        <v>130077594.13</v>
      </c>
      <c r="G99" s="614">
        <f t="shared" si="6"/>
        <v>150000</v>
      </c>
      <c r="H99" s="615">
        <f t="shared" si="8"/>
        <v>130077594.13</v>
      </c>
      <c r="I99" s="616" t="s">
        <v>113</v>
      </c>
      <c r="J99" s="616" t="s">
        <v>2463</v>
      </c>
    </row>
    <row r="100" spans="1:10" ht="24">
      <c r="A100" s="617"/>
      <c r="B100" s="620" t="s">
        <v>4220</v>
      </c>
      <c r="C100" s="622" t="s">
        <v>4330</v>
      </c>
      <c r="D100" s="618" t="s">
        <v>4331</v>
      </c>
      <c r="E100" s="614">
        <v>200000</v>
      </c>
      <c r="F100" s="615">
        <f t="shared" si="7"/>
        <v>130277594.13</v>
      </c>
      <c r="G100" s="614">
        <f t="shared" si="6"/>
        <v>200000</v>
      </c>
      <c r="H100" s="615">
        <f t="shared" si="8"/>
        <v>130277594.13</v>
      </c>
      <c r="I100" s="616" t="s">
        <v>113</v>
      </c>
      <c r="J100" s="616" t="s">
        <v>2463</v>
      </c>
    </row>
    <row r="101" spans="1:10" ht="24">
      <c r="A101" s="617"/>
      <c r="B101" s="620" t="s">
        <v>4220</v>
      </c>
      <c r="C101" s="622" t="s">
        <v>4330</v>
      </c>
      <c r="D101" s="618" t="s">
        <v>4332</v>
      </c>
      <c r="E101" s="614">
        <v>470000</v>
      </c>
      <c r="F101" s="615">
        <f t="shared" si="7"/>
        <v>130747594.13</v>
      </c>
      <c r="G101" s="614">
        <f t="shared" si="6"/>
        <v>470000</v>
      </c>
      <c r="H101" s="615">
        <f t="shared" si="8"/>
        <v>130747594.13</v>
      </c>
      <c r="I101" s="616" t="s">
        <v>113</v>
      </c>
      <c r="J101" s="616" t="s">
        <v>2463</v>
      </c>
    </row>
    <row r="102" spans="1:10" ht="24">
      <c r="A102" s="617"/>
      <c r="B102" s="620" t="s">
        <v>4220</v>
      </c>
      <c r="C102" s="622" t="s">
        <v>4330</v>
      </c>
      <c r="D102" s="618" t="s">
        <v>4333</v>
      </c>
      <c r="E102" s="614">
        <v>8500000</v>
      </c>
      <c r="F102" s="615">
        <f t="shared" si="7"/>
        <v>139247594.13</v>
      </c>
      <c r="G102" s="614">
        <f t="shared" si="6"/>
        <v>8500000</v>
      </c>
      <c r="H102" s="615">
        <f t="shared" si="8"/>
        <v>139247594.13</v>
      </c>
      <c r="I102" s="616" t="s">
        <v>113</v>
      </c>
      <c r="J102" s="616" t="s">
        <v>2463</v>
      </c>
    </row>
    <row r="103" spans="1:10" ht="24">
      <c r="A103" s="617"/>
      <c r="B103" s="620" t="s">
        <v>4220</v>
      </c>
      <c r="C103" s="622" t="s">
        <v>4330</v>
      </c>
      <c r="D103" s="618" t="s">
        <v>4334</v>
      </c>
      <c r="E103" s="614">
        <v>500000</v>
      </c>
      <c r="F103" s="615">
        <f t="shared" si="7"/>
        <v>139747594.13</v>
      </c>
      <c r="G103" s="614">
        <f t="shared" si="6"/>
        <v>500000</v>
      </c>
      <c r="H103" s="615">
        <f t="shared" si="8"/>
        <v>139747594.13</v>
      </c>
      <c r="I103" s="616" t="s">
        <v>113</v>
      </c>
      <c r="J103" s="616" t="s">
        <v>2463</v>
      </c>
    </row>
    <row r="104" spans="1:10" ht="24">
      <c r="A104" s="617"/>
      <c r="B104" s="620" t="s">
        <v>4220</v>
      </c>
      <c r="C104" s="622" t="s">
        <v>4330</v>
      </c>
      <c r="D104" s="618" t="s">
        <v>4335</v>
      </c>
      <c r="E104" s="614">
        <v>15000</v>
      </c>
      <c r="F104" s="615">
        <f t="shared" si="7"/>
        <v>139762594.13</v>
      </c>
      <c r="G104" s="614">
        <f t="shared" si="6"/>
        <v>15000</v>
      </c>
      <c r="H104" s="615">
        <f t="shared" si="8"/>
        <v>139762594.13</v>
      </c>
      <c r="I104" s="616" t="s">
        <v>113</v>
      </c>
      <c r="J104" s="616" t="s">
        <v>2463</v>
      </c>
    </row>
    <row r="105" spans="1:10" ht="24">
      <c r="A105" s="617"/>
      <c r="B105" s="620" t="s">
        <v>4220</v>
      </c>
      <c r="C105" s="622" t="s">
        <v>4330</v>
      </c>
      <c r="D105" s="618" t="s">
        <v>4336</v>
      </c>
      <c r="E105" s="614">
        <v>1750000</v>
      </c>
      <c r="F105" s="615">
        <f t="shared" si="7"/>
        <v>141512594.13</v>
      </c>
      <c r="G105" s="614">
        <f t="shared" si="6"/>
        <v>1750000</v>
      </c>
      <c r="H105" s="615">
        <f t="shared" si="8"/>
        <v>141512594.13</v>
      </c>
      <c r="I105" s="616" t="s">
        <v>113</v>
      </c>
      <c r="J105" s="616" t="s">
        <v>2463</v>
      </c>
    </row>
    <row r="106" spans="1:10" ht="24">
      <c r="A106" s="617"/>
      <c r="B106" s="620" t="s">
        <v>4220</v>
      </c>
      <c r="C106" s="622" t="s">
        <v>4330</v>
      </c>
      <c r="D106" s="618" t="s">
        <v>4337</v>
      </c>
      <c r="E106" s="614">
        <v>500000</v>
      </c>
      <c r="F106" s="615">
        <f t="shared" si="7"/>
        <v>142012594.13</v>
      </c>
      <c r="G106" s="614">
        <f t="shared" si="6"/>
        <v>500000</v>
      </c>
      <c r="H106" s="615">
        <f t="shared" si="8"/>
        <v>142012594.13</v>
      </c>
      <c r="I106" s="616" t="s">
        <v>113</v>
      </c>
      <c r="J106" s="616" t="s">
        <v>2463</v>
      </c>
    </row>
    <row r="107" spans="1:10" ht="24">
      <c r="A107" s="617"/>
      <c r="B107" s="620" t="s">
        <v>4220</v>
      </c>
      <c r="C107" s="622" t="s">
        <v>4330</v>
      </c>
      <c r="D107" s="618" t="s">
        <v>4338</v>
      </c>
      <c r="E107" s="614">
        <v>65000</v>
      </c>
      <c r="F107" s="615">
        <f t="shared" si="7"/>
        <v>142077594.13</v>
      </c>
      <c r="G107" s="614">
        <f t="shared" si="6"/>
        <v>65000</v>
      </c>
      <c r="H107" s="615">
        <f t="shared" si="8"/>
        <v>142077594.13</v>
      </c>
      <c r="I107" s="616" t="s">
        <v>113</v>
      </c>
      <c r="J107" s="616" t="s">
        <v>2463</v>
      </c>
    </row>
    <row r="108" spans="1:10" ht="24">
      <c r="A108" s="617"/>
      <c r="B108" s="620" t="s">
        <v>4220</v>
      </c>
      <c r="C108" s="622" t="s">
        <v>4330</v>
      </c>
      <c r="D108" s="618" t="s">
        <v>4339</v>
      </c>
      <c r="E108" s="614">
        <v>350000</v>
      </c>
      <c r="F108" s="615">
        <f t="shared" si="7"/>
        <v>142427594.13</v>
      </c>
      <c r="G108" s="614">
        <f t="shared" si="6"/>
        <v>350000</v>
      </c>
      <c r="H108" s="615">
        <f t="shared" si="8"/>
        <v>142427594.13</v>
      </c>
      <c r="I108" s="616" t="s">
        <v>113</v>
      </c>
      <c r="J108" s="616" t="s">
        <v>2463</v>
      </c>
    </row>
    <row r="109" spans="1:10" ht="24">
      <c r="A109" s="617"/>
      <c r="B109" s="620" t="s">
        <v>4220</v>
      </c>
      <c r="C109" s="622" t="s">
        <v>4330</v>
      </c>
      <c r="D109" s="618" t="s">
        <v>4340</v>
      </c>
      <c r="E109" s="614">
        <v>1500000</v>
      </c>
      <c r="F109" s="615">
        <f t="shared" si="7"/>
        <v>143927594.13</v>
      </c>
      <c r="G109" s="614">
        <f t="shared" si="6"/>
        <v>1500000</v>
      </c>
      <c r="H109" s="615">
        <f t="shared" si="8"/>
        <v>143927594.13</v>
      </c>
      <c r="I109" s="616" t="s">
        <v>113</v>
      </c>
      <c r="J109" s="616" t="s">
        <v>2463</v>
      </c>
    </row>
    <row r="110" spans="1:10" ht="24">
      <c r="A110" s="617"/>
      <c r="B110" s="620" t="s">
        <v>4220</v>
      </c>
      <c r="C110" s="622" t="s">
        <v>4330</v>
      </c>
      <c r="D110" s="618" t="s">
        <v>4341</v>
      </c>
      <c r="E110" s="614">
        <v>1000000</v>
      </c>
      <c r="F110" s="615">
        <f t="shared" si="7"/>
        <v>144927594.13</v>
      </c>
      <c r="G110" s="614">
        <f t="shared" si="6"/>
        <v>1000000</v>
      </c>
      <c r="H110" s="615">
        <f t="shared" si="8"/>
        <v>144927594.13</v>
      </c>
      <c r="I110" s="616" t="s">
        <v>113</v>
      </c>
      <c r="J110" s="616" t="s">
        <v>2463</v>
      </c>
    </row>
    <row r="111" spans="1:10" ht="24">
      <c r="A111" s="617"/>
      <c r="B111" s="620" t="s">
        <v>4220</v>
      </c>
      <c r="C111" s="622" t="s">
        <v>4330</v>
      </c>
      <c r="D111" s="618" t="s">
        <v>4342</v>
      </c>
      <c r="E111" s="614">
        <v>1200000</v>
      </c>
      <c r="F111" s="615">
        <f t="shared" si="7"/>
        <v>146127594.13</v>
      </c>
      <c r="G111" s="614">
        <f t="shared" si="6"/>
        <v>1200000</v>
      </c>
      <c r="H111" s="615">
        <f t="shared" si="8"/>
        <v>146127594.13</v>
      </c>
      <c r="I111" s="616" t="s">
        <v>113</v>
      </c>
      <c r="J111" s="616" t="s">
        <v>2463</v>
      </c>
    </row>
    <row r="112" spans="1:10" ht="24">
      <c r="A112" s="617"/>
      <c r="B112" s="620" t="s">
        <v>4220</v>
      </c>
      <c r="C112" s="622" t="s">
        <v>4330</v>
      </c>
      <c r="D112" s="618" t="s">
        <v>4343</v>
      </c>
      <c r="E112" s="614">
        <v>29422000</v>
      </c>
      <c r="F112" s="615">
        <f t="shared" si="7"/>
        <v>175549594.13</v>
      </c>
      <c r="G112" s="614">
        <f t="shared" si="6"/>
        <v>29422000</v>
      </c>
      <c r="H112" s="615">
        <f t="shared" si="8"/>
        <v>175549594.13</v>
      </c>
      <c r="I112" s="616" t="s">
        <v>113</v>
      </c>
      <c r="J112" s="616" t="s">
        <v>2463</v>
      </c>
    </row>
    <row r="113" spans="1:10" ht="24">
      <c r="A113" s="617"/>
      <c r="B113" s="620" t="s">
        <v>4220</v>
      </c>
      <c r="C113" s="622" t="s">
        <v>4344</v>
      </c>
      <c r="D113" s="618" t="s">
        <v>4345</v>
      </c>
      <c r="E113" s="614">
        <v>20000</v>
      </c>
      <c r="F113" s="615">
        <f t="shared" si="7"/>
        <v>175569594.13</v>
      </c>
      <c r="G113" s="614">
        <f t="shared" si="6"/>
        <v>20000</v>
      </c>
      <c r="H113" s="615">
        <f t="shared" si="8"/>
        <v>175569594.13</v>
      </c>
      <c r="I113" s="616" t="s">
        <v>113</v>
      </c>
      <c r="J113" s="616" t="s">
        <v>2463</v>
      </c>
    </row>
    <row r="114" spans="1:10" ht="24">
      <c r="A114" s="617"/>
      <c r="B114" s="620" t="s">
        <v>4220</v>
      </c>
      <c r="C114" s="622" t="s">
        <v>4346</v>
      </c>
      <c r="D114" s="618" t="s">
        <v>4345</v>
      </c>
      <c r="E114" s="614">
        <v>20000</v>
      </c>
      <c r="F114" s="615">
        <f t="shared" si="7"/>
        <v>175589594.13</v>
      </c>
      <c r="G114" s="614">
        <f t="shared" si="6"/>
        <v>20000</v>
      </c>
      <c r="H114" s="615">
        <f t="shared" si="8"/>
        <v>175589594.13</v>
      </c>
      <c r="I114" s="616" t="s">
        <v>113</v>
      </c>
      <c r="J114" s="616" t="s">
        <v>2463</v>
      </c>
    </row>
    <row r="115" spans="1:10" ht="24">
      <c r="A115" s="617"/>
      <c r="B115" s="620" t="s">
        <v>4220</v>
      </c>
      <c r="C115" s="622" t="s">
        <v>4346</v>
      </c>
      <c r="D115" s="618" t="s">
        <v>4345</v>
      </c>
      <c r="E115" s="614">
        <v>20000</v>
      </c>
      <c r="F115" s="615">
        <f t="shared" si="7"/>
        <v>175609594.13</v>
      </c>
      <c r="G115" s="614">
        <f t="shared" si="6"/>
        <v>20000</v>
      </c>
      <c r="H115" s="615">
        <f t="shared" si="8"/>
        <v>175609594.13</v>
      </c>
      <c r="I115" s="616" t="s">
        <v>113</v>
      </c>
      <c r="J115" s="616" t="s">
        <v>2463</v>
      </c>
    </row>
    <row r="116" spans="1:10" ht="24">
      <c r="A116" s="617"/>
      <c r="B116" s="620" t="s">
        <v>4220</v>
      </c>
      <c r="C116" s="622" t="s">
        <v>4347</v>
      </c>
      <c r="D116" s="618" t="s">
        <v>4348</v>
      </c>
      <c r="E116" s="614">
        <v>250000</v>
      </c>
      <c r="F116" s="615">
        <f t="shared" si="7"/>
        <v>175859594.13</v>
      </c>
      <c r="G116" s="614">
        <f t="shared" si="6"/>
        <v>250000</v>
      </c>
      <c r="H116" s="615">
        <f t="shared" si="8"/>
        <v>175859594.13</v>
      </c>
      <c r="I116" s="616" t="s">
        <v>113</v>
      </c>
      <c r="J116" s="616" t="s">
        <v>2463</v>
      </c>
    </row>
    <row r="117" spans="1:10" ht="24">
      <c r="A117" s="617"/>
      <c r="B117" s="620" t="s">
        <v>4220</v>
      </c>
      <c r="C117" s="622" t="s">
        <v>4347</v>
      </c>
      <c r="D117" s="618" t="s">
        <v>4345</v>
      </c>
      <c r="E117" s="614">
        <v>20000</v>
      </c>
      <c r="F117" s="615">
        <f t="shared" si="7"/>
        <v>175879594.13</v>
      </c>
      <c r="G117" s="614">
        <f t="shared" si="6"/>
        <v>20000</v>
      </c>
      <c r="H117" s="615">
        <f t="shared" si="8"/>
        <v>175879594.13</v>
      </c>
      <c r="I117" s="616" t="s">
        <v>113</v>
      </c>
      <c r="J117" s="616" t="s">
        <v>2463</v>
      </c>
    </row>
    <row r="118" spans="1:10" ht="24">
      <c r="A118" s="617"/>
      <c r="B118" s="620" t="s">
        <v>4220</v>
      </c>
      <c r="C118" s="622" t="s">
        <v>4349</v>
      </c>
      <c r="D118" s="618" t="s">
        <v>4350</v>
      </c>
      <c r="E118" s="614">
        <v>3100000</v>
      </c>
      <c r="F118" s="615">
        <f t="shared" si="7"/>
        <v>178979594.13</v>
      </c>
      <c r="G118" s="614">
        <f t="shared" si="6"/>
        <v>3100000</v>
      </c>
      <c r="H118" s="615">
        <f t="shared" si="8"/>
        <v>178979594.13</v>
      </c>
      <c r="I118" s="616" t="s">
        <v>113</v>
      </c>
      <c r="J118" s="616" t="s">
        <v>2463</v>
      </c>
    </row>
    <row r="119" spans="1:10" ht="24">
      <c r="A119" s="617"/>
      <c r="B119" s="620" t="s">
        <v>4220</v>
      </c>
      <c r="C119" s="622" t="s">
        <v>4349</v>
      </c>
      <c r="D119" s="618" t="s">
        <v>4351</v>
      </c>
      <c r="E119" s="614">
        <v>500000</v>
      </c>
      <c r="F119" s="615">
        <f t="shared" si="7"/>
        <v>179479594.13</v>
      </c>
      <c r="G119" s="614">
        <f t="shared" si="6"/>
        <v>500000</v>
      </c>
      <c r="H119" s="615">
        <f t="shared" si="8"/>
        <v>179479594.13</v>
      </c>
      <c r="I119" s="616" t="s">
        <v>113</v>
      </c>
      <c r="J119" s="616" t="s">
        <v>2463</v>
      </c>
    </row>
    <row r="120" spans="1:10" ht="24">
      <c r="A120" s="617"/>
      <c r="B120" s="620" t="s">
        <v>4220</v>
      </c>
      <c r="C120" s="622" t="s">
        <v>4349</v>
      </c>
      <c r="D120" s="618" t="s">
        <v>4352</v>
      </c>
      <c r="E120" s="614">
        <v>30000</v>
      </c>
      <c r="F120" s="615">
        <f t="shared" si="7"/>
        <v>179509594.13</v>
      </c>
      <c r="G120" s="614">
        <f t="shared" si="6"/>
        <v>30000</v>
      </c>
      <c r="H120" s="615">
        <f t="shared" si="8"/>
        <v>179509594.13</v>
      </c>
      <c r="I120" s="616" t="s">
        <v>113</v>
      </c>
      <c r="J120" s="616" t="s">
        <v>2463</v>
      </c>
    </row>
    <row r="121" spans="1:10" ht="24">
      <c r="A121" s="617"/>
      <c r="B121" s="620" t="s">
        <v>4220</v>
      </c>
      <c r="C121" s="622" t="s">
        <v>4349</v>
      </c>
      <c r="D121" s="618" t="s">
        <v>4353</v>
      </c>
      <c r="E121" s="614">
        <v>3000000</v>
      </c>
      <c r="F121" s="615">
        <f t="shared" si="7"/>
        <v>182509594.13</v>
      </c>
      <c r="G121" s="614">
        <f t="shared" si="6"/>
        <v>3000000</v>
      </c>
      <c r="H121" s="615">
        <f t="shared" si="8"/>
        <v>182509594.13</v>
      </c>
      <c r="I121" s="616" t="s">
        <v>113</v>
      </c>
      <c r="J121" s="616" t="s">
        <v>2463</v>
      </c>
    </row>
    <row r="122" spans="1:10" ht="24">
      <c r="A122" s="617"/>
      <c r="B122" s="620" t="s">
        <v>4220</v>
      </c>
      <c r="C122" s="622" t="s">
        <v>4349</v>
      </c>
      <c r="D122" s="618" t="s">
        <v>4354</v>
      </c>
      <c r="E122" s="614">
        <v>225000</v>
      </c>
      <c r="F122" s="615">
        <f t="shared" si="7"/>
        <v>182734594.13</v>
      </c>
      <c r="G122" s="614">
        <f t="shared" si="6"/>
        <v>225000</v>
      </c>
      <c r="H122" s="615">
        <f t="shared" si="8"/>
        <v>182734594.13</v>
      </c>
      <c r="I122" s="616" t="s">
        <v>113</v>
      </c>
      <c r="J122" s="616" t="s">
        <v>2463</v>
      </c>
    </row>
    <row r="123" spans="1:10" ht="24">
      <c r="A123" s="617"/>
      <c r="B123" s="620" t="s">
        <v>4220</v>
      </c>
      <c r="C123" s="622" t="s">
        <v>4349</v>
      </c>
      <c r="D123" s="618" t="s">
        <v>4355</v>
      </c>
      <c r="E123" s="614">
        <v>1500000</v>
      </c>
      <c r="F123" s="615">
        <f t="shared" si="7"/>
        <v>184234594.13</v>
      </c>
      <c r="G123" s="614">
        <f t="shared" si="6"/>
        <v>1500000</v>
      </c>
      <c r="H123" s="615">
        <f t="shared" si="8"/>
        <v>184234594.13</v>
      </c>
      <c r="I123" s="616" t="s">
        <v>113</v>
      </c>
      <c r="J123" s="616" t="s">
        <v>2463</v>
      </c>
    </row>
    <row r="124" spans="1:10" ht="24">
      <c r="A124" s="617"/>
      <c r="B124" s="620" t="s">
        <v>4220</v>
      </c>
      <c r="C124" s="622" t="s">
        <v>4349</v>
      </c>
      <c r="D124" s="618" t="s">
        <v>4356</v>
      </c>
      <c r="E124" s="614">
        <v>550000</v>
      </c>
      <c r="F124" s="615">
        <f t="shared" si="7"/>
        <v>184784594.13</v>
      </c>
      <c r="G124" s="614">
        <f t="shared" si="6"/>
        <v>550000</v>
      </c>
      <c r="H124" s="615">
        <f t="shared" si="8"/>
        <v>184784594.13</v>
      </c>
      <c r="I124" s="616" t="s">
        <v>113</v>
      </c>
      <c r="J124" s="616" t="s">
        <v>2463</v>
      </c>
    </row>
    <row r="125" spans="1:10" ht="24">
      <c r="A125" s="617"/>
      <c r="B125" s="620" t="s">
        <v>4220</v>
      </c>
      <c r="C125" s="622" t="s">
        <v>4349</v>
      </c>
      <c r="D125" s="618" t="s">
        <v>4357</v>
      </c>
      <c r="E125" s="614">
        <v>5000</v>
      </c>
      <c r="F125" s="615">
        <f t="shared" si="7"/>
        <v>184789594.13</v>
      </c>
      <c r="G125" s="614">
        <f t="shared" si="6"/>
        <v>5000</v>
      </c>
      <c r="H125" s="615">
        <f t="shared" si="8"/>
        <v>184789594.13</v>
      </c>
      <c r="I125" s="616" t="s">
        <v>113</v>
      </c>
      <c r="J125" s="616" t="s">
        <v>2463</v>
      </c>
    </row>
    <row r="126" spans="1:10" ht="24">
      <c r="A126" s="617"/>
      <c r="B126" s="620" t="s">
        <v>4220</v>
      </c>
      <c r="C126" s="622" t="s">
        <v>4349</v>
      </c>
      <c r="D126" s="618" t="s">
        <v>4358</v>
      </c>
      <c r="E126" s="614">
        <v>200000</v>
      </c>
      <c r="F126" s="615">
        <f t="shared" si="7"/>
        <v>184989594.13</v>
      </c>
      <c r="G126" s="614">
        <f t="shared" si="6"/>
        <v>200000</v>
      </c>
      <c r="H126" s="615">
        <f t="shared" si="8"/>
        <v>184989594.13</v>
      </c>
      <c r="I126" s="616" t="s">
        <v>113</v>
      </c>
      <c r="J126" s="616" t="s">
        <v>2463</v>
      </c>
    </row>
    <row r="127" spans="1:10" ht="24">
      <c r="A127" s="617"/>
      <c r="B127" s="620" t="s">
        <v>4220</v>
      </c>
      <c r="C127" s="622" t="s">
        <v>4359</v>
      </c>
      <c r="D127" s="618" t="s">
        <v>4360</v>
      </c>
      <c r="E127" s="614">
        <v>94557</v>
      </c>
      <c r="F127" s="615">
        <f t="shared" si="7"/>
        <v>185084151.13</v>
      </c>
      <c r="G127" s="614">
        <f t="shared" si="6"/>
        <v>94557</v>
      </c>
      <c r="H127" s="615">
        <f t="shared" si="8"/>
        <v>185084151.13</v>
      </c>
      <c r="I127" s="616" t="s">
        <v>113</v>
      </c>
      <c r="J127" s="616" t="s">
        <v>2463</v>
      </c>
    </row>
    <row r="128" spans="1:10" ht="24">
      <c r="A128" s="617"/>
      <c r="B128" s="620" t="s">
        <v>4220</v>
      </c>
      <c r="C128" s="622" t="s">
        <v>4359</v>
      </c>
      <c r="D128" s="618" t="s">
        <v>4361</v>
      </c>
      <c r="E128" s="614">
        <v>31000</v>
      </c>
      <c r="F128" s="615">
        <f t="shared" si="7"/>
        <v>185115151.13</v>
      </c>
      <c r="G128" s="614">
        <f t="shared" si="6"/>
        <v>31000</v>
      </c>
      <c r="H128" s="615">
        <f t="shared" si="8"/>
        <v>185115151.13</v>
      </c>
      <c r="I128" s="616" t="s">
        <v>113</v>
      </c>
      <c r="J128" s="616" t="s">
        <v>2463</v>
      </c>
    </row>
    <row r="129" spans="1:10" ht="24">
      <c r="A129" s="617"/>
      <c r="B129" s="620" t="s">
        <v>4220</v>
      </c>
      <c r="C129" s="622" t="s">
        <v>4359</v>
      </c>
      <c r="D129" s="618" t="s">
        <v>4362</v>
      </c>
      <c r="E129" s="614">
        <v>43000</v>
      </c>
      <c r="F129" s="615">
        <f t="shared" si="7"/>
        <v>185158151.13</v>
      </c>
      <c r="G129" s="614">
        <f t="shared" si="6"/>
        <v>43000</v>
      </c>
      <c r="H129" s="615">
        <f t="shared" si="8"/>
        <v>185158151.13</v>
      </c>
      <c r="I129" s="616" t="s">
        <v>113</v>
      </c>
      <c r="J129" s="616" t="s">
        <v>2463</v>
      </c>
    </row>
    <row r="130" spans="1:10" ht="24">
      <c r="A130" s="617"/>
      <c r="B130" s="620" t="s">
        <v>4220</v>
      </c>
      <c r="C130" s="622" t="s">
        <v>4359</v>
      </c>
      <c r="D130" s="618" t="s">
        <v>4363</v>
      </c>
      <c r="E130" s="614">
        <v>18000</v>
      </c>
      <c r="F130" s="615">
        <f t="shared" si="7"/>
        <v>185176151.13</v>
      </c>
      <c r="G130" s="614">
        <f t="shared" si="6"/>
        <v>18000</v>
      </c>
      <c r="H130" s="615">
        <f t="shared" si="8"/>
        <v>185176151.13</v>
      </c>
      <c r="I130" s="616" t="s">
        <v>113</v>
      </c>
      <c r="J130" s="616" t="s">
        <v>2463</v>
      </c>
    </row>
    <row r="131" spans="1:10" ht="24">
      <c r="A131" s="617"/>
      <c r="B131" s="620" t="s">
        <v>4220</v>
      </c>
      <c r="C131" s="622" t="s">
        <v>4359</v>
      </c>
      <c r="D131" s="618" t="s">
        <v>4364</v>
      </c>
      <c r="E131" s="614">
        <v>18000</v>
      </c>
      <c r="F131" s="615">
        <f t="shared" si="7"/>
        <v>185194151.13</v>
      </c>
      <c r="G131" s="614">
        <f t="shared" si="6"/>
        <v>18000</v>
      </c>
      <c r="H131" s="615">
        <f t="shared" si="8"/>
        <v>185194151.13</v>
      </c>
      <c r="I131" s="616" t="s">
        <v>113</v>
      </c>
      <c r="J131" s="616" t="s">
        <v>2463</v>
      </c>
    </row>
    <row r="132" spans="1:10" ht="24">
      <c r="A132" s="617"/>
      <c r="B132" s="620" t="s">
        <v>4220</v>
      </c>
      <c r="C132" s="622" t="s">
        <v>4359</v>
      </c>
      <c r="D132" s="618" t="s">
        <v>4365</v>
      </c>
      <c r="E132" s="614">
        <v>20000</v>
      </c>
      <c r="F132" s="615">
        <f t="shared" si="7"/>
        <v>185214151.13</v>
      </c>
      <c r="G132" s="614">
        <f t="shared" si="6"/>
        <v>20000</v>
      </c>
      <c r="H132" s="615">
        <f t="shared" si="8"/>
        <v>185214151.13</v>
      </c>
      <c r="I132" s="616" t="s">
        <v>113</v>
      </c>
      <c r="J132" s="616" t="s">
        <v>2463</v>
      </c>
    </row>
    <row r="133" spans="1:10" ht="24">
      <c r="A133" s="617"/>
      <c r="B133" s="620" t="s">
        <v>4220</v>
      </c>
      <c r="C133" s="622" t="s">
        <v>4359</v>
      </c>
      <c r="D133" s="618" t="s">
        <v>4366</v>
      </c>
      <c r="E133" s="614">
        <v>80000</v>
      </c>
      <c r="F133" s="615">
        <f t="shared" si="7"/>
        <v>185294151.13</v>
      </c>
      <c r="G133" s="614">
        <f t="shared" si="6"/>
        <v>80000</v>
      </c>
      <c r="H133" s="615">
        <f t="shared" si="8"/>
        <v>185294151.13</v>
      </c>
      <c r="I133" s="616" t="s">
        <v>113</v>
      </c>
      <c r="J133" s="616" t="s">
        <v>2463</v>
      </c>
    </row>
    <row r="134" spans="1:10" ht="24">
      <c r="A134" s="617"/>
      <c r="B134" s="620" t="s">
        <v>4220</v>
      </c>
      <c r="C134" s="622" t="s">
        <v>4359</v>
      </c>
      <c r="D134" s="618" t="s">
        <v>4367</v>
      </c>
      <c r="E134" s="614">
        <v>55000</v>
      </c>
      <c r="F134" s="615">
        <f t="shared" si="7"/>
        <v>185349151.13</v>
      </c>
      <c r="G134" s="614">
        <f t="shared" si="6"/>
        <v>55000</v>
      </c>
      <c r="H134" s="615">
        <f t="shared" si="8"/>
        <v>185349151.13</v>
      </c>
      <c r="I134" s="616" t="s">
        <v>113</v>
      </c>
      <c r="J134" s="616" t="s">
        <v>2463</v>
      </c>
    </row>
    <row r="135" spans="1:10" ht="24">
      <c r="A135" s="617"/>
      <c r="B135" s="620" t="s">
        <v>4220</v>
      </c>
      <c r="C135" s="622" t="s">
        <v>4359</v>
      </c>
      <c r="D135" s="618" t="s">
        <v>4368</v>
      </c>
      <c r="E135" s="614">
        <v>10000</v>
      </c>
      <c r="F135" s="615">
        <f t="shared" si="7"/>
        <v>185359151.13</v>
      </c>
      <c r="G135" s="614">
        <f t="shared" si="6"/>
        <v>10000</v>
      </c>
      <c r="H135" s="615">
        <f t="shared" si="8"/>
        <v>185359151.13</v>
      </c>
      <c r="I135" s="616" t="s">
        <v>113</v>
      </c>
      <c r="J135" s="616" t="s">
        <v>2463</v>
      </c>
    </row>
    <row r="136" spans="1:10" ht="24">
      <c r="A136" s="617"/>
      <c r="B136" s="620" t="s">
        <v>4220</v>
      </c>
      <c r="C136" s="622" t="s">
        <v>4359</v>
      </c>
      <c r="D136" s="618" t="s">
        <v>4369</v>
      </c>
      <c r="E136" s="614">
        <v>100000</v>
      </c>
      <c r="F136" s="615">
        <f t="shared" si="7"/>
        <v>185459151.13</v>
      </c>
      <c r="G136" s="614">
        <f t="shared" si="6"/>
        <v>100000</v>
      </c>
      <c r="H136" s="615">
        <f t="shared" si="8"/>
        <v>185459151.13</v>
      </c>
      <c r="I136" s="616" t="s">
        <v>113</v>
      </c>
      <c r="J136" s="616" t="s">
        <v>2463</v>
      </c>
    </row>
    <row r="137" spans="1:10" ht="24">
      <c r="A137" s="617"/>
      <c r="B137" s="620" t="s">
        <v>4220</v>
      </c>
      <c r="C137" s="622" t="s">
        <v>4359</v>
      </c>
      <c r="D137" s="618" t="s">
        <v>4370</v>
      </c>
      <c r="E137" s="614">
        <v>6000</v>
      </c>
      <c r="F137" s="615">
        <f t="shared" si="7"/>
        <v>185465151.13</v>
      </c>
      <c r="G137" s="614">
        <f t="shared" si="6"/>
        <v>6000</v>
      </c>
      <c r="H137" s="615">
        <f t="shared" si="8"/>
        <v>185465151.13</v>
      </c>
      <c r="I137" s="616" t="s">
        <v>113</v>
      </c>
      <c r="J137" s="616" t="s">
        <v>2463</v>
      </c>
    </row>
    <row r="138" spans="1:10" ht="24">
      <c r="A138" s="617"/>
      <c r="B138" s="620" t="s">
        <v>4220</v>
      </c>
      <c r="C138" s="622" t="s">
        <v>4359</v>
      </c>
      <c r="D138" s="618" t="s">
        <v>4371</v>
      </c>
      <c r="E138" s="614">
        <v>18000</v>
      </c>
      <c r="F138" s="615">
        <f t="shared" si="7"/>
        <v>185483151.13</v>
      </c>
      <c r="G138" s="614">
        <f t="shared" ref="G138:G201" si="9">E138</f>
        <v>18000</v>
      </c>
      <c r="H138" s="615">
        <f t="shared" si="8"/>
        <v>185483151.13</v>
      </c>
      <c r="I138" s="616" t="s">
        <v>113</v>
      </c>
      <c r="J138" s="616" t="s">
        <v>2463</v>
      </c>
    </row>
    <row r="139" spans="1:10" ht="24">
      <c r="A139" s="617"/>
      <c r="B139" s="620" t="s">
        <v>4220</v>
      </c>
      <c r="C139" s="622" t="s">
        <v>4359</v>
      </c>
      <c r="D139" s="618" t="s">
        <v>4372</v>
      </c>
      <c r="E139" s="614">
        <v>83000</v>
      </c>
      <c r="F139" s="615">
        <f t="shared" ref="F139:F202" si="10">E139+F138</f>
        <v>185566151.13</v>
      </c>
      <c r="G139" s="614">
        <f t="shared" si="9"/>
        <v>83000</v>
      </c>
      <c r="H139" s="615">
        <f t="shared" ref="H139:H202" si="11">H138+G139</f>
        <v>185566151.13</v>
      </c>
      <c r="I139" s="616" t="s">
        <v>113</v>
      </c>
      <c r="J139" s="616" t="s">
        <v>2463</v>
      </c>
    </row>
    <row r="140" spans="1:10" ht="24">
      <c r="A140" s="617"/>
      <c r="B140" s="620" t="s">
        <v>4220</v>
      </c>
      <c r="C140" s="622" t="s">
        <v>4359</v>
      </c>
      <c r="D140" s="618" t="s">
        <v>4373</v>
      </c>
      <c r="E140" s="614">
        <v>57600</v>
      </c>
      <c r="F140" s="615">
        <f t="shared" si="10"/>
        <v>185623751.13</v>
      </c>
      <c r="G140" s="614">
        <f t="shared" si="9"/>
        <v>57600</v>
      </c>
      <c r="H140" s="615">
        <f t="shared" si="11"/>
        <v>185623751.13</v>
      </c>
      <c r="I140" s="616" t="s">
        <v>113</v>
      </c>
      <c r="J140" s="616" t="s">
        <v>2463</v>
      </c>
    </row>
    <row r="141" spans="1:10" ht="24">
      <c r="A141" s="617"/>
      <c r="B141" s="620" t="s">
        <v>4220</v>
      </c>
      <c r="C141" s="622" t="s">
        <v>4359</v>
      </c>
      <c r="D141" s="618" t="s">
        <v>4374</v>
      </c>
      <c r="E141" s="614">
        <v>18000</v>
      </c>
      <c r="F141" s="615">
        <f t="shared" si="10"/>
        <v>185641751.13</v>
      </c>
      <c r="G141" s="614">
        <f t="shared" si="9"/>
        <v>18000</v>
      </c>
      <c r="H141" s="615">
        <f t="shared" si="11"/>
        <v>185641751.13</v>
      </c>
      <c r="I141" s="616" t="s">
        <v>113</v>
      </c>
      <c r="J141" s="616" t="s">
        <v>2463</v>
      </c>
    </row>
    <row r="142" spans="1:10" ht="24">
      <c r="A142" s="617"/>
      <c r="B142" s="620" t="s">
        <v>4220</v>
      </c>
      <c r="C142" s="622" t="s">
        <v>4375</v>
      </c>
      <c r="D142" s="618" t="s">
        <v>4376</v>
      </c>
      <c r="E142" s="614">
        <v>100000</v>
      </c>
      <c r="F142" s="615">
        <f t="shared" si="10"/>
        <v>185741751.13</v>
      </c>
      <c r="G142" s="614">
        <f t="shared" si="9"/>
        <v>100000</v>
      </c>
      <c r="H142" s="615">
        <f t="shared" si="11"/>
        <v>185741751.13</v>
      </c>
      <c r="I142" s="616" t="s">
        <v>113</v>
      </c>
      <c r="J142" s="616" t="s">
        <v>2463</v>
      </c>
    </row>
    <row r="143" spans="1:10" ht="24">
      <c r="A143" s="617"/>
      <c r="B143" s="620" t="s">
        <v>4220</v>
      </c>
      <c r="C143" s="622" t="s">
        <v>4375</v>
      </c>
      <c r="D143" s="618" t="s">
        <v>4377</v>
      </c>
      <c r="E143" s="614">
        <v>350000</v>
      </c>
      <c r="F143" s="615">
        <f t="shared" si="10"/>
        <v>186091751.13</v>
      </c>
      <c r="G143" s="614">
        <f t="shared" si="9"/>
        <v>350000</v>
      </c>
      <c r="H143" s="615">
        <f t="shared" si="11"/>
        <v>186091751.13</v>
      </c>
      <c r="I143" s="616" t="s">
        <v>113</v>
      </c>
      <c r="J143" s="616" t="s">
        <v>2463</v>
      </c>
    </row>
    <row r="144" spans="1:10" ht="48">
      <c r="A144" s="617"/>
      <c r="B144" s="620" t="s">
        <v>4220</v>
      </c>
      <c r="C144" s="622" t="s">
        <v>4378</v>
      </c>
      <c r="D144" s="618" t="s">
        <v>4379</v>
      </c>
      <c r="E144" s="614">
        <v>155000</v>
      </c>
      <c r="F144" s="615">
        <f t="shared" si="10"/>
        <v>186246751.13</v>
      </c>
      <c r="G144" s="614">
        <f t="shared" si="9"/>
        <v>155000</v>
      </c>
      <c r="H144" s="615">
        <f t="shared" si="11"/>
        <v>186246751.13</v>
      </c>
      <c r="I144" s="616" t="s">
        <v>119</v>
      </c>
      <c r="J144" s="616" t="s">
        <v>120</v>
      </c>
    </row>
    <row r="145" spans="1:10" ht="24">
      <c r="A145" s="617"/>
      <c r="B145" s="620" t="s">
        <v>4220</v>
      </c>
      <c r="C145" s="622" t="s">
        <v>4380</v>
      </c>
      <c r="D145" s="618"/>
      <c r="E145" s="614">
        <v>18822</v>
      </c>
      <c r="F145" s="615">
        <f t="shared" si="10"/>
        <v>186265573.13</v>
      </c>
      <c r="G145" s="614">
        <f t="shared" si="9"/>
        <v>18822</v>
      </c>
      <c r="H145" s="615">
        <f t="shared" si="11"/>
        <v>186265573.13</v>
      </c>
      <c r="I145" s="616" t="s">
        <v>4288</v>
      </c>
      <c r="J145" s="616" t="s">
        <v>790</v>
      </c>
    </row>
    <row r="146" spans="1:10" ht="24">
      <c r="A146" s="617"/>
      <c r="B146" s="620" t="s">
        <v>4220</v>
      </c>
      <c r="C146" s="622" t="s">
        <v>4381</v>
      </c>
      <c r="D146" s="618"/>
      <c r="E146" s="614">
        <v>47508</v>
      </c>
      <c r="F146" s="615">
        <f t="shared" si="10"/>
        <v>186313081.13</v>
      </c>
      <c r="G146" s="614">
        <f t="shared" si="9"/>
        <v>47508</v>
      </c>
      <c r="H146" s="615">
        <f t="shared" si="11"/>
        <v>186313081.13</v>
      </c>
      <c r="I146" s="616" t="s">
        <v>4288</v>
      </c>
      <c r="J146" s="616" t="s">
        <v>790</v>
      </c>
    </row>
    <row r="147" spans="1:10" ht="24">
      <c r="A147" s="617"/>
      <c r="B147" s="620" t="s">
        <v>4220</v>
      </c>
      <c r="C147" s="622" t="s">
        <v>4382</v>
      </c>
      <c r="D147" s="618" t="s">
        <v>4383</v>
      </c>
      <c r="E147" s="614">
        <v>290000</v>
      </c>
      <c r="F147" s="615">
        <f t="shared" si="10"/>
        <v>186603081.13</v>
      </c>
      <c r="G147" s="614">
        <f t="shared" si="9"/>
        <v>290000</v>
      </c>
      <c r="H147" s="615">
        <f t="shared" si="11"/>
        <v>186603081.13</v>
      </c>
      <c r="I147" s="616" t="s">
        <v>113</v>
      </c>
      <c r="J147" s="616" t="s">
        <v>2463</v>
      </c>
    </row>
    <row r="148" spans="1:10" ht="24">
      <c r="A148" s="617"/>
      <c r="B148" s="620" t="s">
        <v>4220</v>
      </c>
      <c r="C148" s="622" t="s">
        <v>4382</v>
      </c>
      <c r="D148" s="618" t="s">
        <v>4384</v>
      </c>
      <c r="E148" s="614">
        <v>422500</v>
      </c>
      <c r="F148" s="615">
        <f t="shared" si="10"/>
        <v>187025581.13</v>
      </c>
      <c r="G148" s="614">
        <f t="shared" si="9"/>
        <v>422500</v>
      </c>
      <c r="H148" s="615">
        <f t="shared" si="11"/>
        <v>187025581.13</v>
      </c>
      <c r="I148" s="616" t="s">
        <v>113</v>
      </c>
      <c r="J148" s="616" t="s">
        <v>2463</v>
      </c>
    </row>
    <row r="149" spans="1:10" ht="24">
      <c r="A149" s="617"/>
      <c r="B149" s="620" t="s">
        <v>4220</v>
      </c>
      <c r="C149" s="622" t="s">
        <v>4382</v>
      </c>
      <c r="D149" s="618" t="s">
        <v>4385</v>
      </c>
      <c r="E149" s="614">
        <v>200000</v>
      </c>
      <c r="F149" s="615">
        <f t="shared" si="10"/>
        <v>187225581.13</v>
      </c>
      <c r="G149" s="614">
        <f t="shared" si="9"/>
        <v>200000</v>
      </c>
      <c r="H149" s="615">
        <f t="shared" si="11"/>
        <v>187225581.13</v>
      </c>
      <c r="I149" s="616" t="s">
        <v>113</v>
      </c>
      <c r="J149" s="616" t="s">
        <v>2463</v>
      </c>
    </row>
    <row r="150" spans="1:10" ht="24">
      <c r="A150" s="617"/>
      <c r="B150" s="620" t="s">
        <v>4220</v>
      </c>
      <c r="C150" s="622" t="s">
        <v>4382</v>
      </c>
      <c r="D150" s="618" t="s">
        <v>4386</v>
      </c>
      <c r="E150" s="614">
        <v>650000</v>
      </c>
      <c r="F150" s="615">
        <f t="shared" si="10"/>
        <v>187875581.13</v>
      </c>
      <c r="G150" s="614">
        <f t="shared" si="9"/>
        <v>650000</v>
      </c>
      <c r="H150" s="615">
        <f t="shared" si="11"/>
        <v>187875581.13</v>
      </c>
      <c r="I150" s="616" t="s">
        <v>113</v>
      </c>
      <c r="J150" s="616" t="s">
        <v>2463</v>
      </c>
    </row>
    <row r="151" spans="1:10" ht="24">
      <c r="A151" s="617"/>
      <c r="B151" s="620" t="s">
        <v>4220</v>
      </c>
      <c r="C151" s="622" t="s">
        <v>4382</v>
      </c>
      <c r="D151" s="618" t="s">
        <v>4387</v>
      </c>
      <c r="E151" s="614">
        <v>750000</v>
      </c>
      <c r="F151" s="615">
        <f t="shared" si="10"/>
        <v>188625581.13</v>
      </c>
      <c r="G151" s="614">
        <f t="shared" si="9"/>
        <v>750000</v>
      </c>
      <c r="H151" s="615">
        <f t="shared" si="11"/>
        <v>188625581.13</v>
      </c>
      <c r="I151" s="616" t="s">
        <v>113</v>
      </c>
      <c r="J151" s="616" t="s">
        <v>2463</v>
      </c>
    </row>
    <row r="152" spans="1:10" ht="24">
      <c r="A152" s="617"/>
      <c r="B152" s="620" t="s">
        <v>4220</v>
      </c>
      <c r="C152" s="622" t="s">
        <v>4382</v>
      </c>
      <c r="D152" s="618" t="s">
        <v>4388</v>
      </c>
      <c r="E152" s="614">
        <v>75000</v>
      </c>
      <c r="F152" s="615">
        <f t="shared" si="10"/>
        <v>188700581.13</v>
      </c>
      <c r="G152" s="614">
        <f t="shared" si="9"/>
        <v>75000</v>
      </c>
      <c r="H152" s="615">
        <f t="shared" si="11"/>
        <v>188700581.13</v>
      </c>
      <c r="I152" s="616" t="s">
        <v>113</v>
      </c>
      <c r="J152" s="616" t="s">
        <v>2463</v>
      </c>
    </row>
    <row r="153" spans="1:10" ht="24">
      <c r="A153" s="617"/>
      <c r="B153" s="620" t="s">
        <v>4220</v>
      </c>
      <c r="C153" s="622" t="s">
        <v>4382</v>
      </c>
      <c r="D153" s="618" t="s">
        <v>4389</v>
      </c>
      <c r="E153" s="614">
        <v>350000</v>
      </c>
      <c r="F153" s="615">
        <f t="shared" si="10"/>
        <v>189050581.13</v>
      </c>
      <c r="G153" s="614">
        <f t="shared" si="9"/>
        <v>350000</v>
      </c>
      <c r="H153" s="615">
        <f t="shared" si="11"/>
        <v>189050581.13</v>
      </c>
      <c r="I153" s="616" t="s">
        <v>113</v>
      </c>
      <c r="J153" s="616" t="s">
        <v>2463</v>
      </c>
    </row>
    <row r="154" spans="1:10" ht="24">
      <c r="A154" s="617"/>
      <c r="B154" s="620" t="s">
        <v>4220</v>
      </c>
      <c r="C154" s="622" t="s">
        <v>4382</v>
      </c>
      <c r="D154" s="618" t="s">
        <v>4390</v>
      </c>
      <c r="E154" s="614">
        <v>225000</v>
      </c>
      <c r="F154" s="615">
        <f t="shared" si="10"/>
        <v>189275581.13</v>
      </c>
      <c r="G154" s="614">
        <f t="shared" si="9"/>
        <v>225000</v>
      </c>
      <c r="H154" s="615">
        <f t="shared" si="11"/>
        <v>189275581.13</v>
      </c>
      <c r="I154" s="616" t="s">
        <v>113</v>
      </c>
      <c r="J154" s="616" t="s">
        <v>2463</v>
      </c>
    </row>
    <row r="155" spans="1:10" ht="24">
      <c r="A155" s="617"/>
      <c r="B155" s="620" t="s">
        <v>4220</v>
      </c>
      <c r="C155" s="622" t="s">
        <v>4382</v>
      </c>
      <c r="D155" s="618" t="s">
        <v>4391</v>
      </c>
      <c r="E155" s="614">
        <v>950000</v>
      </c>
      <c r="F155" s="615">
        <f t="shared" si="10"/>
        <v>190225581.13</v>
      </c>
      <c r="G155" s="614">
        <f t="shared" si="9"/>
        <v>950000</v>
      </c>
      <c r="H155" s="615">
        <f t="shared" si="11"/>
        <v>190225581.13</v>
      </c>
      <c r="I155" s="616" t="s">
        <v>113</v>
      </c>
      <c r="J155" s="616" t="s">
        <v>2463</v>
      </c>
    </row>
    <row r="156" spans="1:10" ht="24">
      <c r="A156" s="617"/>
      <c r="B156" s="620" t="s">
        <v>4220</v>
      </c>
      <c r="C156" s="622" t="s">
        <v>4382</v>
      </c>
      <c r="D156" s="618" t="s">
        <v>4392</v>
      </c>
      <c r="E156" s="614">
        <v>300000</v>
      </c>
      <c r="F156" s="615">
        <f t="shared" si="10"/>
        <v>190525581.13</v>
      </c>
      <c r="G156" s="614">
        <f t="shared" si="9"/>
        <v>300000</v>
      </c>
      <c r="H156" s="615">
        <f t="shared" si="11"/>
        <v>190525581.13</v>
      </c>
      <c r="I156" s="616" t="s">
        <v>113</v>
      </c>
      <c r="J156" s="616" t="s">
        <v>2463</v>
      </c>
    </row>
    <row r="157" spans="1:10" ht="24">
      <c r="A157" s="617"/>
      <c r="B157" s="620" t="s">
        <v>4220</v>
      </c>
      <c r="C157" s="622" t="s">
        <v>4382</v>
      </c>
      <c r="D157" s="618" t="s">
        <v>4393</v>
      </c>
      <c r="E157" s="614">
        <v>95000</v>
      </c>
      <c r="F157" s="615">
        <f t="shared" si="10"/>
        <v>190620581.13</v>
      </c>
      <c r="G157" s="614">
        <f t="shared" si="9"/>
        <v>95000</v>
      </c>
      <c r="H157" s="615">
        <f t="shared" si="11"/>
        <v>190620581.13</v>
      </c>
      <c r="I157" s="616" t="s">
        <v>113</v>
      </c>
      <c r="J157" s="616" t="s">
        <v>2463</v>
      </c>
    </row>
    <row r="158" spans="1:10" ht="24">
      <c r="A158" s="617"/>
      <c r="B158" s="620" t="s">
        <v>4220</v>
      </c>
      <c r="C158" s="622" t="s">
        <v>4382</v>
      </c>
      <c r="D158" s="618" t="s">
        <v>4394</v>
      </c>
      <c r="E158" s="614">
        <v>35000</v>
      </c>
      <c r="F158" s="615">
        <f t="shared" si="10"/>
        <v>190655581.13</v>
      </c>
      <c r="G158" s="614">
        <f t="shared" si="9"/>
        <v>35000</v>
      </c>
      <c r="H158" s="615">
        <f t="shared" si="11"/>
        <v>190655581.13</v>
      </c>
      <c r="I158" s="616" t="s">
        <v>113</v>
      </c>
      <c r="J158" s="616" t="s">
        <v>2463</v>
      </c>
    </row>
    <row r="159" spans="1:10" ht="24">
      <c r="A159" s="617"/>
      <c r="B159" s="620" t="s">
        <v>4220</v>
      </c>
      <c r="C159" s="622" t="s">
        <v>4382</v>
      </c>
      <c r="D159" s="618" t="s">
        <v>4395</v>
      </c>
      <c r="E159" s="614">
        <v>50000</v>
      </c>
      <c r="F159" s="615">
        <f t="shared" si="10"/>
        <v>190705581.13</v>
      </c>
      <c r="G159" s="614">
        <f t="shared" si="9"/>
        <v>50000</v>
      </c>
      <c r="H159" s="615">
        <f t="shared" si="11"/>
        <v>190705581.13</v>
      </c>
      <c r="I159" s="616" t="s">
        <v>113</v>
      </c>
      <c r="J159" s="616" t="s">
        <v>2463</v>
      </c>
    </row>
    <row r="160" spans="1:10" ht="24">
      <c r="A160" s="617"/>
      <c r="B160" s="620" t="s">
        <v>4220</v>
      </c>
      <c r="C160" s="622" t="s">
        <v>4382</v>
      </c>
      <c r="D160" s="618" t="s">
        <v>4396</v>
      </c>
      <c r="E160" s="614">
        <v>1100000</v>
      </c>
      <c r="F160" s="615">
        <f t="shared" si="10"/>
        <v>191805581.13</v>
      </c>
      <c r="G160" s="614">
        <f t="shared" si="9"/>
        <v>1100000</v>
      </c>
      <c r="H160" s="615">
        <f t="shared" si="11"/>
        <v>191805581.13</v>
      </c>
      <c r="I160" s="616" t="s">
        <v>113</v>
      </c>
      <c r="J160" s="616" t="s">
        <v>2463</v>
      </c>
    </row>
    <row r="161" spans="1:10" ht="24">
      <c r="A161" s="617"/>
      <c r="B161" s="620" t="s">
        <v>4220</v>
      </c>
      <c r="C161" s="622" t="s">
        <v>4382</v>
      </c>
      <c r="D161" s="618" t="s">
        <v>4397</v>
      </c>
      <c r="E161" s="614">
        <v>300000</v>
      </c>
      <c r="F161" s="615">
        <f t="shared" si="10"/>
        <v>192105581.13</v>
      </c>
      <c r="G161" s="614">
        <f t="shared" si="9"/>
        <v>300000</v>
      </c>
      <c r="H161" s="615">
        <f t="shared" si="11"/>
        <v>192105581.13</v>
      </c>
      <c r="I161" s="616" t="s">
        <v>113</v>
      </c>
      <c r="J161" s="616" t="s">
        <v>2463</v>
      </c>
    </row>
    <row r="162" spans="1:10" ht="24">
      <c r="A162" s="617"/>
      <c r="B162" s="620" t="s">
        <v>4220</v>
      </c>
      <c r="C162" s="622" t="s">
        <v>4382</v>
      </c>
      <c r="D162" s="618" t="s">
        <v>4398</v>
      </c>
      <c r="E162" s="614">
        <v>40000</v>
      </c>
      <c r="F162" s="615">
        <f t="shared" si="10"/>
        <v>192145581.13</v>
      </c>
      <c r="G162" s="614">
        <f t="shared" si="9"/>
        <v>40000</v>
      </c>
      <c r="H162" s="615">
        <f t="shared" si="11"/>
        <v>192145581.13</v>
      </c>
      <c r="I162" s="616" t="s">
        <v>113</v>
      </c>
      <c r="J162" s="616" t="s">
        <v>2463</v>
      </c>
    </row>
    <row r="163" spans="1:10" ht="24">
      <c r="A163" s="617"/>
      <c r="B163" s="620" t="s">
        <v>4220</v>
      </c>
      <c r="C163" s="622" t="s">
        <v>4399</v>
      </c>
      <c r="D163" s="618" t="s">
        <v>4400</v>
      </c>
      <c r="E163" s="614">
        <v>15000</v>
      </c>
      <c r="F163" s="615">
        <f t="shared" si="10"/>
        <v>192160581.13</v>
      </c>
      <c r="G163" s="614">
        <f t="shared" si="9"/>
        <v>15000</v>
      </c>
      <c r="H163" s="615">
        <f t="shared" si="11"/>
        <v>192160581.13</v>
      </c>
      <c r="I163" s="616" t="s">
        <v>113</v>
      </c>
      <c r="J163" s="616" t="s">
        <v>2463</v>
      </c>
    </row>
    <row r="164" spans="1:10" ht="24">
      <c r="A164" s="617"/>
      <c r="B164" s="620" t="s">
        <v>4220</v>
      </c>
      <c r="C164" s="622" t="s">
        <v>4399</v>
      </c>
      <c r="D164" s="618" t="s">
        <v>4401</v>
      </c>
      <c r="E164" s="614">
        <v>25000</v>
      </c>
      <c r="F164" s="615">
        <f t="shared" si="10"/>
        <v>192185581.13</v>
      </c>
      <c r="G164" s="614">
        <f t="shared" si="9"/>
        <v>25000</v>
      </c>
      <c r="H164" s="615">
        <f t="shared" si="11"/>
        <v>192185581.13</v>
      </c>
      <c r="I164" s="616" t="s">
        <v>113</v>
      </c>
      <c r="J164" s="616" t="s">
        <v>2463</v>
      </c>
    </row>
    <row r="165" spans="1:10" ht="24">
      <c r="A165" s="617"/>
      <c r="B165" s="620" t="s">
        <v>4220</v>
      </c>
      <c r="C165" s="622" t="s">
        <v>4399</v>
      </c>
      <c r="D165" s="618" t="s">
        <v>4402</v>
      </c>
      <c r="E165" s="614">
        <v>112000</v>
      </c>
      <c r="F165" s="615">
        <f t="shared" si="10"/>
        <v>192297581.13</v>
      </c>
      <c r="G165" s="614">
        <f t="shared" si="9"/>
        <v>112000</v>
      </c>
      <c r="H165" s="615">
        <f t="shared" si="11"/>
        <v>192297581.13</v>
      </c>
      <c r="I165" s="616" t="s">
        <v>113</v>
      </c>
      <c r="J165" s="616" t="s">
        <v>2463</v>
      </c>
    </row>
    <row r="166" spans="1:10" ht="24">
      <c r="A166" s="617"/>
      <c r="B166" s="620" t="s">
        <v>4220</v>
      </c>
      <c r="C166" s="622" t="s">
        <v>4399</v>
      </c>
      <c r="D166" s="618" t="s">
        <v>4403</v>
      </c>
      <c r="E166" s="614">
        <v>12500</v>
      </c>
      <c r="F166" s="615">
        <f t="shared" si="10"/>
        <v>192310081.13</v>
      </c>
      <c r="G166" s="614">
        <f t="shared" si="9"/>
        <v>12500</v>
      </c>
      <c r="H166" s="615">
        <f t="shared" si="11"/>
        <v>192310081.13</v>
      </c>
      <c r="I166" s="616" t="s">
        <v>113</v>
      </c>
      <c r="J166" s="616" t="s">
        <v>2463</v>
      </c>
    </row>
    <row r="167" spans="1:10" ht="24">
      <c r="A167" s="617"/>
      <c r="B167" s="620" t="s">
        <v>4220</v>
      </c>
      <c r="C167" s="622" t="s">
        <v>4399</v>
      </c>
      <c r="D167" s="618" t="s">
        <v>4404</v>
      </c>
      <c r="E167" s="614">
        <v>20000</v>
      </c>
      <c r="F167" s="615">
        <f t="shared" si="10"/>
        <v>192330081.13</v>
      </c>
      <c r="G167" s="614">
        <f t="shared" si="9"/>
        <v>20000</v>
      </c>
      <c r="H167" s="615">
        <f t="shared" si="11"/>
        <v>192330081.13</v>
      </c>
      <c r="I167" s="616" t="s">
        <v>113</v>
      </c>
      <c r="J167" s="616" t="s">
        <v>2463</v>
      </c>
    </row>
    <row r="168" spans="1:10" ht="24">
      <c r="A168" s="617"/>
      <c r="B168" s="620" t="s">
        <v>4220</v>
      </c>
      <c r="C168" s="622" t="s">
        <v>4399</v>
      </c>
      <c r="D168" s="618" t="s">
        <v>4405</v>
      </c>
      <c r="E168" s="614">
        <v>20000</v>
      </c>
      <c r="F168" s="615">
        <f t="shared" si="10"/>
        <v>192350081.13</v>
      </c>
      <c r="G168" s="614">
        <f t="shared" si="9"/>
        <v>20000</v>
      </c>
      <c r="H168" s="615">
        <f t="shared" si="11"/>
        <v>192350081.13</v>
      </c>
      <c r="I168" s="616" t="s">
        <v>113</v>
      </c>
      <c r="J168" s="616" t="s">
        <v>2463</v>
      </c>
    </row>
    <row r="169" spans="1:10" ht="24">
      <c r="A169" s="617"/>
      <c r="B169" s="620" t="s">
        <v>4220</v>
      </c>
      <c r="C169" s="622" t="s">
        <v>4399</v>
      </c>
      <c r="D169" s="618" t="s">
        <v>4406</v>
      </c>
      <c r="E169" s="614">
        <v>80000</v>
      </c>
      <c r="F169" s="615">
        <f t="shared" si="10"/>
        <v>192430081.13</v>
      </c>
      <c r="G169" s="614">
        <f t="shared" si="9"/>
        <v>80000</v>
      </c>
      <c r="H169" s="615">
        <f t="shared" si="11"/>
        <v>192430081.13</v>
      </c>
      <c r="I169" s="616" t="s">
        <v>113</v>
      </c>
      <c r="J169" s="616" t="s">
        <v>2463</v>
      </c>
    </row>
    <row r="170" spans="1:10" ht="24">
      <c r="A170" s="617"/>
      <c r="B170" s="620" t="s">
        <v>4220</v>
      </c>
      <c r="C170" s="622" t="s">
        <v>4399</v>
      </c>
      <c r="D170" s="618" t="s">
        <v>4407</v>
      </c>
      <c r="E170" s="614">
        <v>25000</v>
      </c>
      <c r="F170" s="615">
        <f t="shared" si="10"/>
        <v>192455081.13</v>
      </c>
      <c r="G170" s="614">
        <f t="shared" si="9"/>
        <v>25000</v>
      </c>
      <c r="H170" s="615">
        <f t="shared" si="11"/>
        <v>192455081.13</v>
      </c>
      <c r="I170" s="616" t="s">
        <v>113</v>
      </c>
      <c r="J170" s="616" t="s">
        <v>2463</v>
      </c>
    </row>
    <row r="171" spans="1:10" ht="36">
      <c r="A171" s="617"/>
      <c r="B171" s="620" t="s">
        <v>4220</v>
      </c>
      <c r="C171" s="622" t="s">
        <v>4408</v>
      </c>
      <c r="D171" s="618" t="s">
        <v>4409</v>
      </c>
      <c r="E171" s="614">
        <v>62500</v>
      </c>
      <c r="F171" s="615">
        <f t="shared" si="10"/>
        <v>192517581.13</v>
      </c>
      <c r="G171" s="614">
        <f t="shared" si="9"/>
        <v>62500</v>
      </c>
      <c r="H171" s="615">
        <f t="shared" si="11"/>
        <v>192517581.13</v>
      </c>
      <c r="I171" s="616" t="s">
        <v>113</v>
      </c>
      <c r="J171" s="616" t="s">
        <v>2463</v>
      </c>
    </row>
    <row r="172" spans="1:10" ht="36">
      <c r="A172" s="617"/>
      <c r="B172" s="620" t="s">
        <v>4220</v>
      </c>
      <c r="C172" s="622" t="s">
        <v>4408</v>
      </c>
      <c r="D172" s="618" t="s">
        <v>4410</v>
      </c>
      <c r="E172" s="614">
        <v>284000</v>
      </c>
      <c r="F172" s="615">
        <f t="shared" si="10"/>
        <v>192801581.13</v>
      </c>
      <c r="G172" s="614">
        <f t="shared" si="9"/>
        <v>284000</v>
      </c>
      <c r="H172" s="615">
        <f t="shared" si="11"/>
        <v>192801581.13</v>
      </c>
      <c r="I172" s="616" t="s">
        <v>113</v>
      </c>
      <c r="J172" s="616" t="s">
        <v>2463</v>
      </c>
    </row>
    <row r="173" spans="1:10" ht="36">
      <c r="A173" s="617"/>
      <c r="B173" s="620" t="s">
        <v>4220</v>
      </c>
      <c r="C173" s="622" t="s">
        <v>4408</v>
      </c>
      <c r="D173" s="618" t="s">
        <v>4411</v>
      </c>
      <c r="E173" s="614">
        <v>28000</v>
      </c>
      <c r="F173" s="615">
        <f t="shared" si="10"/>
        <v>192829581.13</v>
      </c>
      <c r="G173" s="614">
        <f t="shared" si="9"/>
        <v>28000</v>
      </c>
      <c r="H173" s="615">
        <f t="shared" si="11"/>
        <v>192829581.13</v>
      </c>
      <c r="I173" s="616" t="s">
        <v>113</v>
      </c>
      <c r="J173" s="616" t="s">
        <v>2463</v>
      </c>
    </row>
    <row r="174" spans="1:10" ht="36">
      <c r="A174" s="617"/>
      <c r="B174" s="620" t="s">
        <v>4220</v>
      </c>
      <c r="C174" s="622" t="s">
        <v>4408</v>
      </c>
      <c r="D174" s="618" t="s">
        <v>4374</v>
      </c>
      <c r="E174" s="614">
        <v>300000</v>
      </c>
      <c r="F174" s="615">
        <f t="shared" si="10"/>
        <v>193129581.13</v>
      </c>
      <c r="G174" s="614">
        <f t="shared" si="9"/>
        <v>300000</v>
      </c>
      <c r="H174" s="615">
        <f t="shared" si="11"/>
        <v>193129581.13</v>
      </c>
      <c r="I174" s="616" t="s">
        <v>113</v>
      </c>
      <c r="J174" s="616" t="s">
        <v>2463</v>
      </c>
    </row>
    <row r="175" spans="1:10" ht="36">
      <c r="A175" s="617"/>
      <c r="B175" s="620" t="s">
        <v>4220</v>
      </c>
      <c r="C175" s="622" t="s">
        <v>4408</v>
      </c>
      <c r="D175" s="618" t="s">
        <v>4412</v>
      </c>
      <c r="E175" s="614">
        <v>500000</v>
      </c>
      <c r="F175" s="615">
        <f t="shared" si="10"/>
        <v>193629581.13</v>
      </c>
      <c r="G175" s="614">
        <f t="shared" si="9"/>
        <v>500000</v>
      </c>
      <c r="H175" s="615">
        <f t="shared" si="11"/>
        <v>193629581.13</v>
      </c>
      <c r="I175" s="616" t="s">
        <v>113</v>
      </c>
      <c r="J175" s="616" t="s">
        <v>2463</v>
      </c>
    </row>
    <row r="176" spans="1:10" ht="36">
      <c r="A176" s="617"/>
      <c r="B176" s="620" t="s">
        <v>4220</v>
      </c>
      <c r="C176" s="622" t="s">
        <v>4408</v>
      </c>
      <c r="D176" s="618" t="s">
        <v>4413</v>
      </c>
      <c r="E176" s="614">
        <v>32000</v>
      </c>
      <c r="F176" s="615">
        <f t="shared" si="10"/>
        <v>193661581.13</v>
      </c>
      <c r="G176" s="614">
        <f t="shared" si="9"/>
        <v>32000</v>
      </c>
      <c r="H176" s="615">
        <f t="shared" si="11"/>
        <v>193661581.13</v>
      </c>
      <c r="I176" s="616" t="s">
        <v>113</v>
      </c>
      <c r="J176" s="616" t="s">
        <v>2463</v>
      </c>
    </row>
    <row r="177" spans="1:10" ht="36">
      <c r="A177" s="617"/>
      <c r="B177" s="620" t="s">
        <v>4220</v>
      </c>
      <c r="C177" s="622" t="s">
        <v>4414</v>
      </c>
      <c r="D177" s="618" t="s">
        <v>4410</v>
      </c>
      <c r="E177" s="614">
        <v>284000</v>
      </c>
      <c r="F177" s="615">
        <f t="shared" si="10"/>
        <v>193945581.13</v>
      </c>
      <c r="G177" s="614">
        <f t="shared" si="9"/>
        <v>284000</v>
      </c>
      <c r="H177" s="615">
        <f t="shared" si="11"/>
        <v>193945581.13</v>
      </c>
      <c r="I177" s="616" t="s">
        <v>113</v>
      </c>
      <c r="J177" s="616" t="s">
        <v>2463</v>
      </c>
    </row>
    <row r="178" spans="1:10" ht="36">
      <c r="A178" s="617"/>
      <c r="B178" s="620" t="s">
        <v>4220</v>
      </c>
      <c r="C178" s="622" t="s">
        <v>4414</v>
      </c>
      <c r="D178" s="618" t="s">
        <v>4411</v>
      </c>
      <c r="E178" s="614">
        <v>28000</v>
      </c>
      <c r="F178" s="615">
        <f t="shared" si="10"/>
        <v>193973581.13</v>
      </c>
      <c r="G178" s="614">
        <f t="shared" si="9"/>
        <v>28000</v>
      </c>
      <c r="H178" s="615">
        <f t="shared" si="11"/>
        <v>193973581.13</v>
      </c>
      <c r="I178" s="616" t="s">
        <v>113</v>
      </c>
      <c r="J178" s="616" t="s">
        <v>2463</v>
      </c>
    </row>
    <row r="179" spans="1:10" ht="36">
      <c r="A179" s="617"/>
      <c r="B179" s="620" t="s">
        <v>4220</v>
      </c>
      <c r="C179" s="622" t="s">
        <v>4414</v>
      </c>
      <c r="D179" s="618" t="s">
        <v>4374</v>
      </c>
      <c r="E179" s="614">
        <v>553000</v>
      </c>
      <c r="F179" s="615">
        <f t="shared" si="10"/>
        <v>194526581.13</v>
      </c>
      <c r="G179" s="614">
        <f t="shared" si="9"/>
        <v>553000</v>
      </c>
      <c r="H179" s="615">
        <f t="shared" si="11"/>
        <v>194526581.13</v>
      </c>
      <c r="I179" s="616" t="s">
        <v>113</v>
      </c>
      <c r="J179" s="616" t="s">
        <v>2463</v>
      </c>
    </row>
    <row r="180" spans="1:10" ht="36">
      <c r="A180" s="617"/>
      <c r="B180" s="620" t="s">
        <v>4220</v>
      </c>
      <c r="C180" s="622" t="s">
        <v>4414</v>
      </c>
      <c r="D180" s="618" t="s">
        <v>4412</v>
      </c>
      <c r="E180" s="614">
        <v>1700000</v>
      </c>
      <c r="F180" s="615">
        <f t="shared" si="10"/>
        <v>196226581.13</v>
      </c>
      <c r="G180" s="614">
        <f t="shared" si="9"/>
        <v>1700000</v>
      </c>
      <c r="H180" s="615">
        <f t="shared" si="11"/>
        <v>196226581.13</v>
      </c>
      <c r="I180" s="616" t="s">
        <v>113</v>
      </c>
      <c r="J180" s="616" t="s">
        <v>2463</v>
      </c>
    </row>
    <row r="181" spans="1:10" ht="36">
      <c r="A181" s="617"/>
      <c r="B181" s="620" t="s">
        <v>4220</v>
      </c>
      <c r="C181" s="622" t="s">
        <v>4414</v>
      </c>
      <c r="D181" s="618" t="s">
        <v>4413</v>
      </c>
      <c r="E181" s="614">
        <v>32000</v>
      </c>
      <c r="F181" s="615">
        <f t="shared" si="10"/>
        <v>196258581.13</v>
      </c>
      <c r="G181" s="614">
        <f t="shared" si="9"/>
        <v>32000</v>
      </c>
      <c r="H181" s="615">
        <f t="shared" si="11"/>
        <v>196258581.13</v>
      </c>
      <c r="I181" s="616" t="s">
        <v>113</v>
      </c>
      <c r="J181" s="616" t="s">
        <v>2463</v>
      </c>
    </row>
    <row r="182" spans="1:10" ht="36">
      <c r="A182" s="617"/>
      <c r="B182" s="620" t="s">
        <v>4220</v>
      </c>
      <c r="C182" s="622" t="s">
        <v>4415</v>
      </c>
      <c r="D182" s="618" t="s">
        <v>4410</v>
      </c>
      <c r="E182" s="614">
        <v>284000</v>
      </c>
      <c r="F182" s="615">
        <f t="shared" si="10"/>
        <v>196542581.13</v>
      </c>
      <c r="G182" s="614">
        <f t="shared" si="9"/>
        <v>284000</v>
      </c>
      <c r="H182" s="615">
        <f t="shared" si="11"/>
        <v>196542581.13</v>
      </c>
      <c r="I182" s="616" t="s">
        <v>113</v>
      </c>
      <c r="J182" s="616" t="s">
        <v>2463</v>
      </c>
    </row>
    <row r="183" spans="1:10" ht="36">
      <c r="A183" s="617"/>
      <c r="B183" s="620" t="s">
        <v>4220</v>
      </c>
      <c r="C183" s="622" t="s">
        <v>4415</v>
      </c>
      <c r="D183" s="618" t="s">
        <v>4411</v>
      </c>
      <c r="E183" s="614">
        <v>28000</v>
      </c>
      <c r="F183" s="615">
        <f t="shared" si="10"/>
        <v>196570581.13</v>
      </c>
      <c r="G183" s="614">
        <f t="shared" si="9"/>
        <v>28000</v>
      </c>
      <c r="H183" s="615">
        <f t="shared" si="11"/>
        <v>196570581.13</v>
      </c>
      <c r="I183" s="616" t="s">
        <v>113</v>
      </c>
      <c r="J183" s="616" t="s">
        <v>2463</v>
      </c>
    </row>
    <row r="184" spans="1:10" ht="36">
      <c r="A184" s="617"/>
      <c r="B184" s="620" t="s">
        <v>4220</v>
      </c>
      <c r="C184" s="622" t="s">
        <v>4415</v>
      </c>
      <c r="D184" s="618" t="s">
        <v>4374</v>
      </c>
      <c r="E184" s="614">
        <v>300000</v>
      </c>
      <c r="F184" s="615">
        <f t="shared" si="10"/>
        <v>196870581.13</v>
      </c>
      <c r="G184" s="614">
        <f t="shared" si="9"/>
        <v>300000</v>
      </c>
      <c r="H184" s="615">
        <f t="shared" si="11"/>
        <v>196870581.13</v>
      </c>
      <c r="I184" s="616" t="s">
        <v>113</v>
      </c>
      <c r="J184" s="616" t="s">
        <v>2463</v>
      </c>
    </row>
    <row r="185" spans="1:10" ht="36">
      <c r="A185" s="617"/>
      <c r="B185" s="620" t="s">
        <v>4220</v>
      </c>
      <c r="C185" s="622" t="s">
        <v>4415</v>
      </c>
      <c r="D185" s="618" t="s">
        <v>4413</v>
      </c>
      <c r="E185" s="614">
        <v>32000</v>
      </c>
      <c r="F185" s="615">
        <f t="shared" si="10"/>
        <v>196902581.13</v>
      </c>
      <c r="G185" s="614">
        <f t="shared" si="9"/>
        <v>32000</v>
      </c>
      <c r="H185" s="615">
        <f t="shared" si="11"/>
        <v>196902581.13</v>
      </c>
      <c r="I185" s="616" t="s">
        <v>113</v>
      </c>
      <c r="J185" s="616" t="s">
        <v>2463</v>
      </c>
    </row>
    <row r="186" spans="1:10" ht="36">
      <c r="A186" s="617"/>
      <c r="B186" s="620" t="s">
        <v>4220</v>
      </c>
      <c r="C186" s="622" t="s">
        <v>4416</v>
      </c>
      <c r="D186" s="618" t="s">
        <v>4417</v>
      </c>
      <c r="E186" s="614">
        <v>700000</v>
      </c>
      <c r="F186" s="615">
        <f t="shared" si="10"/>
        <v>197602581.13</v>
      </c>
      <c r="G186" s="614">
        <f t="shared" si="9"/>
        <v>700000</v>
      </c>
      <c r="H186" s="615">
        <f t="shared" si="11"/>
        <v>197602581.13</v>
      </c>
      <c r="I186" s="616" t="s">
        <v>113</v>
      </c>
      <c r="J186" s="616" t="s">
        <v>2463</v>
      </c>
    </row>
    <row r="187" spans="1:10" ht="36">
      <c r="A187" s="617"/>
      <c r="B187" s="620" t="s">
        <v>4220</v>
      </c>
      <c r="C187" s="622" t="s">
        <v>4416</v>
      </c>
      <c r="D187" s="618" t="s">
        <v>4410</v>
      </c>
      <c r="E187" s="614">
        <v>284000</v>
      </c>
      <c r="F187" s="615">
        <f t="shared" si="10"/>
        <v>197886581.13</v>
      </c>
      <c r="G187" s="614">
        <f t="shared" si="9"/>
        <v>284000</v>
      </c>
      <c r="H187" s="615">
        <f t="shared" si="11"/>
        <v>197886581.13</v>
      </c>
      <c r="I187" s="616" t="s">
        <v>113</v>
      </c>
      <c r="J187" s="616" t="s">
        <v>2463</v>
      </c>
    </row>
    <row r="188" spans="1:10" ht="36">
      <c r="A188" s="617"/>
      <c r="B188" s="620" t="s">
        <v>4220</v>
      </c>
      <c r="C188" s="622" t="s">
        <v>4416</v>
      </c>
      <c r="D188" s="618" t="s">
        <v>4418</v>
      </c>
      <c r="E188" s="614">
        <v>28000</v>
      </c>
      <c r="F188" s="615">
        <f t="shared" si="10"/>
        <v>197914581.13</v>
      </c>
      <c r="G188" s="614">
        <f t="shared" si="9"/>
        <v>28000</v>
      </c>
      <c r="H188" s="615">
        <f t="shared" si="11"/>
        <v>197914581.13</v>
      </c>
      <c r="I188" s="616" t="s">
        <v>113</v>
      </c>
      <c r="J188" s="616" t="s">
        <v>2463</v>
      </c>
    </row>
    <row r="189" spans="1:10" ht="36">
      <c r="A189" s="617"/>
      <c r="B189" s="620" t="s">
        <v>4220</v>
      </c>
      <c r="C189" s="622" t="s">
        <v>4416</v>
      </c>
      <c r="D189" s="618" t="s">
        <v>4412</v>
      </c>
      <c r="E189" s="614">
        <v>750000</v>
      </c>
      <c r="F189" s="615">
        <f t="shared" si="10"/>
        <v>198664581.13</v>
      </c>
      <c r="G189" s="614">
        <f t="shared" si="9"/>
        <v>750000</v>
      </c>
      <c r="H189" s="615">
        <f t="shared" si="11"/>
        <v>198664581.13</v>
      </c>
      <c r="I189" s="616" t="s">
        <v>113</v>
      </c>
      <c r="J189" s="616" t="s">
        <v>2463</v>
      </c>
    </row>
    <row r="190" spans="1:10" ht="36">
      <c r="A190" s="617"/>
      <c r="B190" s="620" t="s">
        <v>4220</v>
      </c>
      <c r="C190" s="622" t="s">
        <v>4416</v>
      </c>
      <c r="D190" s="618" t="s">
        <v>4419</v>
      </c>
      <c r="E190" s="614">
        <v>66000</v>
      </c>
      <c r="F190" s="615">
        <f t="shared" si="10"/>
        <v>198730581.13</v>
      </c>
      <c r="G190" s="614">
        <f t="shared" si="9"/>
        <v>66000</v>
      </c>
      <c r="H190" s="615">
        <f t="shared" si="11"/>
        <v>198730581.13</v>
      </c>
      <c r="I190" s="616" t="s">
        <v>113</v>
      </c>
      <c r="J190" s="616" t="s">
        <v>2463</v>
      </c>
    </row>
    <row r="191" spans="1:10" ht="36">
      <c r="A191" s="617"/>
      <c r="B191" s="620" t="s">
        <v>4220</v>
      </c>
      <c r="C191" s="622" t="s">
        <v>4420</v>
      </c>
      <c r="D191" s="618" t="s">
        <v>4421</v>
      </c>
      <c r="E191" s="614">
        <v>80000</v>
      </c>
      <c r="F191" s="615">
        <f t="shared" si="10"/>
        <v>198810581.13</v>
      </c>
      <c r="G191" s="614">
        <f t="shared" si="9"/>
        <v>80000</v>
      </c>
      <c r="H191" s="615">
        <f t="shared" si="11"/>
        <v>198810581.13</v>
      </c>
      <c r="I191" s="616" t="s">
        <v>113</v>
      </c>
      <c r="J191" s="616" t="s">
        <v>2463</v>
      </c>
    </row>
    <row r="192" spans="1:10" ht="36">
      <c r="A192" s="617"/>
      <c r="B192" s="620" t="s">
        <v>4220</v>
      </c>
      <c r="C192" s="622" t="s">
        <v>4420</v>
      </c>
      <c r="D192" s="618" t="s">
        <v>4410</v>
      </c>
      <c r="E192" s="614">
        <v>284000</v>
      </c>
      <c r="F192" s="615">
        <f t="shared" si="10"/>
        <v>199094581.13</v>
      </c>
      <c r="G192" s="614">
        <f t="shared" si="9"/>
        <v>284000</v>
      </c>
      <c r="H192" s="615">
        <f t="shared" si="11"/>
        <v>199094581.13</v>
      </c>
      <c r="I192" s="616" t="s">
        <v>113</v>
      </c>
      <c r="J192" s="616" t="s">
        <v>2463</v>
      </c>
    </row>
    <row r="193" spans="1:10" ht="36">
      <c r="A193" s="617"/>
      <c r="B193" s="620" t="s">
        <v>4220</v>
      </c>
      <c r="C193" s="622" t="s">
        <v>4420</v>
      </c>
      <c r="D193" s="618" t="s">
        <v>4374</v>
      </c>
      <c r="E193" s="614">
        <v>300000</v>
      </c>
      <c r="F193" s="615">
        <f t="shared" si="10"/>
        <v>199394581.13</v>
      </c>
      <c r="G193" s="614">
        <f t="shared" si="9"/>
        <v>300000</v>
      </c>
      <c r="H193" s="615">
        <f t="shared" si="11"/>
        <v>199394581.13</v>
      </c>
      <c r="I193" s="616" t="s">
        <v>113</v>
      </c>
      <c r="J193" s="616" t="s">
        <v>2463</v>
      </c>
    </row>
    <row r="194" spans="1:10" ht="36">
      <c r="A194" s="617"/>
      <c r="B194" s="620" t="s">
        <v>4220</v>
      </c>
      <c r="C194" s="622" t="s">
        <v>4420</v>
      </c>
      <c r="D194" s="618" t="s">
        <v>4419</v>
      </c>
      <c r="E194" s="614">
        <v>68000</v>
      </c>
      <c r="F194" s="615">
        <f t="shared" si="10"/>
        <v>199462581.13</v>
      </c>
      <c r="G194" s="614">
        <f t="shared" si="9"/>
        <v>68000</v>
      </c>
      <c r="H194" s="615">
        <f t="shared" si="11"/>
        <v>199462581.13</v>
      </c>
      <c r="I194" s="616" t="s">
        <v>113</v>
      </c>
      <c r="J194" s="616" t="s">
        <v>2463</v>
      </c>
    </row>
    <row r="195" spans="1:10" ht="36">
      <c r="A195" s="617"/>
      <c r="B195" s="620" t="s">
        <v>4220</v>
      </c>
      <c r="C195" s="622" t="s">
        <v>4420</v>
      </c>
      <c r="D195" s="618" t="s">
        <v>4413</v>
      </c>
      <c r="E195" s="614">
        <v>32000</v>
      </c>
      <c r="F195" s="615">
        <f t="shared" si="10"/>
        <v>199494581.13</v>
      </c>
      <c r="G195" s="614">
        <f t="shared" si="9"/>
        <v>32000</v>
      </c>
      <c r="H195" s="615">
        <f t="shared" si="11"/>
        <v>199494581.13</v>
      </c>
      <c r="I195" s="616" t="s">
        <v>113</v>
      </c>
      <c r="J195" s="616" t="s">
        <v>2463</v>
      </c>
    </row>
    <row r="196" spans="1:10" ht="36">
      <c r="A196" s="617"/>
      <c r="B196" s="620" t="s">
        <v>4220</v>
      </c>
      <c r="C196" s="622" t="s">
        <v>4422</v>
      </c>
      <c r="D196" s="618" t="s">
        <v>4421</v>
      </c>
      <c r="E196" s="614">
        <v>80000</v>
      </c>
      <c r="F196" s="615">
        <f t="shared" si="10"/>
        <v>199574581.13</v>
      </c>
      <c r="G196" s="614">
        <f t="shared" si="9"/>
        <v>80000</v>
      </c>
      <c r="H196" s="615">
        <f t="shared" si="11"/>
        <v>199574581.13</v>
      </c>
      <c r="I196" s="616" t="s">
        <v>113</v>
      </c>
      <c r="J196" s="616" t="s">
        <v>2463</v>
      </c>
    </row>
    <row r="197" spans="1:10" ht="36">
      <c r="A197" s="617"/>
      <c r="B197" s="620" t="s">
        <v>4220</v>
      </c>
      <c r="C197" s="622" t="s">
        <v>4422</v>
      </c>
      <c r="D197" s="618" t="s">
        <v>4410</v>
      </c>
      <c r="E197" s="614">
        <v>284000</v>
      </c>
      <c r="F197" s="615">
        <f t="shared" si="10"/>
        <v>199858581.13</v>
      </c>
      <c r="G197" s="614">
        <f t="shared" si="9"/>
        <v>284000</v>
      </c>
      <c r="H197" s="615">
        <f t="shared" si="11"/>
        <v>199858581.13</v>
      </c>
      <c r="I197" s="616" t="s">
        <v>113</v>
      </c>
      <c r="J197" s="616" t="s">
        <v>2463</v>
      </c>
    </row>
    <row r="198" spans="1:10" ht="36">
      <c r="A198" s="617"/>
      <c r="B198" s="620" t="s">
        <v>4220</v>
      </c>
      <c r="C198" s="622" t="s">
        <v>4422</v>
      </c>
      <c r="D198" s="618" t="s">
        <v>4418</v>
      </c>
      <c r="E198" s="614">
        <v>28000</v>
      </c>
      <c r="F198" s="615">
        <f t="shared" si="10"/>
        <v>199886581.13</v>
      </c>
      <c r="G198" s="614">
        <f t="shared" si="9"/>
        <v>28000</v>
      </c>
      <c r="H198" s="615">
        <f t="shared" si="11"/>
        <v>199886581.13</v>
      </c>
      <c r="I198" s="616" t="s">
        <v>113</v>
      </c>
      <c r="J198" s="616" t="s">
        <v>2463</v>
      </c>
    </row>
    <row r="199" spans="1:10" ht="36">
      <c r="A199" s="617"/>
      <c r="B199" s="620" t="s">
        <v>4220</v>
      </c>
      <c r="C199" s="622" t="s">
        <v>4422</v>
      </c>
      <c r="D199" s="618" t="s">
        <v>4374</v>
      </c>
      <c r="E199" s="614">
        <v>300000</v>
      </c>
      <c r="F199" s="615">
        <f t="shared" si="10"/>
        <v>200186581.13</v>
      </c>
      <c r="G199" s="614">
        <f t="shared" si="9"/>
        <v>300000</v>
      </c>
      <c r="H199" s="615">
        <f t="shared" si="11"/>
        <v>200186581.13</v>
      </c>
      <c r="I199" s="616" t="s">
        <v>113</v>
      </c>
      <c r="J199" s="616" t="s">
        <v>2463</v>
      </c>
    </row>
    <row r="200" spans="1:10" ht="36">
      <c r="A200" s="617"/>
      <c r="B200" s="620" t="s">
        <v>4220</v>
      </c>
      <c r="C200" s="622" t="s">
        <v>4422</v>
      </c>
      <c r="D200" s="618" t="s">
        <v>4419</v>
      </c>
      <c r="E200" s="614">
        <v>66000</v>
      </c>
      <c r="F200" s="615">
        <f t="shared" si="10"/>
        <v>200252581.13</v>
      </c>
      <c r="G200" s="614">
        <f t="shared" si="9"/>
        <v>66000</v>
      </c>
      <c r="H200" s="615">
        <f t="shared" si="11"/>
        <v>200252581.13</v>
      </c>
      <c r="I200" s="616" t="s">
        <v>113</v>
      </c>
      <c r="J200" s="616" t="s">
        <v>2463</v>
      </c>
    </row>
    <row r="201" spans="1:10" ht="36">
      <c r="A201" s="617"/>
      <c r="B201" s="620" t="s">
        <v>4220</v>
      </c>
      <c r="C201" s="622" t="s">
        <v>4422</v>
      </c>
      <c r="D201" s="618" t="s">
        <v>4413</v>
      </c>
      <c r="E201" s="614">
        <v>32000</v>
      </c>
      <c r="F201" s="615">
        <f t="shared" si="10"/>
        <v>200284581.13</v>
      </c>
      <c r="G201" s="614">
        <f t="shared" si="9"/>
        <v>32000</v>
      </c>
      <c r="H201" s="615">
        <f t="shared" si="11"/>
        <v>200284581.13</v>
      </c>
      <c r="I201" s="616" t="s">
        <v>113</v>
      </c>
      <c r="J201" s="616" t="s">
        <v>2463</v>
      </c>
    </row>
    <row r="202" spans="1:10" ht="24">
      <c r="A202" s="617"/>
      <c r="B202" s="620" t="s">
        <v>4220</v>
      </c>
      <c r="C202" s="622" t="s">
        <v>4423</v>
      </c>
      <c r="D202" s="618"/>
      <c r="E202" s="614">
        <v>50000</v>
      </c>
      <c r="F202" s="615">
        <f t="shared" si="10"/>
        <v>200334581.13</v>
      </c>
      <c r="G202" s="614">
        <f t="shared" ref="G202:G265" si="12">E202</f>
        <v>50000</v>
      </c>
      <c r="H202" s="615">
        <f t="shared" si="11"/>
        <v>200334581.13</v>
      </c>
      <c r="I202" s="616" t="s">
        <v>4288</v>
      </c>
      <c r="J202" s="616" t="s">
        <v>790</v>
      </c>
    </row>
    <row r="203" spans="1:10" ht="36">
      <c r="A203" s="617"/>
      <c r="B203" s="620" t="s">
        <v>4220</v>
      </c>
      <c r="C203" s="622" t="s">
        <v>4424</v>
      </c>
      <c r="D203" s="618" t="s">
        <v>4425</v>
      </c>
      <c r="E203" s="614">
        <v>4500000</v>
      </c>
      <c r="F203" s="615">
        <f t="shared" ref="F203:F266" si="13">E203+F202</f>
        <v>204834581.13</v>
      </c>
      <c r="G203" s="614">
        <f t="shared" si="12"/>
        <v>4500000</v>
      </c>
      <c r="H203" s="615">
        <f t="shared" ref="H203:H266" si="14">H202+G203</f>
        <v>204834581.13</v>
      </c>
      <c r="I203" s="616" t="s">
        <v>113</v>
      </c>
      <c r="J203" s="616" t="s">
        <v>2463</v>
      </c>
    </row>
    <row r="204" spans="1:10" ht="36">
      <c r="A204" s="617"/>
      <c r="B204" s="620" t="s">
        <v>4220</v>
      </c>
      <c r="C204" s="622" t="s">
        <v>4424</v>
      </c>
      <c r="D204" s="618" t="s">
        <v>4426</v>
      </c>
      <c r="E204" s="614">
        <v>60000</v>
      </c>
      <c r="F204" s="615">
        <f t="shared" si="13"/>
        <v>204894581.13</v>
      </c>
      <c r="G204" s="614">
        <f t="shared" si="12"/>
        <v>60000</v>
      </c>
      <c r="H204" s="615">
        <f t="shared" si="14"/>
        <v>204894581.13</v>
      </c>
      <c r="I204" s="616" t="s">
        <v>113</v>
      </c>
      <c r="J204" s="616" t="s">
        <v>2463</v>
      </c>
    </row>
    <row r="205" spans="1:10" ht="36">
      <c r="A205" s="617"/>
      <c r="B205" s="620" t="s">
        <v>4220</v>
      </c>
      <c r="C205" s="622" t="s">
        <v>4424</v>
      </c>
      <c r="D205" s="618" t="s">
        <v>4427</v>
      </c>
      <c r="E205" s="614">
        <v>40000</v>
      </c>
      <c r="F205" s="615">
        <f t="shared" si="13"/>
        <v>204934581.13</v>
      </c>
      <c r="G205" s="614">
        <f t="shared" si="12"/>
        <v>40000</v>
      </c>
      <c r="H205" s="615">
        <f t="shared" si="14"/>
        <v>204934581.13</v>
      </c>
      <c r="I205" s="616" t="s">
        <v>113</v>
      </c>
      <c r="J205" s="616" t="s">
        <v>2463</v>
      </c>
    </row>
    <row r="206" spans="1:10" ht="36">
      <c r="A206" s="617"/>
      <c r="B206" s="620" t="s">
        <v>4220</v>
      </c>
      <c r="C206" s="622" t="s">
        <v>4424</v>
      </c>
      <c r="D206" s="618" t="s">
        <v>4428</v>
      </c>
      <c r="E206" s="614">
        <v>14500</v>
      </c>
      <c r="F206" s="615">
        <f t="shared" si="13"/>
        <v>204949081.13</v>
      </c>
      <c r="G206" s="614">
        <f t="shared" si="12"/>
        <v>14500</v>
      </c>
      <c r="H206" s="615">
        <f t="shared" si="14"/>
        <v>204949081.13</v>
      </c>
      <c r="I206" s="616" t="s">
        <v>113</v>
      </c>
      <c r="J206" s="616" t="s">
        <v>2463</v>
      </c>
    </row>
    <row r="207" spans="1:10" ht="36">
      <c r="A207" s="617"/>
      <c r="B207" s="620" t="s">
        <v>4220</v>
      </c>
      <c r="C207" s="622" t="s">
        <v>4424</v>
      </c>
      <c r="D207" s="618" t="s">
        <v>4429</v>
      </c>
      <c r="E207" s="614">
        <v>262500</v>
      </c>
      <c r="F207" s="615">
        <f t="shared" si="13"/>
        <v>205211581.13</v>
      </c>
      <c r="G207" s="614">
        <f t="shared" si="12"/>
        <v>262500</v>
      </c>
      <c r="H207" s="615">
        <f t="shared" si="14"/>
        <v>205211581.13</v>
      </c>
      <c r="I207" s="616" t="s">
        <v>113</v>
      </c>
      <c r="J207" s="616" t="s">
        <v>2463</v>
      </c>
    </row>
    <row r="208" spans="1:10" ht="36">
      <c r="A208" s="617"/>
      <c r="B208" s="620" t="s">
        <v>4220</v>
      </c>
      <c r="C208" s="622" t="s">
        <v>4424</v>
      </c>
      <c r="D208" s="618" t="s">
        <v>4430</v>
      </c>
      <c r="E208" s="614">
        <v>515000</v>
      </c>
      <c r="F208" s="615">
        <f t="shared" si="13"/>
        <v>205726581.13</v>
      </c>
      <c r="G208" s="614">
        <f t="shared" si="12"/>
        <v>515000</v>
      </c>
      <c r="H208" s="615">
        <f t="shared" si="14"/>
        <v>205726581.13</v>
      </c>
      <c r="I208" s="616" t="s">
        <v>113</v>
      </c>
      <c r="J208" s="616" t="s">
        <v>2463</v>
      </c>
    </row>
    <row r="209" spans="1:10" ht="36">
      <c r="A209" s="617"/>
      <c r="B209" s="620" t="s">
        <v>4220</v>
      </c>
      <c r="C209" s="622" t="s">
        <v>4424</v>
      </c>
      <c r="D209" s="618" t="s">
        <v>4431</v>
      </c>
      <c r="E209" s="614">
        <v>284000</v>
      </c>
      <c r="F209" s="615">
        <f t="shared" si="13"/>
        <v>206010581.13</v>
      </c>
      <c r="G209" s="614">
        <f t="shared" si="12"/>
        <v>284000</v>
      </c>
      <c r="H209" s="615">
        <f t="shared" si="14"/>
        <v>206010581.13</v>
      </c>
      <c r="I209" s="616" t="s">
        <v>113</v>
      </c>
      <c r="J209" s="616" t="s">
        <v>2463</v>
      </c>
    </row>
    <row r="210" spans="1:10" ht="36">
      <c r="A210" s="617"/>
      <c r="B210" s="620" t="s">
        <v>4220</v>
      </c>
      <c r="C210" s="622" t="s">
        <v>4424</v>
      </c>
      <c r="D210" s="618" t="s">
        <v>4432</v>
      </c>
      <c r="E210" s="614">
        <v>130000</v>
      </c>
      <c r="F210" s="615">
        <f t="shared" si="13"/>
        <v>206140581.13</v>
      </c>
      <c r="G210" s="614">
        <f t="shared" si="12"/>
        <v>130000</v>
      </c>
      <c r="H210" s="615">
        <f t="shared" si="14"/>
        <v>206140581.13</v>
      </c>
      <c r="I210" s="616" t="s">
        <v>113</v>
      </c>
      <c r="J210" s="616" t="s">
        <v>2463</v>
      </c>
    </row>
    <row r="211" spans="1:10" ht="36">
      <c r="A211" s="617"/>
      <c r="B211" s="620" t="s">
        <v>4220</v>
      </c>
      <c r="C211" s="622" t="s">
        <v>4424</v>
      </c>
      <c r="D211" s="618" t="s">
        <v>4433</v>
      </c>
      <c r="E211" s="614">
        <v>165000</v>
      </c>
      <c r="F211" s="615">
        <f t="shared" si="13"/>
        <v>206305581.13</v>
      </c>
      <c r="G211" s="614">
        <f t="shared" si="12"/>
        <v>165000</v>
      </c>
      <c r="H211" s="615">
        <f t="shared" si="14"/>
        <v>206305581.13</v>
      </c>
      <c r="I211" s="616" t="s">
        <v>113</v>
      </c>
      <c r="J211" s="616" t="s">
        <v>2463</v>
      </c>
    </row>
    <row r="212" spans="1:10" ht="36">
      <c r="A212" s="617"/>
      <c r="B212" s="620" t="s">
        <v>4220</v>
      </c>
      <c r="C212" s="622" t="s">
        <v>4424</v>
      </c>
      <c r="D212" s="618" t="s">
        <v>4434</v>
      </c>
      <c r="E212" s="614">
        <v>1350000</v>
      </c>
      <c r="F212" s="615">
        <f t="shared" si="13"/>
        <v>207655581.13</v>
      </c>
      <c r="G212" s="614">
        <f t="shared" si="12"/>
        <v>1350000</v>
      </c>
      <c r="H212" s="615">
        <f t="shared" si="14"/>
        <v>207655581.13</v>
      </c>
      <c r="I212" s="616" t="s">
        <v>113</v>
      </c>
      <c r="J212" s="616" t="s">
        <v>2463</v>
      </c>
    </row>
    <row r="213" spans="1:10" ht="36">
      <c r="A213" s="617"/>
      <c r="B213" s="620" t="s">
        <v>4220</v>
      </c>
      <c r="C213" s="622" t="s">
        <v>4424</v>
      </c>
      <c r="D213" s="618" t="s">
        <v>4435</v>
      </c>
      <c r="E213" s="614">
        <v>2100000</v>
      </c>
      <c r="F213" s="615">
        <f t="shared" si="13"/>
        <v>209755581.13</v>
      </c>
      <c r="G213" s="614">
        <f t="shared" si="12"/>
        <v>2100000</v>
      </c>
      <c r="H213" s="615">
        <f t="shared" si="14"/>
        <v>209755581.13</v>
      </c>
      <c r="I213" s="616" t="s">
        <v>113</v>
      </c>
      <c r="J213" s="616" t="s">
        <v>2463</v>
      </c>
    </row>
    <row r="214" spans="1:10" ht="36">
      <c r="A214" s="617"/>
      <c r="B214" s="620" t="s">
        <v>4220</v>
      </c>
      <c r="C214" s="622" t="s">
        <v>4424</v>
      </c>
      <c r="D214" s="618" t="s">
        <v>4436</v>
      </c>
      <c r="E214" s="614">
        <v>125000</v>
      </c>
      <c r="F214" s="615">
        <f t="shared" si="13"/>
        <v>209880581.13</v>
      </c>
      <c r="G214" s="614">
        <f t="shared" si="12"/>
        <v>125000</v>
      </c>
      <c r="H214" s="615">
        <f t="shared" si="14"/>
        <v>209880581.13</v>
      </c>
      <c r="I214" s="616" t="s">
        <v>113</v>
      </c>
      <c r="J214" s="616" t="s">
        <v>2463</v>
      </c>
    </row>
    <row r="215" spans="1:10" ht="36">
      <c r="A215" s="617"/>
      <c r="B215" s="620" t="s">
        <v>4220</v>
      </c>
      <c r="C215" s="622" t="s">
        <v>4424</v>
      </c>
      <c r="D215" s="618" t="s">
        <v>4341</v>
      </c>
      <c r="E215" s="614">
        <v>1000000</v>
      </c>
      <c r="F215" s="615">
        <f t="shared" si="13"/>
        <v>210880581.13</v>
      </c>
      <c r="G215" s="614">
        <f t="shared" si="12"/>
        <v>1000000</v>
      </c>
      <c r="H215" s="615">
        <f t="shared" si="14"/>
        <v>210880581.13</v>
      </c>
      <c r="I215" s="616" t="s">
        <v>113</v>
      </c>
      <c r="J215" s="616" t="s">
        <v>2463</v>
      </c>
    </row>
    <row r="216" spans="1:10" ht="36">
      <c r="A216" s="617"/>
      <c r="B216" s="620" t="s">
        <v>4220</v>
      </c>
      <c r="C216" s="622" t="s">
        <v>4424</v>
      </c>
      <c r="D216" s="618" t="s">
        <v>4437</v>
      </c>
      <c r="E216" s="614">
        <v>35000</v>
      </c>
      <c r="F216" s="615">
        <f t="shared" si="13"/>
        <v>210915581.13</v>
      </c>
      <c r="G216" s="614">
        <f t="shared" si="12"/>
        <v>35000</v>
      </c>
      <c r="H216" s="615">
        <f t="shared" si="14"/>
        <v>210915581.13</v>
      </c>
      <c r="I216" s="616" t="s">
        <v>113</v>
      </c>
      <c r="J216" s="616" t="s">
        <v>2463</v>
      </c>
    </row>
    <row r="217" spans="1:10" ht="36">
      <c r="A217" s="617"/>
      <c r="B217" s="620" t="s">
        <v>4220</v>
      </c>
      <c r="C217" s="622" t="s">
        <v>4424</v>
      </c>
      <c r="D217" s="618" t="s">
        <v>4438</v>
      </c>
      <c r="E217" s="614">
        <v>1135000</v>
      </c>
      <c r="F217" s="615">
        <f t="shared" si="13"/>
        <v>212050581.13</v>
      </c>
      <c r="G217" s="614">
        <f t="shared" si="12"/>
        <v>1135000</v>
      </c>
      <c r="H217" s="615">
        <f t="shared" si="14"/>
        <v>212050581.13</v>
      </c>
      <c r="I217" s="616" t="s">
        <v>113</v>
      </c>
      <c r="J217" s="616" t="s">
        <v>2463</v>
      </c>
    </row>
    <row r="218" spans="1:10" ht="36">
      <c r="A218" s="617"/>
      <c r="B218" s="620" t="s">
        <v>4220</v>
      </c>
      <c r="C218" s="622" t="s">
        <v>4424</v>
      </c>
      <c r="D218" s="618" t="s">
        <v>4439</v>
      </c>
      <c r="E218" s="614">
        <v>1800000</v>
      </c>
      <c r="F218" s="615">
        <f t="shared" si="13"/>
        <v>213850581.13</v>
      </c>
      <c r="G218" s="614">
        <f t="shared" si="12"/>
        <v>1800000</v>
      </c>
      <c r="H218" s="615">
        <f t="shared" si="14"/>
        <v>213850581.13</v>
      </c>
      <c r="I218" s="616" t="s">
        <v>113</v>
      </c>
      <c r="J218" s="616" t="s">
        <v>2463</v>
      </c>
    </row>
    <row r="219" spans="1:10" ht="24">
      <c r="A219" s="617"/>
      <c r="B219" s="620" t="s">
        <v>4220</v>
      </c>
      <c r="C219" s="622" t="s">
        <v>4440</v>
      </c>
      <c r="D219" s="618" t="s">
        <v>4441</v>
      </c>
      <c r="E219" s="614">
        <v>400000</v>
      </c>
      <c r="F219" s="615">
        <f t="shared" si="13"/>
        <v>214250581.13</v>
      </c>
      <c r="G219" s="614">
        <f t="shared" si="12"/>
        <v>400000</v>
      </c>
      <c r="H219" s="615">
        <f t="shared" si="14"/>
        <v>214250581.13</v>
      </c>
      <c r="I219" s="616" t="s">
        <v>113</v>
      </c>
      <c r="J219" s="616" t="s">
        <v>2463</v>
      </c>
    </row>
    <row r="220" spans="1:10" ht="24">
      <c r="A220" s="617"/>
      <c r="B220" s="620" t="s">
        <v>4220</v>
      </c>
      <c r="C220" s="622" t="s">
        <v>4440</v>
      </c>
      <c r="D220" s="618" t="s">
        <v>4442</v>
      </c>
      <c r="E220" s="614">
        <v>100000</v>
      </c>
      <c r="F220" s="615">
        <f t="shared" si="13"/>
        <v>214350581.13</v>
      </c>
      <c r="G220" s="614">
        <f t="shared" si="12"/>
        <v>100000</v>
      </c>
      <c r="H220" s="615">
        <f t="shared" si="14"/>
        <v>214350581.13</v>
      </c>
      <c r="I220" s="616" t="s">
        <v>113</v>
      </c>
      <c r="J220" s="616" t="s">
        <v>2463</v>
      </c>
    </row>
    <row r="221" spans="1:10" ht="24">
      <c r="A221" s="617"/>
      <c r="B221" s="620" t="s">
        <v>4220</v>
      </c>
      <c r="C221" s="622" t="s">
        <v>4440</v>
      </c>
      <c r="D221" s="618" t="s">
        <v>4443</v>
      </c>
      <c r="E221" s="614">
        <v>225000</v>
      </c>
      <c r="F221" s="615">
        <f t="shared" si="13"/>
        <v>214575581.13</v>
      </c>
      <c r="G221" s="614">
        <f t="shared" si="12"/>
        <v>225000</v>
      </c>
      <c r="H221" s="615">
        <f t="shared" si="14"/>
        <v>214575581.13</v>
      </c>
      <c r="I221" s="616" t="s">
        <v>113</v>
      </c>
      <c r="J221" s="616" t="s">
        <v>2463</v>
      </c>
    </row>
    <row r="222" spans="1:10" ht="24">
      <c r="A222" s="617"/>
      <c r="B222" s="620" t="s">
        <v>4220</v>
      </c>
      <c r="C222" s="622" t="s">
        <v>4440</v>
      </c>
      <c r="D222" s="618" t="s">
        <v>4444</v>
      </c>
      <c r="E222" s="614">
        <v>400000</v>
      </c>
      <c r="F222" s="615">
        <f t="shared" si="13"/>
        <v>214975581.13</v>
      </c>
      <c r="G222" s="614">
        <f t="shared" si="12"/>
        <v>400000</v>
      </c>
      <c r="H222" s="615">
        <f t="shared" si="14"/>
        <v>214975581.13</v>
      </c>
      <c r="I222" s="616" t="s">
        <v>113</v>
      </c>
      <c r="J222" s="616" t="s">
        <v>2463</v>
      </c>
    </row>
    <row r="223" spans="1:10" ht="24">
      <c r="A223" s="617"/>
      <c r="B223" s="620" t="s">
        <v>4220</v>
      </c>
      <c r="C223" s="622" t="s">
        <v>4440</v>
      </c>
      <c r="D223" s="618" t="s">
        <v>4445</v>
      </c>
      <c r="E223" s="614">
        <v>4400000</v>
      </c>
      <c r="F223" s="615">
        <f t="shared" si="13"/>
        <v>219375581.13</v>
      </c>
      <c r="G223" s="614">
        <f t="shared" si="12"/>
        <v>4400000</v>
      </c>
      <c r="H223" s="615">
        <f t="shared" si="14"/>
        <v>219375581.13</v>
      </c>
      <c r="I223" s="616" t="s">
        <v>113</v>
      </c>
      <c r="J223" s="616" t="s">
        <v>2463</v>
      </c>
    </row>
    <row r="224" spans="1:10" ht="24">
      <c r="A224" s="617"/>
      <c r="B224" s="620" t="s">
        <v>4220</v>
      </c>
      <c r="C224" s="622" t="s">
        <v>4440</v>
      </c>
      <c r="D224" s="618" t="s">
        <v>4446</v>
      </c>
      <c r="E224" s="614">
        <v>2100000</v>
      </c>
      <c r="F224" s="615">
        <f t="shared" si="13"/>
        <v>221475581.13</v>
      </c>
      <c r="G224" s="614">
        <f t="shared" si="12"/>
        <v>2100000</v>
      </c>
      <c r="H224" s="615">
        <f t="shared" si="14"/>
        <v>221475581.13</v>
      </c>
      <c r="I224" s="616" t="s">
        <v>113</v>
      </c>
      <c r="J224" s="616" t="s">
        <v>2463</v>
      </c>
    </row>
    <row r="225" spans="1:10" ht="24">
      <c r="A225" s="617"/>
      <c r="B225" s="620" t="s">
        <v>4220</v>
      </c>
      <c r="C225" s="622" t="s">
        <v>4440</v>
      </c>
      <c r="D225" s="618" t="s">
        <v>4447</v>
      </c>
      <c r="E225" s="614">
        <v>110000</v>
      </c>
      <c r="F225" s="615">
        <f t="shared" si="13"/>
        <v>221585581.13</v>
      </c>
      <c r="G225" s="614">
        <f t="shared" si="12"/>
        <v>110000</v>
      </c>
      <c r="H225" s="615">
        <f t="shared" si="14"/>
        <v>221585581.13</v>
      </c>
      <c r="I225" s="616" t="s">
        <v>113</v>
      </c>
      <c r="J225" s="616" t="s">
        <v>2463</v>
      </c>
    </row>
    <row r="226" spans="1:10" ht="24">
      <c r="A226" s="617"/>
      <c r="B226" s="620" t="s">
        <v>4220</v>
      </c>
      <c r="C226" s="622" t="s">
        <v>4440</v>
      </c>
      <c r="D226" s="618" t="s">
        <v>4448</v>
      </c>
      <c r="E226" s="614">
        <v>150000</v>
      </c>
      <c r="F226" s="615">
        <f t="shared" si="13"/>
        <v>221735581.13</v>
      </c>
      <c r="G226" s="614">
        <f t="shared" si="12"/>
        <v>150000</v>
      </c>
      <c r="H226" s="615">
        <f t="shared" si="14"/>
        <v>221735581.13</v>
      </c>
      <c r="I226" s="616" t="s">
        <v>113</v>
      </c>
      <c r="J226" s="616" t="s">
        <v>2463</v>
      </c>
    </row>
    <row r="227" spans="1:10" ht="24">
      <c r="A227" s="617"/>
      <c r="B227" s="620" t="s">
        <v>4220</v>
      </c>
      <c r="C227" s="622" t="s">
        <v>4440</v>
      </c>
      <c r="D227" s="618" t="s">
        <v>4449</v>
      </c>
      <c r="E227" s="614">
        <v>350000</v>
      </c>
      <c r="F227" s="615">
        <f t="shared" si="13"/>
        <v>222085581.13</v>
      </c>
      <c r="G227" s="614">
        <f t="shared" si="12"/>
        <v>350000</v>
      </c>
      <c r="H227" s="615">
        <f t="shared" si="14"/>
        <v>222085581.13</v>
      </c>
      <c r="I227" s="616" t="s">
        <v>113</v>
      </c>
      <c r="J227" s="616" t="s">
        <v>2463</v>
      </c>
    </row>
    <row r="228" spans="1:10" ht="24">
      <c r="A228" s="617"/>
      <c r="B228" s="620" t="s">
        <v>4220</v>
      </c>
      <c r="C228" s="622" t="s">
        <v>4440</v>
      </c>
      <c r="D228" s="618" t="s">
        <v>4450</v>
      </c>
      <c r="E228" s="614">
        <v>1050000</v>
      </c>
      <c r="F228" s="615">
        <f t="shared" si="13"/>
        <v>223135581.13</v>
      </c>
      <c r="G228" s="614">
        <f t="shared" si="12"/>
        <v>1050000</v>
      </c>
      <c r="H228" s="615">
        <f t="shared" si="14"/>
        <v>223135581.13</v>
      </c>
      <c r="I228" s="616" t="s">
        <v>113</v>
      </c>
      <c r="J228" s="616" t="s">
        <v>2463</v>
      </c>
    </row>
    <row r="229" spans="1:10" ht="24">
      <c r="A229" s="617"/>
      <c r="B229" s="620" t="s">
        <v>4220</v>
      </c>
      <c r="C229" s="622" t="s">
        <v>4440</v>
      </c>
      <c r="D229" s="618" t="s">
        <v>4341</v>
      </c>
      <c r="E229" s="614">
        <v>700000</v>
      </c>
      <c r="F229" s="615">
        <f t="shared" si="13"/>
        <v>223835581.13</v>
      </c>
      <c r="G229" s="614">
        <f t="shared" si="12"/>
        <v>700000</v>
      </c>
      <c r="H229" s="615">
        <f t="shared" si="14"/>
        <v>223835581.13</v>
      </c>
      <c r="I229" s="616" t="s">
        <v>113</v>
      </c>
      <c r="J229" s="616" t="s">
        <v>2463</v>
      </c>
    </row>
    <row r="230" spans="1:10" ht="24">
      <c r="A230" s="617"/>
      <c r="B230" s="620" t="s">
        <v>4220</v>
      </c>
      <c r="C230" s="622" t="s">
        <v>4440</v>
      </c>
      <c r="D230" s="618" t="s">
        <v>4451</v>
      </c>
      <c r="E230" s="614">
        <v>700000</v>
      </c>
      <c r="F230" s="615">
        <f t="shared" si="13"/>
        <v>224535581.13</v>
      </c>
      <c r="G230" s="614">
        <f t="shared" si="12"/>
        <v>700000</v>
      </c>
      <c r="H230" s="615">
        <f t="shared" si="14"/>
        <v>224535581.13</v>
      </c>
      <c r="I230" s="616" t="s">
        <v>113</v>
      </c>
      <c r="J230" s="616" t="s">
        <v>2463</v>
      </c>
    </row>
    <row r="231" spans="1:10" ht="24">
      <c r="A231" s="617"/>
      <c r="B231" s="620" t="s">
        <v>4220</v>
      </c>
      <c r="C231" s="622" t="s">
        <v>4452</v>
      </c>
      <c r="D231" s="618" t="s">
        <v>4453</v>
      </c>
      <c r="E231" s="614">
        <v>3000000</v>
      </c>
      <c r="F231" s="615">
        <f t="shared" si="13"/>
        <v>227535581.13</v>
      </c>
      <c r="G231" s="614">
        <f t="shared" si="12"/>
        <v>3000000</v>
      </c>
      <c r="H231" s="615">
        <f t="shared" si="14"/>
        <v>227535581.13</v>
      </c>
      <c r="I231" s="616" t="s">
        <v>113</v>
      </c>
      <c r="J231" s="616" t="s">
        <v>2463</v>
      </c>
    </row>
    <row r="232" spans="1:10" ht="24">
      <c r="A232" s="617"/>
      <c r="B232" s="620" t="s">
        <v>4220</v>
      </c>
      <c r="C232" s="622" t="s">
        <v>4452</v>
      </c>
      <c r="D232" s="618" t="s">
        <v>4454</v>
      </c>
      <c r="E232" s="614">
        <v>600000</v>
      </c>
      <c r="F232" s="615">
        <f t="shared" si="13"/>
        <v>228135581.13</v>
      </c>
      <c r="G232" s="614">
        <f t="shared" si="12"/>
        <v>600000</v>
      </c>
      <c r="H232" s="615">
        <f t="shared" si="14"/>
        <v>228135581.13</v>
      </c>
      <c r="I232" s="616" t="s">
        <v>113</v>
      </c>
      <c r="J232" s="616" t="s">
        <v>2463</v>
      </c>
    </row>
    <row r="233" spans="1:10" ht="24">
      <c r="A233" s="617"/>
      <c r="B233" s="620" t="s">
        <v>4220</v>
      </c>
      <c r="C233" s="622" t="s">
        <v>4452</v>
      </c>
      <c r="D233" s="618" t="s">
        <v>4455</v>
      </c>
      <c r="E233" s="614">
        <v>50000</v>
      </c>
      <c r="F233" s="615">
        <f t="shared" si="13"/>
        <v>228185581.13</v>
      </c>
      <c r="G233" s="614">
        <f t="shared" si="12"/>
        <v>50000</v>
      </c>
      <c r="H233" s="615">
        <f t="shared" si="14"/>
        <v>228185581.13</v>
      </c>
      <c r="I233" s="616" t="s">
        <v>113</v>
      </c>
      <c r="J233" s="616" t="s">
        <v>2463</v>
      </c>
    </row>
    <row r="234" spans="1:10" ht="24">
      <c r="A234" s="617"/>
      <c r="B234" s="620" t="s">
        <v>4220</v>
      </c>
      <c r="C234" s="622" t="s">
        <v>4452</v>
      </c>
      <c r="D234" s="618" t="s">
        <v>4456</v>
      </c>
      <c r="E234" s="614">
        <v>2330000</v>
      </c>
      <c r="F234" s="615">
        <f t="shared" si="13"/>
        <v>230515581.13</v>
      </c>
      <c r="G234" s="614">
        <f t="shared" si="12"/>
        <v>2330000</v>
      </c>
      <c r="H234" s="615">
        <f t="shared" si="14"/>
        <v>230515581.13</v>
      </c>
      <c r="I234" s="616" t="s">
        <v>113</v>
      </c>
      <c r="J234" s="616" t="s">
        <v>2463</v>
      </c>
    </row>
    <row r="235" spans="1:10" ht="24">
      <c r="A235" s="617"/>
      <c r="B235" s="620" t="s">
        <v>4220</v>
      </c>
      <c r="C235" s="622" t="s">
        <v>4452</v>
      </c>
      <c r="D235" s="618" t="s">
        <v>4457</v>
      </c>
      <c r="E235" s="614">
        <v>1000000</v>
      </c>
      <c r="F235" s="615">
        <f t="shared" si="13"/>
        <v>231515581.13</v>
      </c>
      <c r="G235" s="614">
        <f t="shared" si="12"/>
        <v>1000000</v>
      </c>
      <c r="H235" s="615">
        <f t="shared" si="14"/>
        <v>231515581.13</v>
      </c>
      <c r="I235" s="616" t="s">
        <v>113</v>
      </c>
      <c r="J235" s="616" t="s">
        <v>2463</v>
      </c>
    </row>
    <row r="236" spans="1:10" ht="24">
      <c r="A236" s="617"/>
      <c r="B236" s="620" t="s">
        <v>4220</v>
      </c>
      <c r="C236" s="622" t="s">
        <v>4452</v>
      </c>
      <c r="D236" s="618" t="s">
        <v>4458</v>
      </c>
      <c r="E236" s="614">
        <v>1050000</v>
      </c>
      <c r="F236" s="615">
        <f t="shared" si="13"/>
        <v>232565581.13</v>
      </c>
      <c r="G236" s="614">
        <f t="shared" si="12"/>
        <v>1050000</v>
      </c>
      <c r="H236" s="615">
        <f t="shared" si="14"/>
        <v>232565581.13</v>
      </c>
      <c r="I236" s="616" t="s">
        <v>113</v>
      </c>
      <c r="J236" s="616" t="s">
        <v>2463</v>
      </c>
    </row>
    <row r="237" spans="1:10" ht="24">
      <c r="A237" s="617"/>
      <c r="B237" s="620" t="s">
        <v>4220</v>
      </c>
      <c r="C237" s="622" t="s">
        <v>4452</v>
      </c>
      <c r="D237" s="618" t="s">
        <v>4459</v>
      </c>
      <c r="E237" s="614">
        <v>11912000</v>
      </c>
      <c r="F237" s="615">
        <f t="shared" si="13"/>
        <v>244477581.13</v>
      </c>
      <c r="G237" s="614">
        <f t="shared" si="12"/>
        <v>11912000</v>
      </c>
      <c r="H237" s="615">
        <f t="shared" si="14"/>
        <v>244477581.13</v>
      </c>
      <c r="I237" s="616" t="s">
        <v>113</v>
      </c>
      <c r="J237" s="616" t="s">
        <v>2463</v>
      </c>
    </row>
    <row r="238" spans="1:10" ht="24">
      <c r="A238" s="617"/>
      <c r="B238" s="620" t="s">
        <v>4220</v>
      </c>
      <c r="C238" s="622" t="s">
        <v>4452</v>
      </c>
      <c r="D238" s="618" t="s">
        <v>4460</v>
      </c>
      <c r="E238" s="614">
        <v>350000</v>
      </c>
      <c r="F238" s="615">
        <f t="shared" si="13"/>
        <v>244827581.13</v>
      </c>
      <c r="G238" s="614">
        <f t="shared" si="12"/>
        <v>350000</v>
      </c>
      <c r="H238" s="615">
        <f t="shared" si="14"/>
        <v>244827581.13</v>
      </c>
      <c r="I238" s="616" t="s">
        <v>113</v>
      </c>
      <c r="J238" s="616" t="s">
        <v>2463</v>
      </c>
    </row>
    <row r="239" spans="1:10" ht="24">
      <c r="A239" s="617"/>
      <c r="B239" s="620" t="s">
        <v>4220</v>
      </c>
      <c r="C239" s="622" t="s">
        <v>4452</v>
      </c>
      <c r="D239" s="618" t="s">
        <v>4461</v>
      </c>
      <c r="E239" s="614">
        <v>1000000</v>
      </c>
      <c r="F239" s="615">
        <f t="shared" si="13"/>
        <v>245827581.13</v>
      </c>
      <c r="G239" s="614">
        <f t="shared" si="12"/>
        <v>1000000</v>
      </c>
      <c r="H239" s="615">
        <f t="shared" si="14"/>
        <v>245827581.13</v>
      </c>
      <c r="I239" s="616" t="s">
        <v>113</v>
      </c>
      <c r="J239" s="616" t="s">
        <v>2463</v>
      </c>
    </row>
    <row r="240" spans="1:10" ht="24">
      <c r="A240" s="617"/>
      <c r="B240" s="620" t="s">
        <v>4220</v>
      </c>
      <c r="C240" s="622" t="s">
        <v>4452</v>
      </c>
      <c r="D240" s="618" t="s">
        <v>4462</v>
      </c>
      <c r="E240" s="614">
        <v>1500000</v>
      </c>
      <c r="F240" s="615">
        <f t="shared" si="13"/>
        <v>247327581.13</v>
      </c>
      <c r="G240" s="614">
        <f t="shared" si="12"/>
        <v>1500000</v>
      </c>
      <c r="H240" s="615">
        <f t="shared" si="14"/>
        <v>247327581.13</v>
      </c>
      <c r="I240" s="616" t="s">
        <v>113</v>
      </c>
      <c r="J240" s="616" t="s">
        <v>2463</v>
      </c>
    </row>
    <row r="241" spans="1:10" ht="24">
      <c r="A241" s="617"/>
      <c r="B241" s="620" t="s">
        <v>4220</v>
      </c>
      <c r="C241" s="622" t="s">
        <v>4452</v>
      </c>
      <c r="D241" s="618" t="s">
        <v>4463</v>
      </c>
      <c r="E241" s="614">
        <v>10000</v>
      </c>
      <c r="F241" s="615">
        <f t="shared" si="13"/>
        <v>247337581.13</v>
      </c>
      <c r="G241" s="614">
        <f t="shared" si="12"/>
        <v>10000</v>
      </c>
      <c r="H241" s="615">
        <f t="shared" si="14"/>
        <v>247337581.13</v>
      </c>
      <c r="I241" s="616" t="s">
        <v>113</v>
      </c>
      <c r="J241" s="616" t="s">
        <v>2463</v>
      </c>
    </row>
    <row r="242" spans="1:10" ht="24">
      <c r="A242" s="617"/>
      <c r="B242" s="620" t="s">
        <v>4220</v>
      </c>
      <c r="C242" s="622" t="s">
        <v>4452</v>
      </c>
      <c r="D242" s="618" t="s">
        <v>4464</v>
      </c>
      <c r="E242" s="614">
        <v>1798225</v>
      </c>
      <c r="F242" s="615">
        <f t="shared" si="13"/>
        <v>249135806.13</v>
      </c>
      <c r="G242" s="614">
        <f t="shared" si="12"/>
        <v>1798225</v>
      </c>
      <c r="H242" s="615">
        <f t="shared" si="14"/>
        <v>249135806.13</v>
      </c>
      <c r="I242" s="616" t="s">
        <v>113</v>
      </c>
      <c r="J242" s="616" t="s">
        <v>2463</v>
      </c>
    </row>
    <row r="243" spans="1:10" ht="24">
      <c r="A243" s="617"/>
      <c r="B243" s="620" t="s">
        <v>4220</v>
      </c>
      <c r="C243" s="622" t="s">
        <v>4452</v>
      </c>
      <c r="D243" s="618" t="s">
        <v>4465</v>
      </c>
      <c r="E243" s="614">
        <v>300300</v>
      </c>
      <c r="F243" s="615">
        <f t="shared" si="13"/>
        <v>249436106.13</v>
      </c>
      <c r="G243" s="614">
        <f t="shared" si="12"/>
        <v>300300</v>
      </c>
      <c r="H243" s="615">
        <f t="shared" si="14"/>
        <v>249436106.13</v>
      </c>
      <c r="I243" s="616" t="s">
        <v>113</v>
      </c>
      <c r="J243" s="616" t="s">
        <v>2463</v>
      </c>
    </row>
    <row r="244" spans="1:10" ht="24">
      <c r="A244" s="617"/>
      <c r="B244" s="620" t="s">
        <v>4220</v>
      </c>
      <c r="C244" s="622" t="s">
        <v>4452</v>
      </c>
      <c r="D244" s="618" t="s">
        <v>4466</v>
      </c>
      <c r="E244" s="614">
        <v>454000</v>
      </c>
      <c r="F244" s="615">
        <f t="shared" si="13"/>
        <v>249890106.13</v>
      </c>
      <c r="G244" s="614">
        <f t="shared" si="12"/>
        <v>454000</v>
      </c>
      <c r="H244" s="615">
        <f t="shared" si="14"/>
        <v>249890106.13</v>
      </c>
      <c r="I244" s="616" t="s">
        <v>113</v>
      </c>
      <c r="J244" s="616" t="s">
        <v>2463</v>
      </c>
    </row>
    <row r="245" spans="1:10" ht="24">
      <c r="A245" s="617"/>
      <c r="B245" s="620" t="s">
        <v>4220</v>
      </c>
      <c r="C245" s="622" t="s">
        <v>4452</v>
      </c>
      <c r="D245" s="618" t="s">
        <v>4467</v>
      </c>
      <c r="E245" s="614">
        <v>1619000</v>
      </c>
      <c r="F245" s="615">
        <f t="shared" si="13"/>
        <v>251509106.13</v>
      </c>
      <c r="G245" s="614">
        <f t="shared" si="12"/>
        <v>1619000</v>
      </c>
      <c r="H245" s="615">
        <f t="shared" si="14"/>
        <v>251509106.13</v>
      </c>
      <c r="I245" s="616" t="s">
        <v>113</v>
      </c>
      <c r="J245" s="616" t="s">
        <v>2463</v>
      </c>
    </row>
    <row r="246" spans="1:10" ht="24">
      <c r="A246" s="617"/>
      <c r="B246" s="620" t="s">
        <v>4220</v>
      </c>
      <c r="C246" s="622" t="s">
        <v>4452</v>
      </c>
      <c r="D246" s="618" t="s">
        <v>4468</v>
      </c>
      <c r="E246" s="614">
        <v>5800000</v>
      </c>
      <c r="F246" s="615">
        <f t="shared" si="13"/>
        <v>257309106.13</v>
      </c>
      <c r="G246" s="614">
        <f t="shared" si="12"/>
        <v>5800000</v>
      </c>
      <c r="H246" s="615">
        <f t="shared" si="14"/>
        <v>257309106.13</v>
      </c>
      <c r="I246" s="616" t="s">
        <v>113</v>
      </c>
      <c r="J246" s="616" t="s">
        <v>2463</v>
      </c>
    </row>
    <row r="247" spans="1:10" ht="24">
      <c r="A247" s="617"/>
      <c r="B247" s="620" t="s">
        <v>4220</v>
      </c>
      <c r="C247" s="622" t="s">
        <v>4452</v>
      </c>
      <c r="D247" s="618" t="s">
        <v>4469</v>
      </c>
      <c r="E247" s="614">
        <v>3701000</v>
      </c>
      <c r="F247" s="615">
        <f t="shared" si="13"/>
        <v>261010106.13</v>
      </c>
      <c r="G247" s="614">
        <f t="shared" si="12"/>
        <v>3701000</v>
      </c>
      <c r="H247" s="615">
        <f t="shared" si="14"/>
        <v>261010106.13</v>
      </c>
      <c r="I247" s="616" t="s">
        <v>113</v>
      </c>
      <c r="J247" s="616" t="s">
        <v>2463</v>
      </c>
    </row>
    <row r="248" spans="1:10" ht="24">
      <c r="A248" s="617"/>
      <c r="B248" s="620" t="s">
        <v>4220</v>
      </c>
      <c r="C248" s="622" t="s">
        <v>4452</v>
      </c>
      <c r="D248" s="618" t="s">
        <v>4470</v>
      </c>
      <c r="E248" s="614">
        <v>1387086</v>
      </c>
      <c r="F248" s="615">
        <f t="shared" si="13"/>
        <v>262397192.13</v>
      </c>
      <c r="G248" s="614">
        <f t="shared" si="12"/>
        <v>1387086</v>
      </c>
      <c r="H248" s="615">
        <f t="shared" si="14"/>
        <v>262397192.13</v>
      </c>
      <c r="I248" s="616" t="s">
        <v>113</v>
      </c>
      <c r="J248" s="616" t="s">
        <v>2463</v>
      </c>
    </row>
    <row r="249" spans="1:10" ht="24">
      <c r="A249" s="617"/>
      <c r="B249" s="620" t="s">
        <v>4220</v>
      </c>
      <c r="C249" s="622" t="s">
        <v>4452</v>
      </c>
      <c r="D249" s="618" t="s">
        <v>4471</v>
      </c>
      <c r="E249" s="614">
        <v>500000</v>
      </c>
      <c r="F249" s="615">
        <f t="shared" si="13"/>
        <v>262897192.13</v>
      </c>
      <c r="G249" s="614">
        <f t="shared" si="12"/>
        <v>500000</v>
      </c>
      <c r="H249" s="615">
        <f t="shared" si="14"/>
        <v>262897192.13</v>
      </c>
      <c r="I249" s="616" t="s">
        <v>113</v>
      </c>
      <c r="J249" s="616" t="s">
        <v>2463</v>
      </c>
    </row>
    <row r="250" spans="1:10" ht="24">
      <c r="A250" s="617"/>
      <c r="B250" s="620" t="s">
        <v>4220</v>
      </c>
      <c r="C250" s="622" t="s">
        <v>4452</v>
      </c>
      <c r="D250" s="618" t="s">
        <v>4472</v>
      </c>
      <c r="E250" s="614">
        <v>2636610</v>
      </c>
      <c r="F250" s="615">
        <f t="shared" si="13"/>
        <v>265533802.13</v>
      </c>
      <c r="G250" s="614">
        <f t="shared" si="12"/>
        <v>2636610</v>
      </c>
      <c r="H250" s="615">
        <f t="shared" si="14"/>
        <v>265533802.13</v>
      </c>
      <c r="I250" s="616" t="s">
        <v>113</v>
      </c>
      <c r="J250" s="616" t="s">
        <v>2463</v>
      </c>
    </row>
    <row r="251" spans="1:10" ht="24">
      <c r="A251" s="617"/>
      <c r="B251" s="620" t="s">
        <v>4220</v>
      </c>
      <c r="C251" s="622" t="s">
        <v>4452</v>
      </c>
      <c r="D251" s="618" t="s">
        <v>4473</v>
      </c>
      <c r="E251" s="614">
        <v>3700840</v>
      </c>
      <c r="F251" s="615">
        <f t="shared" si="13"/>
        <v>269234642.13</v>
      </c>
      <c r="G251" s="614">
        <f t="shared" si="12"/>
        <v>3700840</v>
      </c>
      <c r="H251" s="615">
        <f t="shared" si="14"/>
        <v>269234642.13</v>
      </c>
      <c r="I251" s="616" t="s">
        <v>113</v>
      </c>
      <c r="J251" s="616" t="s">
        <v>2463</v>
      </c>
    </row>
    <row r="252" spans="1:10" ht="24">
      <c r="A252" s="617"/>
      <c r="B252" s="620" t="s">
        <v>4220</v>
      </c>
      <c r="C252" s="622" t="s">
        <v>4452</v>
      </c>
      <c r="D252" s="618" t="s">
        <v>4474</v>
      </c>
      <c r="E252" s="614">
        <v>441449.61</v>
      </c>
      <c r="F252" s="615">
        <f t="shared" si="13"/>
        <v>269676091.74000001</v>
      </c>
      <c r="G252" s="614">
        <f t="shared" si="12"/>
        <v>441449.61</v>
      </c>
      <c r="H252" s="615">
        <f t="shared" si="14"/>
        <v>269676091.74000001</v>
      </c>
      <c r="I252" s="616" t="s">
        <v>113</v>
      </c>
      <c r="J252" s="616" t="s">
        <v>2463</v>
      </c>
    </row>
    <row r="253" spans="1:10" ht="24">
      <c r="A253" s="617"/>
      <c r="B253" s="620" t="s">
        <v>4220</v>
      </c>
      <c r="C253" s="622" t="s">
        <v>4452</v>
      </c>
      <c r="D253" s="618" t="s">
        <v>4475</v>
      </c>
      <c r="E253" s="614">
        <v>7508215</v>
      </c>
      <c r="F253" s="615">
        <f t="shared" si="13"/>
        <v>277184306.74000001</v>
      </c>
      <c r="G253" s="614">
        <f t="shared" si="12"/>
        <v>7508215</v>
      </c>
      <c r="H253" s="615">
        <f t="shared" si="14"/>
        <v>277184306.74000001</v>
      </c>
      <c r="I253" s="616" t="s">
        <v>113</v>
      </c>
      <c r="J253" s="616" t="s">
        <v>2463</v>
      </c>
    </row>
    <row r="254" spans="1:10" ht="24">
      <c r="A254" s="617"/>
      <c r="B254" s="620" t="s">
        <v>4220</v>
      </c>
      <c r="C254" s="622" t="s">
        <v>4452</v>
      </c>
      <c r="D254" s="618" t="s">
        <v>4476</v>
      </c>
      <c r="E254" s="614">
        <v>2649890</v>
      </c>
      <c r="F254" s="615">
        <f t="shared" si="13"/>
        <v>279834196.74000001</v>
      </c>
      <c r="G254" s="614">
        <f t="shared" si="12"/>
        <v>2649890</v>
      </c>
      <c r="H254" s="615">
        <f t="shared" si="14"/>
        <v>279834196.74000001</v>
      </c>
      <c r="I254" s="616" t="s">
        <v>113</v>
      </c>
      <c r="J254" s="616" t="s">
        <v>2463</v>
      </c>
    </row>
    <row r="255" spans="1:10" ht="24">
      <c r="A255" s="617"/>
      <c r="B255" s="620" t="s">
        <v>4220</v>
      </c>
      <c r="C255" s="622" t="s">
        <v>4452</v>
      </c>
      <c r="D255" s="618" t="s">
        <v>4477</v>
      </c>
      <c r="E255" s="614">
        <v>400400</v>
      </c>
      <c r="F255" s="615">
        <f t="shared" si="13"/>
        <v>280234596.74000001</v>
      </c>
      <c r="G255" s="614">
        <f t="shared" si="12"/>
        <v>400400</v>
      </c>
      <c r="H255" s="615">
        <f t="shared" si="14"/>
        <v>280234596.74000001</v>
      </c>
      <c r="I255" s="616" t="s">
        <v>113</v>
      </c>
      <c r="J255" s="616" t="s">
        <v>2463</v>
      </c>
    </row>
    <row r="256" spans="1:10" ht="24">
      <c r="A256" s="617"/>
      <c r="B256" s="620" t="s">
        <v>4220</v>
      </c>
      <c r="C256" s="622" t="s">
        <v>4452</v>
      </c>
      <c r="D256" s="618" t="s">
        <v>4478</v>
      </c>
      <c r="E256" s="614">
        <v>1300000</v>
      </c>
      <c r="F256" s="615">
        <f t="shared" si="13"/>
        <v>281534596.74000001</v>
      </c>
      <c r="G256" s="614">
        <f t="shared" si="12"/>
        <v>1300000</v>
      </c>
      <c r="H256" s="615">
        <f t="shared" si="14"/>
        <v>281534596.74000001</v>
      </c>
      <c r="I256" s="616" t="s">
        <v>113</v>
      </c>
      <c r="J256" s="616" t="s">
        <v>2463</v>
      </c>
    </row>
    <row r="257" spans="1:10" ht="24">
      <c r="A257" s="617"/>
      <c r="B257" s="620" t="s">
        <v>4220</v>
      </c>
      <c r="C257" s="622" t="s">
        <v>4452</v>
      </c>
      <c r="D257" s="618" t="s">
        <v>4479</v>
      </c>
      <c r="E257" s="614">
        <v>3700840</v>
      </c>
      <c r="F257" s="615">
        <f t="shared" si="13"/>
        <v>285235436.74000001</v>
      </c>
      <c r="G257" s="614">
        <f t="shared" si="12"/>
        <v>3700840</v>
      </c>
      <c r="H257" s="615">
        <f t="shared" si="14"/>
        <v>285235436.74000001</v>
      </c>
      <c r="I257" s="616" t="s">
        <v>113</v>
      </c>
      <c r="J257" s="616" t="s">
        <v>2463</v>
      </c>
    </row>
    <row r="258" spans="1:10" ht="24">
      <c r="A258" s="617"/>
      <c r="B258" s="620" t="s">
        <v>4220</v>
      </c>
      <c r="C258" s="622" t="s">
        <v>4452</v>
      </c>
      <c r="D258" s="618" t="s">
        <v>4480</v>
      </c>
      <c r="E258" s="614">
        <v>3268980</v>
      </c>
      <c r="F258" s="615">
        <f t="shared" si="13"/>
        <v>288504416.74000001</v>
      </c>
      <c r="G258" s="614">
        <f t="shared" si="12"/>
        <v>3268980</v>
      </c>
      <c r="H258" s="615">
        <f t="shared" si="14"/>
        <v>288504416.74000001</v>
      </c>
      <c r="I258" s="616" t="s">
        <v>113</v>
      </c>
      <c r="J258" s="616" t="s">
        <v>2463</v>
      </c>
    </row>
    <row r="259" spans="1:10" ht="24">
      <c r="A259" s="617"/>
      <c r="B259" s="620" t="s">
        <v>4220</v>
      </c>
      <c r="C259" s="622" t="s">
        <v>4452</v>
      </c>
      <c r="D259" s="618" t="s">
        <v>4481</v>
      </c>
      <c r="E259" s="614">
        <v>2220790</v>
      </c>
      <c r="F259" s="615">
        <f t="shared" si="13"/>
        <v>290725206.74000001</v>
      </c>
      <c r="G259" s="614">
        <f t="shared" si="12"/>
        <v>2220790</v>
      </c>
      <c r="H259" s="615">
        <f t="shared" si="14"/>
        <v>290725206.74000001</v>
      </c>
      <c r="I259" s="616" t="s">
        <v>113</v>
      </c>
      <c r="J259" s="616" t="s">
        <v>2463</v>
      </c>
    </row>
    <row r="260" spans="1:10" ht="24">
      <c r="A260" s="617"/>
      <c r="B260" s="620" t="s">
        <v>4220</v>
      </c>
      <c r="C260" s="622" t="s">
        <v>4452</v>
      </c>
      <c r="D260" s="618" t="s">
        <v>4482</v>
      </c>
      <c r="E260" s="614">
        <v>1798225</v>
      </c>
      <c r="F260" s="615">
        <f t="shared" si="13"/>
        <v>292523431.74000001</v>
      </c>
      <c r="G260" s="614">
        <f t="shared" si="12"/>
        <v>1798225</v>
      </c>
      <c r="H260" s="615">
        <f t="shared" si="14"/>
        <v>292523431.74000001</v>
      </c>
      <c r="I260" s="616" t="s">
        <v>113</v>
      </c>
      <c r="J260" s="616" t="s">
        <v>2463</v>
      </c>
    </row>
    <row r="261" spans="1:10" ht="24">
      <c r="A261" s="617"/>
      <c r="B261" s="620" t="s">
        <v>4220</v>
      </c>
      <c r="C261" s="622" t="s">
        <v>4452</v>
      </c>
      <c r="D261" s="618" t="s">
        <v>4483</v>
      </c>
      <c r="E261" s="614">
        <v>3700840</v>
      </c>
      <c r="F261" s="615">
        <f t="shared" si="13"/>
        <v>296224271.74000001</v>
      </c>
      <c r="G261" s="614">
        <f t="shared" si="12"/>
        <v>3700840</v>
      </c>
      <c r="H261" s="615">
        <f t="shared" si="14"/>
        <v>296224271.74000001</v>
      </c>
      <c r="I261" s="616" t="s">
        <v>113</v>
      </c>
      <c r="J261" s="616" t="s">
        <v>2463</v>
      </c>
    </row>
    <row r="262" spans="1:10" ht="24">
      <c r="A262" s="617"/>
      <c r="B262" s="620" t="s">
        <v>4220</v>
      </c>
      <c r="C262" s="622" t="s">
        <v>4452</v>
      </c>
      <c r="D262" s="618" t="s">
        <v>4484</v>
      </c>
      <c r="E262" s="614">
        <v>150000</v>
      </c>
      <c r="F262" s="615">
        <f t="shared" si="13"/>
        <v>296374271.74000001</v>
      </c>
      <c r="G262" s="614">
        <f t="shared" si="12"/>
        <v>150000</v>
      </c>
      <c r="H262" s="615">
        <f t="shared" si="14"/>
        <v>296374271.74000001</v>
      </c>
      <c r="I262" s="616" t="s">
        <v>113</v>
      </c>
      <c r="J262" s="616" t="s">
        <v>2463</v>
      </c>
    </row>
    <row r="263" spans="1:10" ht="24">
      <c r="A263" s="617"/>
      <c r="B263" s="620" t="s">
        <v>4220</v>
      </c>
      <c r="C263" s="622" t="s">
        <v>4452</v>
      </c>
      <c r="D263" s="618" t="s">
        <v>4485</v>
      </c>
      <c r="E263" s="614">
        <v>5000000</v>
      </c>
      <c r="F263" s="615">
        <f t="shared" si="13"/>
        <v>301374271.74000001</v>
      </c>
      <c r="G263" s="614">
        <f t="shared" si="12"/>
        <v>5000000</v>
      </c>
      <c r="H263" s="615">
        <f t="shared" si="14"/>
        <v>301374271.74000001</v>
      </c>
      <c r="I263" s="616" t="s">
        <v>113</v>
      </c>
      <c r="J263" s="616" t="s">
        <v>2463</v>
      </c>
    </row>
    <row r="264" spans="1:10" ht="24">
      <c r="A264" s="617"/>
      <c r="B264" s="620" t="s">
        <v>4220</v>
      </c>
      <c r="C264" s="622" t="s">
        <v>4452</v>
      </c>
      <c r="D264" s="618" t="s">
        <v>4486</v>
      </c>
      <c r="E264" s="614">
        <v>2000000</v>
      </c>
      <c r="F264" s="615">
        <f t="shared" si="13"/>
        <v>303374271.74000001</v>
      </c>
      <c r="G264" s="614">
        <f t="shared" si="12"/>
        <v>2000000</v>
      </c>
      <c r="H264" s="615">
        <f t="shared" si="14"/>
        <v>303374271.74000001</v>
      </c>
      <c r="I264" s="616" t="s">
        <v>113</v>
      </c>
      <c r="J264" s="616" t="s">
        <v>2463</v>
      </c>
    </row>
    <row r="265" spans="1:10" ht="24">
      <c r="A265" s="617"/>
      <c r="B265" s="620" t="s">
        <v>4220</v>
      </c>
      <c r="C265" s="622" t="s">
        <v>4452</v>
      </c>
      <c r="D265" s="618" t="s">
        <v>4487</v>
      </c>
      <c r="E265" s="614">
        <v>6500000</v>
      </c>
      <c r="F265" s="615">
        <f t="shared" si="13"/>
        <v>309874271.74000001</v>
      </c>
      <c r="G265" s="614">
        <f t="shared" si="12"/>
        <v>6500000</v>
      </c>
      <c r="H265" s="615">
        <f t="shared" si="14"/>
        <v>309874271.74000001</v>
      </c>
      <c r="I265" s="616" t="s">
        <v>113</v>
      </c>
      <c r="J265" s="616" t="s">
        <v>2463</v>
      </c>
    </row>
    <row r="266" spans="1:10" ht="24">
      <c r="A266" s="617"/>
      <c r="B266" s="620" t="s">
        <v>4220</v>
      </c>
      <c r="C266" s="622" t="s">
        <v>4488</v>
      </c>
      <c r="D266" s="618" t="s">
        <v>4489</v>
      </c>
      <c r="E266" s="614">
        <v>25000</v>
      </c>
      <c r="F266" s="615">
        <f t="shared" si="13"/>
        <v>309899271.74000001</v>
      </c>
      <c r="G266" s="614">
        <f t="shared" ref="G266:G329" si="15">E266</f>
        <v>25000</v>
      </c>
      <c r="H266" s="615">
        <f t="shared" si="14"/>
        <v>309899271.74000001</v>
      </c>
      <c r="I266" s="616" t="s">
        <v>113</v>
      </c>
      <c r="J266" s="616" t="s">
        <v>2463</v>
      </c>
    </row>
    <row r="267" spans="1:10" ht="24">
      <c r="A267" s="617"/>
      <c r="B267" s="620" t="s">
        <v>4220</v>
      </c>
      <c r="C267" s="622" t="s">
        <v>4488</v>
      </c>
      <c r="D267" s="618" t="s">
        <v>4490</v>
      </c>
      <c r="E267" s="614">
        <v>7000</v>
      </c>
      <c r="F267" s="615">
        <f t="shared" ref="F267:F330" si="16">E267+F266</f>
        <v>309906271.74000001</v>
      </c>
      <c r="G267" s="614">
        <f t="shared" si="15"/>
        <v>7000</v>
      </c>
      <c r="H267" s="615">
        <f t="shared" ref="H267:H330" si="17">H266+G267</f>
        <v>309906271.74000001</v>
      </c>
      <c r="I267" s="616" t="s">
        <v>113</v>
      </c>
      <c r="J267" s="616" t="s">
        <v>2463</v>
      </c>
    </row>
    <row r="268" spans="1:10" ht="24">
      <c r="A268" s="617"/>
      <c r="B268" s="620" t="s">
        <v>4220</v>
      </c>
      <c r="C268" s="622" t="s">
        <v>4488</v>
      </c>
      <c r="D268" s="618" t="s">
        <v>4318</v>
      </c>
      <c r="E268" s="614">
        <v>7000</v>
      </c>
      <c r="F268" s="615">
        <f t="shared" si="16"/>
        <v>309913271.74000001</v>
      </c>
      <c r="G268" s="614">
        <f t="shared" si="15"/>
        <v>7000</v>
      </c>
      <c r="H268" s="615">
        <f t="shared" si="17"/>
        <v>309913271.74000001</v>
      </c>
      <c r="I268" s="616" t="s">
        <v>113</v>
      </c>
      <c r="J268" s="616" t="s">
        <v>2463</v>
      </c>
    </row>
    <row r="269" spans="1:10" ht="24">
      <c r="A269" s="617"/>
      <c r="B269" s="620" t="s">
        <v>4220</v>
      </c>
      <c r="C269" s="622" t="s">
        <v>4488</v>
      </c>
      <c r="D269" s="618" t="s">
        <v>4491</v>
      </c>
      <c r="E269" s="614">
        <v>21000</v>
      </c>
      <c r="F269" s="615">
        <f t="shared" si="16"/>
        <v>309934271.74000001</v>
      </c>
      <c r="G269" s="614">
        <f t="shared" si="15"/>
        <v>21000</v>
      </c>
      <c r="H269" s="615">
        <f t="shared" si="17"/>
        <v>309934271.74000001</v>
      </c>
      <c r="I269" s="616" t="s">
        <v>113</v>
      </c>
      <c r="J269" s="616" t="s">
        <v>2463</v>
      </c>
    </row>
    <row r="270" spans="1:10" ht="24">
      <c r="A270" s="617"/>
      <c r="B270" s="620" t="s">
        <v>4220</v>
      </c>
      <c r="C270" s="622" t="s">
        <v>4488</v>
      </c>
      <c r="D270" s="618" t="s">
        <v>4492</v>
      </c>
      <c r="E270" s="614">
        <v>16000</v>
      </c>
      <c r="F270" s="615">
        <f t="shared" si="16"/>
        <v>309950271.74000001</v>
      </c>
      <c r="G270" s="614">
        <f t="shared" si="15"/>
        <v>16000</v>
      </c>
      <c r="H270" s="615">
        <f t="shared" si="17"/>
        <v>309950271.74000001</v>
      </c>
      <c r="I270" s="616" t="s">
        <v>113</v>
      </c>
      <c r="J270" s="616" t="s">
        <v>2463</v>
      </c>
    </row>
    <row r="271" spans="1:10" ht="24">
      <c r="A271" s="617"/>
      <c r="B271" s="620" t="s">
        <v>4220</v>
      </c>
      <c r="C271" s="622" t="s">
        <v>4493</v>
      </c>
      <c r="D271" s="618" t="s">
        <v>4494</v>
      </c>
      <c r="E271" s="614">
        <v>7000</v>
      </c>
      <c r="F271" s="615">
        <f t="shared" si="16"/>
        <v>309957271.74000001</v>
      </c>
      <c r="G271" s="614">
        <f t="shared" si="15"/>
        <v>7000</v>
      </c>
      <c r="H271" s="615">
        <f t="shared" si="17"/>
        <v>309957271.74000001</v>
      </c>
      <c r="I271" s="616" t="s">
        <v>113</v>
      </c>
      <c r="J271" s="616" t="s">
        <v>2463</v>
      </c>
    </row>
    <row r="272" spans="1:10" ht="24">
      <c r="A272" s="617"/>
      <c r="B272" s="620" t="s">
        <v>4220</v>
      </c>
      <c r="C272" s="622" t="s">
        <v>4493</v>
      </c>
      <c r="D272" s="618" t="s">
        <v>4318</v>
      </c>
      <c r="E272" s="614">
        <v>15000</v>
      </c>
      <c r="F272" s="615">
        <f t="shared" si="16"/>
        <v>309972271.74000001</v>
      </c>
      <c r="G272" s="614">
        <f t="shared" si="15"/>
        <v>15000</v>
      </c>
      <c r="H272" s="615">
        <f t="shared" si="17"/>
        <v>309972271.74000001</v>
      </c>
      <c r="I272" s="616" t="s">
        <v>113</v>
      </c>
      <c r="J272" s="616" t="s">
        <v>2463</v>
      </c>
    </row>
    <row r="273" spans="1:10" ht="24">
      <c r="A273" s="617"/>
      <c r="B273" s="620" t="s">
        <v>4220</v>
      </c>
      <c r="C273" s="622" t="s">
        <v>4493</v>
      </c>
      <c r="D273" s="618" t="s">
        <v>4495</v>
      </c>
      <c r="E273" s="614">
        <v>25000</v>
      </c>
      <c r="F273" s="615">
        <f t="shared" si="16"/>
        <v>309997271.74000001</v>
      </c>
      <c r="G273" s="614">
        <f t="shared" si="15"/>
        <v>25000</v>
      </c>
      <c r="H273" s="615">
        <f t="shared" si="17"/>
        <v>309997271.74000001</v>
      </c>
      <c r="I273" s="616" t="s">
        <v>113</v>
      </c>
      <c r="J273" s="616" t="s">
        <v>2463</v>
      </c>
    </row>
    <row r="274" spans="1:10" ht="36">
      <c r="A274" s="617"/>
      <c r="B274" s="620" t="s">
        <v>4220</v>
      </c>
      <c r="C274" s="622" t="s">
        <v>4496</v>
      </c>
      <c r="D274" s="618" t="s">
        <v>4497</v>
      </c>
      <c r="E274" s="614">
        <v>250000</v>
      </c>
      <c r="F274" s="615">
        <f t="shared" si="16"/>
        <v>310247271.74000001</v>
      </c>
      <c r="G274" s="614">
        <f t="shared" si="15"/>
        <v>250000</v>
      </c>
      <c r="H274" s="615">
        <f t="shared" si="17"/>
        <v>310247271.74000001</v>
      </c>
      <c r="I274" s="616" t="s">
        <v>113</v>
      </c>
      <c r="J274" s="616" t="s">
        <v>2463</v>
      </c>
    </row>
    <row r="275" spans="1:10" ht="36">
      <c r="A275" s="617"/>
      <c r="B275" s="620" t="s">
        <v>4220</v>
      </c>
      <c r="C275" s="622" t="s">
        <v>4496</v>
      </c>
      <c r="D275" s="618" t="s">
        <v>4498</v>
      </c>
      <c r="E275" s="614">
        <v>5000</v>
      </c>
      <c r="F275" s="615">
        <f t="shared" si="16"/>
        <v>310252271.74000001</v>
      </c>
      <c r="G275" s="614">
        <f t="shared" si="15"/>
        <v>5000</v>
      </c>
      <c r="H275" s="615">
        <f t="shared" si="17"/>
        <v>310252271.74000001</v>
      </c>
      <c r="I275" s="616" t="s">
        <v>113</v>
      </c>
      <c r="J275" s="616" t="s">
        <v>2463</v>
      </c>
    </row>
    <row r="276" spans="1:10" ht="36">
      <c r="A276" s="617"/>
      <c r="B276" s="620" t="s">
        <v>4220</v>
      </c>
      <c r="C276" s="622" t="s">
        <v>4496</v>
      </c>
      <c r="D276" s="618" t="s">
        <v>4499</v>
      </c>
      <c r="E276" s="614">
        <v>280000</v>
      </c>
      <c r="F276" s="615">
        <f t="shared" si="16"/>
        <v>310532271.74000001</v>
      </c>
      <c r="G276" s="614">
        <f t="shared" si="15"/>
        <v>280000</v>
      </c>
      <c r="H276" s="615">
        <f t="shared" si="17"/>
        <v>310532271.74000001</v>
      </c>
      <c r="I276" s="616" t="s">
        <v>113</v>
      </c>
      <c r="J276" s="616" t="s">
        <v>2463</v>
      </c>
    </row>
    <row r="277" spans="1:10" ht="36">
      <c r="A277" s="617"/>
      <c r="B277" s="620" t="s">
        <v>4220</v>
      </c>
      <c r="C277" s="622" t="s">
        <v>4496</v>
      </c>
      <c r="D277" s="618" t="s">
        <v>4500</v>
      </c>
      <c r="E277" s="614">
        <v>10000</v>
      </c>
      <c r="F277" s="615">
        <f t="shared" si="16"/>
        <v>310542271.74000001</v>
      </c>
      <c r="G277" s="614">
        <f t="shared" si="15"/>
        <v>10000</v>
      </c>
      <c r="H277" s="615">
        <f t="shared" si="17"/>
        <v>310542271.74000001</v>
      </c>
      <c r="I277" s="616" t="s">
        <v>113</v>
      </c>
      <c r="J277" s="616" t="s">
        <v>2463</v>
      </c>
    </row>
    <row r="278" spans="1:10" ht="36">
      <c r="A278" s="617"/>
      <c r="B278" s="620" t="s">
        <v>4220</v>
      </c>
      <c r="C278" s="622" t="s">
        <v>4501</v>
      </c>
      <c r="D278" s="618" t="s">
        <v>4502</v>
      </c>
      <c r="E278" s="614">
        <v>25000</v>
      </c>
      <c r="F278" s="615">
        <f t="shared" si="16"/>
        <v>310567271.74000001</v>
      </c>
      <c r="G278" s="614">
        <f t="shared" si="15"/>
        <v>25000</v>
      </c>
      <c r="H278" s="615">
        <f t="shared" si="17"/>
        <v>310567271.74000001</v>
      </c>
      <c r="I278" s="616" t="s">
        <v>113</v>
      </c>
      <c r="J278" s="616" t="s">
        <v>2463</v>
      </c>
    </row>
    <row r="279" spans="1:10" ht="36">
      <c r="A279" s="617"/>
      <c r="B279" s="620" t="s">
        <v>4220</v>
      </c>
      <c r="C279" s="622" t="s">
        <v>4501</v>
      </c>
      <c r="D279" s="618" t="s">
        <v>4503</v>
      </c>
      <c r="E279" s="614">
        <v>185000</v>
      </c>
      <c r="F279" s="615">
        <f t="shared" si="16"/>
        <v>310752271.74000001</v>
      </c>
      <c r="G279" s="614">
        <f t="shared" si="15"/>
        <v>185000</v>
      </c>
      <c r="H279" s="615">
        <f t="shared" si="17"/>
        <v>310752271.74000001</v>
      </c>
      <c r="I279" s="616" t="s">
        <v>113</v>
      </c>
      <c r="J279" s="616" t="s">
        <v>2463</v>
      </c>
    </row>
    <row r="280" spans="1:10" ht="36">
      <c r="A280" s="617"/>
      <c r="B280" s="620" t="s">
        <v>4220</v>
      </c>
      <c r="C280" s="622" t="s">
        <v>4501</v>
      </c>
      <c r="D280" s="618" t="s">
        <v>4463</v>
      </c>
      <c r="E280" s="614">
        <v>10000</v>
      </c>
      <c r="F280" s="615">
        <f t="shared" si="16"/>
        <v>310762271.74000001</v>
      </c>
      <c r="G280" s="614">
        <f t="shared" si="15"/>
        <v>10000</v>
      </c>
      <c r="H280" s="615">
        <f t="shared" si="17"/>
        <v>310762271.74000001</v>
      </c>
      <c r="I280" s="616" t="s">
        <v>113</v>
      </c>
      <c r="J280" s="616" t="s">
        <v>2463</v>
      </c>
    </row>
    <row r="281" spans="1:10" ht="36">
      <c r="A281" s="617"/>
      <c r="B281" s="620" t="s">
        <v>4220</v>
      </c>
      <c r="C281" s="622" t="s">
        <v>4501</v>
      </c>
      <c r="D281" s="618" t="s">
        <v>4504</v>
      </c>
      <c r="E281" s="614">
        <v>185000</v>
      </c>
      <c r="F281" s="615">
        <f t="shared" si="16"/>
        <v>310947271.74000001</v>
      </c>
      <c r="G281" s="614">
        <f t="shared" si="15"/>
        <v>185000</v>
      </c>
      <c r="H281" s="615">
        <f t="shared" si="17"/>
        <v>310947271.74000001</v>
      </c>
      <c r="I281" s="616" t="s">
        <v>113</v>
      </c>
      <c r="J281" s="616" t="s">
        <v>2463</v>
      </c>
    </row>
    <row r="282" spans="1:10" ht="36">
      <c r="A282" s="617"/>
      <c r="B282" s="620" t="s">
        <v>4220</v>
      </c>
      <c r="C282" s="622" t="s">
        <v>4501</v>
      </c>
      <c r="D282" s="618" t="s">
        <v>4505</v>
      </c>
      <c r="E282" s="614">
        <v>427500</v>
      </c>
      <c r="F282" s="615">
        <f t="shared" si="16"/>
        <v>311374771.74000001</v>
      </c>
      <c r="G282" s="614">
        <f t="shared" si="15"/>
        <v>427500</v>
      </c>
      <c r="H282" s="615">
        <f t="shared" si="17"/>
        <v>311374771.74000001</v>
      </c>
      <c r="I282" s="616" t="s">
        <v>113</v>
      </c>
      <c r="J282" s="616" t="s">
        <v>2463</v>
      </c>
    </row>
    <row r="283" spans="1:10" ht="36">
      <c r="A283" s="617"/>
      <c r="B283" s="620" t="s">
        <v>4220</v>
      </c>
      <c r="C283" s="622" t="s">
        <v>4506</v>
      </c>
      <c r="D283" s="618" t="s">
        <v>4507</v>
      </c>
      <c r="E283" s="614">
        <v>73613</v>
      </c>
      <c r="F283" s="615">
        <f t="shared" si="16"/>
        <v>311448384.74000001</v>
      </c>
      <c r="G283" s="614">
        <f t="shared" si="15"/>
        <v>73613</v>
      </c>
      <c r="H283" s="615">
        <f t="shared" si="17"/>
        <v>311448384.74000001</v>
      </c>
      <c r="I283" s="616" t="s">
        <v>113</v>
      </c>
      <c r="J283" s="616" t="s">
        <v>2463</v>
      </c>
    </row>
    <row r="284" spans="1:10" ht="36">
      <c r="A284" s="617"/>
      <c r="B284" s="620" t="s">
        <v>4220</v>
      </c>
      <c r="C284" s="622" t="s">
        <v>4506</v>
      </c>
      <c r="D284" s="618" t="s">
        <v>4508</v>
      </c>
      <c r="E284" s="614">
        <v>437108</v>
      </c>
      <c r="F284" s="615">
        <f t="shared" si="16"/>
        <v>311885492.74000001</v>
      </c>
      <c r="G284" s="614">
        <f t="shared" si="15"/>
        <v>437108</v>
      </c>
      <c r="H284" s="615">
        <f t="shared" si="17"/>
        <v>311885492.74000001</v>
      </c>
      <c r="I284" s="616" t="s">
        <v>113</v>
      </c>
      <c r="J284" s="616" t="s">
        <v>2463</v>
      </c>
    </row>
    <row r="285" spans="1:10" ht="36">
      <c r="A285" s="617"/>
      <c r="B285" s="620" t="s">
        <v>4220</v>
      </c>
      <c r="C285" s="622" t="s">
        <v>4506</v>
      </c>
      <c r="D285" s="618" t="s">
        <v>4509</v>
      </c>
      <c r="E285" s="614">
        <v>855000</v>
      </c>
      <c r="F285" s="615">
        <f t="shared" si="16"/>
        <v>312740492.74000001</v>
      </c>
      <c r="G285" s="614">
        <f t="shared" si="15"/>
        <v>855000</v>
      </c>
      <c r="H285" s="615">
        <f t="shared" si="17"/>
        <v>312740492.74000001</v>
      </c>
      <c r="I285" s="616" t="s">
        <v>113</v>
      </c>
      <c r="J285" s="616" t="s">
        <v>2463</v>
      </c>
    </row>
    <row r="286" spans="1:10" ht="36">
      <c r="A286" s="617"/>
      <c r="B286" s="620" t="s">
        <v>4220</v>
      </c>
      <c r="C286" s="622" t="s">
        <v>4506</v>
      </c>
      <c r="D286" s="618" t="s">
        <v>4510</v>
      </c>
      <c r="E286" s="614">
        <v>90000</v>
      </c>
      <c r="F286" s="615">
        <f t="shared" si="16"/>
        <v>312830492.74000001</v>
      </c>
      <c r="G286" s="614">
        <f t="shared" si="15"/>
        <v>90000</v>
      </c>
      <c r="H286" s="615">
        <f t="shared" si="17"/>
        <v>312830492.74000001</v>
      </c>
      <c r="I286" s="616" t="s">
        <v>113</v>
      </c>
      <c r="J286" s="616" t="s">
        <v>2463</v>
      </c>
    </row>
    <row r="287" spans="1:10" ht="36">
      <c r="A287" s="617"/>
      <c r="B287" s="620" t="s">
        <v>4220</v>
      </c>
      <c r="C287" s="622" t="s">
        <v>4506</v>
      </c>
      <c r="D287" s="618" t="s">
        <v>4511</v>
      </c>
      <c r="E287" s="614">
        <v>480000</v>
      </c>
      <c r="F287" s="615">
        <f t="shared" si="16"/>
        <v>313310492.74000001</v>
      </c>
      <c r="G287" s="614">
        <f t="shared" si="15"/>
        <v>480000</v>
      </c>
      <c r="H287" s="615">
        <f t="shared" si="17"/>
        <v>313310492.74000001</v>
      </c>
      <c r="I287" s="616" t="s">
        <v>113</v>
      </c>
      <c r="J287" s="616" t="s">
        <v>2463</v>
      </c>
    </row>
    <row r="288" spans="1:10" ht="36">
      <c r="A288" s="617"/>
      <c r="B288" s="620" t="s">
        <v>4220</v>
      </c>
      <c r="C288" s="622" t="s">
        <v>4506</v>
      </c>
      <c r="D288" s="618" t="s">
        <v>4512</v>
      </c>
      <c r="E288" s="614">
        <v>173000</v>
      </c>
      <c r="F288" s="615">
        <f t="shared" si="16"/>
        <v>313483492.74000001</v>
      </c>
      <c r="G288" s="614">
        <f t="shared" si="15"/>
        <v>173000</v>
      </c>
      <c r="H288" s="615">
        <f t="shared" si="17"/>
        <v>313483492.74000001</v>
      </c>
      <c r="I288" s="616" t="s">
        <v>113</v>
      </c>
      <c r="J288" s="616" t="s">
        <v>2463</v>
      </c>
    </row>
    <row r="289" spans="1:10" ht="36">
      <c r="A289" s="617"/>
      <c r="B289" s="620" t="s">
        <v>4220</v>
      </c>
      <c r="C289" s="622" t="s">
        <v>4506</v>
      </c>
      <c r="D289" s="618" t="s">
        <v>4513</v>
      </c>
      <c r="E289" s="614">
        <v>260000</v>
      </c>
      <c r="F289" s="615">
        <f t="shared" si="16"/>
        <v>313743492.74000001</v>
      </c>
      <c r="G289" s="614">
        <f t="shared" si="15"/>
        <v>260000</v>
      </c>
      <c r="H289" s="615">
        <f t="shared" si="17"/>
        <v>313743492.74000001</v>
      </c>
      <c r="I289" s="616" t="s">
        <v>113</v>
      </c>
      <c r="J289" s="616" t="s">
        <v>2463</v>
      </c>
    </row>
    <row r="290" spans="1:10" ht="36">
      <c r="A290" s="617"/>
      <c r="B290" s="620" t="s">
        <v>4220</v>
      </c>
      <c r="C290" s="622" t="s">
        <v>4506</v>
      </c>
      <c r="D290" s="618" t="s">
        <v>4514</v>
      </c>
      <c r="E290" s="614">
        <v>3000000</v>
      </c>
      <c r="F290" s="615">
        <f t="shared" si="16"/>
        <v>316743492.74000001</v>
      </c>
      <c r="G290" s="614">
        <f t="shared" si="15"/>
        <v>3000000</v>
      </c>
      <c r="H290" s="615">
        <f t="shared" si="17"/>
        <v>316743492.74000001</v>
      </c>
      <c r="I290" s="616" t="s">
        <v>113</v>
      </c>
      <c r="J290" s="616" t="s">
        <v>2463</v>
      </c>
    </row>
    <row r="291" spans="1:10" ht="36">
      <c r="A291" s="617"/>
      <c r="B291" s="620" t="s">
        <v>4220</v>
      </c>
      <c r="C291" s="622" t="s">
        <v>4506</v>
      </c>
      <c r="D291" s="618" t="s">
        <v>4515</v>
      </c>
      <c r="E291" s="614">
        <v>161000</v>
      </c>
      <c r="F291" s="615">
        <f t="shared" si="16"/>
        <v>316904492.74000001</v>
      </c>
      <c r="G291" s="614">
        <f t="shared" si="15"/>
        <v>161000</v>
      </c>
      <c r="H291" s="615">
        <f t="shared" si="17"/>
        <v>316904492.74000001</v>
      </c>
      <c r="I291" s="616" t="s">
        <v>113</v>
      </c>
      <c r="J291" s="616" t="s">
        <v>2463</v>
      </c>
    </row>
    <row r="292" spans="1:10" ht="36">
      <c r="A292" s="617"/>
      <c r="B292" s="620" t="s">
        <v>4220</v>
      </c>
      <c r="C292" s="622" t="s">
        <v>4506</v>
      </c>
      <c r="D292" s="618" t="s">
        <v>4516</v>
      </c>
      <c r="E292" s="614">
        <v>22456</v>
      </c>
      <c r="F292" s="615">
        <f t="shared" si="16"/>
        <v>316926948.74000001</v>
      </c>
      <c r="G292" s="614">
        <f t="shared" si="15"/>
        <v>22456</v>
      </c>
      <c r="H292" s="615">
        <f t="shared" si="17"/>
        <v>316926948.74000001</v>
      </c>
      <c r="I292" s="616" t="s">
        <v>113</v>
      </c>
      <c r="J292" s="616" t="s">
        <v>2463</v>
      </c>
    </row>
    <row r="293" spans="1:10" ht="36">
      <c r="A293" s="617"/>
      <c r="B293" s="620" t="s">
        <v>4220</v>
      </c>
      <c r="C293" s="622" t="s">
        <v>4506</v>
      </c>
      <c r="D293" s="618" t="s">
        <v>4517</v>
      </c>
      <c r="E293" s="614">
        <v>180000</v>
      </c>
      <c r="F293" s="615">
        <f t="shared" si="16"/>
        <v>317106948.74000001</v>
      </c>
      <c r="G293" s="614">
        <f t="shared" si="15"/>
        <v>180000</v>
      </c>
      <c r="H293" s="615">
        <f t="shared" si="17"/>
        <v>317106948.74000001</v>
      </c>
      <c r="I293" s="616" t="s">
        <v>113</v>
      </c>
      <c r="J293" s="616" t="s">
        <v>2463</v>
      </c>
    </row>
    <row r="294" spans="1:10" ht="36">
      <c r="A294" s="617"/>
      <c r="B294" s="620" t="s">
        <v>4220</v>
      </c>
      <c r="C294" s="622" t="s">
        <v>4506</v>
      </c>
      <c r="D294" s="618" t="s">
        <v>4518</v>
      </c>
      <c r="E294" s="614">
        <v>178871</v>
      </c>
      <c r="F294" s="615">
        <f t="shared" si="16"/>
        <v>317285819.74000001</v>
      </c>
      <c r="G294" s="614">
        <f t="shared" si="15"/>
        <v>178871</v>
      </c>
      <c r="H294" s="615">
        <f t="shared" si="17"/>
        <v>317285819.74000001</v>
      </c>
      <c r="I294" s="616" t="s">
        <v>113</v>
      </c>
      <c r="J294" s="616" t="s">
        <v>2463</v>
      </c>
    </row>
    <row r="295" spans="1:10" ht="36">
      <c r="A295" s="617"/>
      <c r="B295" s="620" t="s">
        <v>4220</v>
      </c>
      <c r="C295" s="622" t="s">
        <v>4506</v>
      </c>
      <c r="D295" s="618" t="s">
        <v>4519</v>
      </c>
      <c r="E295" s="614">
        <v>67539</v>
      </c>
      <c r="F295" s="615">
        <f t="shared" si="16"/>
        <v>317353358.74000001</v>
      </c>
      <c r="G295" s="614">
        <f t="shared" si="15"/>
        <v>67539</v>
      </c>
      <c r="H295" s="615">
        <f t="shared" si="17"/>
        <v>317353358.74000001</v>
      </c>
      <c r="I295" s="616" t="s">
        <v>113</v>
      </c>
      <c r="J295" s="616" t="s">
        <v>2463</v>
      </c>
    </row>
    <row r="296" spans="1:10" ht="36">
      <c r="A296" s="617"/>
      <c r="B296" s="620" t="s">
        <v>4220</v>
      </c>
      <c r="C296" s="622" t="s">
        <v>4506</v>
      </c>
      <c r="D296" s="618" t="s">
        <v>4520</v>
      </c>
      <c r="E296" s="614">
        <v>3403000</v>
      </c>
      <c r="F296" s="615">
        <f t="shared" si="16"/>
        <v>320756358.74000001</v>
      </c>
      <c r="G296" s="614">
        <f t="shared" si="15"/>
        <v>3403000</v>
      </c>
      <c r="H296" s="615">
        <f t="shared" si="17"/>
        <v>320756358.74000001</v>
      </c>
      <c r="I296" s="616" t="s">
        <v>113</v>
      </c>
      <c r="J296" s="616" t="s">
        <v>2463</v>
      </c>
    </row>
    <row r="297" spans="1:10" ht="36">
      <c r="A297" s="617"/>
      <c r="B297" s="620" t="s">
        <v>4220</v>
      </c>
      <c r="C297" s="622" t="s">
        <v>4506</v>
      </c>
      <c r="D297" s="618" t="s">
        <v>4521</v>
      </c>
      <c r="E297" s="614">
        <v>1605000</v>
      </c>
      <c r="F297" s="615">
        <f t="shared" si="16"/>
        <v>322361358.74000001</v>
      </c>
      <c r="G297" s="614">
        <f t="shared" si="15"/>
        <v>1605000</v>
      </c>
      <c r="H297" s="615">
        <f t="shared" si="17"/>
        <v>322361358.74000001</v>
      </c>
      <c r="I297" s="616" t="s">
        <v>113</v>
      </c>
      <c r="J297" s="616" t="s">
        <v>2463</v>
      </c>
    </row>
    <row r="298" spans="1:10" ht="36">
      <c r="A298" s="617"/>
      <c r="B298" s="620" t="s">
        <v>4220</v>
      </c>
      <c r="C298" s="622" t="s">
        <v>4506</v>
      </c>
      <c r="D298" s="618" t="s">
        <v>4522</v>
      </c>
      <c r="E298" s="614">
        <v>3704247</v>
      </c>
      <c r="F298" s="615">
        <f t="shared" si="16"/>
        <v>326065605.74000001</v>
      </c>
      <c r="G298" s="614">
        <f t="shared" si="15"/>
        <v>3704247</v>
      </c>
      <c r="H298" s="615">
        <f t="shared" si="17"/>
        <v>326065605.74000001</v>
      </c>
      <c r="I298" s="616" t="s">
        <v>113</v>
      </c>
      <c r="J298" s="616" t="s">
        <v>2463</v>
      </c>
    </row>
    <row r="299" spans="1:10" ht="36">
      <c r="A299" s="617"/>
      <c r="B299" s="620" t="s">
        <v>4220</v>
      </c>
      <c r="C299" s="622" t="s">
        <v>4506</v>
      </c>
      <c r="D299" s="618" t="s">
        <v>4523</v>
      </c>
      <c r="E299" s="614">
        <v>335597</v>
      </c>
      <c r="F299" s="615">
        <f t="shared" si="16"/>
        <v>326401202.74000001</v>
      </c>
      <c r="G299" s="614">
        <f t="shared" si="15"/>
        <v>335597</v>
      </c>
      <c r="H299" s="615">
        <f t="shared" si="17"/>
        <v>326401202.74000001</v>
      </c>
      <c r="I299" s="616" t="s">
        <v>113</v>
      </c>
      <c r="J299" s="616" t="s">
        <v>2463</v>
      </c>
    </row>
    <row r="300" spans="1:10" ht="36">
      <c r="A300" s="617"/>
      <c r="B300" s="620" t="s">
        <v>4220</v>
      </c>
      <c r="C300" s="622" t="s">
        <v>4506</v>
      </c>
      <c r="D300" s="618" t="s">
        <v>4524</v>
      </c>
      <c r="E300" s="614">
        <v>200000</v>
      </c>
      <c r="F300" s="615">
        <f t="shared" si="16"/>
        <v>326601202.74000001</v>
      </c>
      <c r="G300" s="614">
        <f t="shared" si="15"/>
        <v>200000</v>
      </c>
      <c r="H300" s="615">
        <f t="shared" si="17"/>
        <v>326601202.74000001</v>
      </c>
      <c r="I300" s="616" t="s">
        <v>113</v>
      </c>
      <c r="J300" s="616" t="s">
        <v>2463</v>
      </c>
    </row>
    <row r="301" spans="1:10" ht="36">
      <c r="A301" s="617"/>
      <c r="B301" s="620" t="s">
        <v>4220</v>
      </c>
      <c r="C301" s="622" t="s">
        <v>4506</v>
      </c>
      <c r="D301" s="618" t="s">
        <v>4525</v>
      </c>
      <c r="E301" s="614">
        <v>250000</v>
      </c>
      <c r="F301" s="615">
        <f t="shared" si="16"/>
        <v>326851202.74000001</v>
      </c>
      <c r="G301" s="614">
        <f t="shared" si="15"/>
        <v>250000</v>
      </c>
      <c r="H301" s="615">
        <f t="shared" si="17"/>
        <v>326851202.74000001</v>
      </c>
      <c r="I301" s="616" t="s">
        <v>113</v>
      </c>
      <c r="J301" s="616" t="s">
        <v>2463</v>
      </c>
    </row>
    <row r="302" spans="1:10" ht="36">
      <c r="A302" s="617"/>
      <c r="B302" s="620" t="s">
        <v>4220</v>
      </c>
      <c r="C302" s="622" t="s">
        <v>4506</v>
      </c>
      <c r="D302" s="618" t="s">
        <v>4526</v>
      </c>
      <c r="E302" s="614">
        <v>250000</v>
      </c>
      <c r="F302" s="615">
        <f t="shared" si="16"/>
        <v>327101202.74000001</v>
      </c>
      <c r="G302" s="614">
        <f t="shared" si="15"/>
        <v>250000</v>
      </c>
      <c r="H302" s="615">
        <f t="shared" si="17"/>
        <v>327101202.74000001</v>
      </c>
      <c r="I302" s="616" t="s">
        <v>113</v>
      </c>
      <c r="J302" s="616" t="s">
        <v>2463</v>
      </c>
    </row>
    <row r="303" spans="1:10" ht="36">
      <c r="A303" s="617"/>
      <c r="B303" s="620" t="s">
        <v>4220</v>
      </c>
      <c r="C303" s="622" t="s">
        <v>4506</v>
      </c>
      <c r="D303" s="618" t="s">
        <v>4527</v>
      </c>
      <c r="E303" s="614">
        <v>850000</v>
      </c>
      <c r="F303" s="615">
        <f t="shared" si="16"/>
        <v>327951202.74000001</v>
      </c>
      <c r="G303" s="614">
        <f t="shared" si="15"/>
        <v>850000</v>
      </c>
      <c r="H303" s="615">
        <f t="shared" si="17"/>
        <v>327951202.74000001</v>
      </c>
      <c r="I303" s="616" t="s">
        <v>113</v>
      </c>
      <c r="J303" s="616" t="s">
        <v>2463</v>
      </c>
    </row>
    <row r="304" spans="1:10" ht="36">
      <c r="A304" s="617"/>
      <c r="B304" s="620" t="s">
        <v>4220</v>
      </c>
      <c r="C304" s="622" t="s">
        <v>4506</v>
      </c>
      <c r="D304" s="618" t="s">
        <v>4528</v>
      </c>
      <c r="E304" s="614">
        <v>119768</v>
      </c>
      <c r="F304" s="615">
        <f t="shared" si="16"/>
        <v>328070970.74000001</v>
      </c>
      <c r="G304" s="614">
        <f t="shared" si="15"/>
        <v>119768</v>
      </c>
      <c r="H304" s="615">
        <f t="shared" si="17"/>
        <v>328070970.74000001</v>
      </c>
      <c r="I304" s="616" t="s">
        <v>113</v>
      </c>
      <c r="J304" s="616" t="s">
        <v>2463</v>
      </c>
    </row>
    <row r="305" spans="1:10" ht="36">
      <c r="A305" s="617"/>
      <c r="B305" s="620" t="s">
        <v>4220</v>
      </c>
      <c r="C305" s="622" t="s">
        <v>4506</v>
      </c>
      <c r="D305" s="618" t="s">
        <v>4529</v>
      </c>
      <c r="E305" s="614">
        <v>67539</v>
      </c>
      <c r="F305" s="615">
        <f t="shared" si="16"/>
        <v>328138509.74000001</v>
      </c>
      <c r="G305" s="614">
        <f t="shared" si="15"/>
        <v>67539</v>
      </c>
      <c r="H305" s="615">
        <f t="shared" si="17"/>
        <v>328138509.74000001</v>
      </c>
      <c r="I305" s="616" t="s">
        <v>113</v>
      </c>
      <c r="J305" s="616" t="s">
        <v>2463</v>
      </c>
    </row>
    <row r="306" spans="1:10" ht="36">
      <c r="A306" s="617"/>
      <c r="B306" s="620" t="s">
        <v>4220</v>
      </c>
      <c r="C306" s="622" t="s">
        <v>4506</v>
      </c>
      <c r="D306" s="618" t="s">
        <v>4530</v>
      </c>
      <c r="E306" s="614">
        <v>10000</v>
      </c>
      <c r="F306" s="615">
        <f t="shared" si="16"/>
        <v>328148509.74000001</v>
      </c>
      <c r="G306" s="614">
        <f t="shared" si="15"/>
        <v>10000</v>
      </c>
      <c r="H306" s="615">
        <f t="shared" si="17"/>
        <v>328148509.74000001</v>
      </c>
      <c r="I306" s="616" t="s">
        <v>113</v>
      </c>
      <c r="J306" s="616" t="s">
        <v>2463</v>
      </c>
    </row>
    <row r="307" spans="1:10" ht="36">
      <c r="A307" s="617"/>
      <c r="B307" s="620" t="s">
        <v>4220</v>
      </c>
      <c r="C307" s="622" t="s">
        <v>4506</v>
      </c>
      <c r="D307" s="618" t="s">
        <v>4531</v>
      </c>
      <c r="E307" s="614">
        <v>25000000</v>
      </c>
      <c r="F307" s="615">
        <f t="shared" si="16"/>
        <v>353148509.74000001</v>
      </c>
      <c r="G307" s="614">
        <f t="shared" si="15"/>
        <v>25000000</v>
      </c>
      <c r="H307" s="615">
        <f t="shared" si="17"/>
        <v>353148509.74000001</v>
      </c>
      <c r="I307" s="616" t="s">
        <v>113</v>
      </c>
      <c r="J307" s="616" t="s">
        <v>2463</v>
      </c>
    </row>
    <row r="308" spans="1:10" ht="36">
      <c r="A308" s="617"/>
      <c r="B308" s="620" t="s">
        <v>4220</v>
      </c>
      <c r="C308" s="622" t="s">
        <v>4506</v>
      </c>
      <c r="D308" s="618" t="s">
        <v>4532</v>
      </c>
      <c r="E308" s="614">
        <v>45721</v>
      </c>
      <c r="F308" s="615">
        <f t="shared" si="16"/>
        <v>353194230.74000001</v>
      </c>
      <c r="G308" s="614">
        <f t="shared" si="15"/>
        <v>45721</v>
      </c>
      <c r="H308" s="615">
        <f t="shared" si="17"/>
        <v>353194230.74000001</v>
      </c>
      <c r="I308" s="616" t="s">
        <v>113</v>
      </c>
      <c r="J308" s="616" t="s">
        <v>2463</v>
      </c>
    </row>
    <row r="309" spans="1:10" ht="36">
      <c r="A309" s="617"/>
      <c r="B309" s="620" t="s">
        <v>4220</v>
      </c>
      <c r="C309" s="622" t="s">
        <v>4506</v>
      </c>
      <c r="D309" s="618" t="s">
        <v>4533</v>
      </c>
      <c r="E309" s="614">
        <v>456000</v>
      </c>
      <c r="F309" s="615">
        <f t="shared" si="16"/>
        <v>353650230.74000001</v>
      </c>
      <c r="G309" s="614">
        <f t="shared" si="15"/>
        <v>456000</v>
      </c>
      <c r="H309" s="615">
        <f t="shared" si="17"/>
        <v>353650230.74000001</v>
      </c>
      <c r="I309" s="616" t="s">
        <v>113</v>
      </c>
      <c r="J309" s="616" t="s">
        <v>2463</v>
      </c>
    </row>
    <row r="310" spans="1:10" ht="36">
      <c r="A310" s="617"/>
      <c r="B310" s="620" t="s">
        <v>4220</v>
      </c>
      <c r="C310" s="622" t="s">
        <v>4506</v>
      </c>
      <c r="D310" s="618" t="s">
        <v>4534</v>
      </c>
      <c r="E310" s="614">
        <v>300000</v>
      </c>
      <c r="F310" s="615">
        <f t="shared" si="16"/>
        <v>353950230.74000001</v>
      </c>
      <c r="G310" s="614">
        <f t="shared" si="15"/>
        <v>300000</v>
      </c>
      <c r="H310" s="615">
        <f t="shared" si="17"/>
        <v>353950230.74000001</v>
      </c>
      <c r="I310" s="616" t="s">
        <v>113</v>
      </c>
      <c r="J310" s="616" t="s">
        <v>2463</v>
      </c>
    </row>
    <row r="311" spans="1:10" ht="36">
      <c r="A311" s="617"/>
      <c r="B311" s="620" t="s">
        <v>4220</v>
      </c>
      <c r="C311" s="622" t="s">
        <v>4506</v>
      </c>
      <c r="D311" s="618" t="s">
        <v>4535</v>
      </c>
      <c r="E311" s="614">
        <v>1496860</v>
      </c>
      <c r="F311" s="615">
        <f t="shared" si="16"/>
        <v>355447090.74000001</v>
      </c>
      <c r="G311" s="614">
        <f t="shared" si="15"/>
        <v>1496860</v>
      </c>
      <c r="H311" s="615">
        <f t="shared" si="17"/>
        <v>355447090.74000001</v>
      </c>
      <c r="I311" s="616" t="s">
        <v>113</v>
      </c>
      <c r="J311" s="616" t="s">
        <v>2463</v>
      </c>
    </row>
    <row r="312" spans="1:10" ht="36">
      <c r="A312" s="617"/>
      <c r="B312" s="620" t="s">
        <v>4220</v>
      </c>
      <c r="C312" s="622" t="s">
        <v>4506</v>
      </c>
      <c r="D312" s="618" t="s">
        <v>4536</v>
      </c>
      <c r="E312" s="614">
        <v>927333</v>
      </c>
      <c r="F312" s="615">
        <f t="shared" si="16"/>
        <v>356374423.74000001</v>
      </c>
      <c r="G312" s="614">
        <f t="shared" si="15"/>
        <v>927333</v>
      </c>
      <c r="H312" s="615">
        <f t="shared" si="17"/>
        <v>356374423.74000001</v>
      </c>
      <c r="I312" s="616" t="s">
        <v>113</v>
      </c>
      <c r="J312" s="616" t="s">
        <v>2463</v>
      </c>
    </row>
    <row r="313" spans="1:10" ht="24">
      <c r="A313" s="617"/>
      <c r="B313" s="620" t="s">
        <v>4220</v>
      </c>
      <c r="C313" s="622" t="s">
        <v>4537</v>
      </c>
      <c r="D313" s="618" t="s">
        <v>4538</v>
      </c>
      <c r="E313" s="614">
        <v>9000</v>
      </c>
      <c r="F313" s="615">
        <f t="shared" si="16"/>
        <v>356383423.74000001</v>
      </c>
      <c r="G313" s="614">
        <f t="shared" si="15"/>
        <v>9000</v>
      </c>
      <c r="H313" s="615">
        <f t="shared" si="17"/>
        <v>356383423.74000001</v>
      </c>
      <c r="I313" s="616" t="s">
        <v>113</v>
      </c>
      <c r="J313" s="616" t="s">
        <v>2463</v>
      </c>
    </row>
    <row r="314" spans="1:10" ht="24">
      <c r="A314" s="617"/>
      <c r="B314" s="620" t="s">
        <v>4220</v>
      </c>
      <c r="C314" s="622" t="s">
        <v>4537</v>
      </c>
      <c r="D314" s="618" t="s">
        <v>4539</v>
      </c>
      <c r="E314" s="614">
        <v>7000</v>
      </c>
      <c r="F314" s="615">
        <f t="shared" si="16"/>
        <v>356390423.74000001</v>
      </c>
      <c r="G314" s="614">
        <f t="shared" si="15"/>
        <v>7000</v>
      </c>
      <c r="H314" s="615">
        <f t="shared" si="17"/>
        <v>356390423.74000001</v>
      </c>
      <c r="I314" s="616" t="s">
        <v>113</v>
      </c>
      <c r="J314" s="616" t="s">
        <v>2463</v>
      </c>
    </row>
    <row r="315" spans="1:10" ht="24">
      <c r="A315" s="617"/>
      <c r="B315" s="620" t="s">
        <v>4220</v>
      </c>
      <c r="C315" s="622" t="s">
        <v>4540</v>
      </c>
      <c r="D315" s="618" t="s">
        <v>4541</v>
      </c>
      <c r="E315" s="614">
        <v>482000</v>
      </c>
      <c r="F315" s="615">
        <f t="shared" si="16"/>
        <v>356872423.74000001</v>
      </c>
      <c r="G315" s="614">
        <f t="shared" si="15"/>
        <v>482000</v>
      </c>
      <c r="H315" s="615">
        <f t="shared" si="17"/>
        <v>356872423.74000001</v>
      </c>
      <c r="I315" s="616" t="s">
        <v>113</v>
      </c>
      <c r="J315" s="616" t="s">
        <v>2463</v>
      </c>
    </row>
    <row r="316" spans="1:10" ht="24">
      <c r="A316" s="617"/>
      <c r="B316" s="620" t="s">
        <v>4220</v>
      </c>
      <c r="C316" s="622" t="s">
        <v>4540</v>
      </c>
      <c r="D316" s="618" t="s">
        <v>4542</v>
      </c>
      <c r="E316" s="614">
        <v>485000</v>
      </c>
      <c r="F316" s="615">
        <f t="shared" si="16"/>
        <v>357357423.74000001</v>
      </c>
      <c r="G316" s="614">
        <f t="shared" si="15"/>
        <v>485000</v>
      </c>
      <c r="H316" s="615">
        <f t="shared" si="17"/>
        <v>357357423.74000001</v>
      </c>
      <c r="I316" s="616" t="s">
        <v>113</v>
      </c>
      <c r="J316" s="616" t="s">
        <v>2463</v>
      </c>
    </row>
    <row r="317" spans="1:10" ht="24">
      <c r="A317" s="617"/>
      <c r="B317" s="620" t="s">
        <v>4220</v>
      </c>
      <c r="C317" s="622" t="s">
        <v>4540</v>
      </c>
      <c r="D317" s="618" t="s">
        <v>4543</v>
      </c>
      <c r="E317" s="614">
        <v>122000</v>
      </c>
      <c r="F317" s="615">
        <f t="shared" si="16"/>
        <v>357479423.74000001</v>
      </c>
      <c r="G317" s="614">
        <f t="shared" si="15"/>
        <v>122000</v>
      </c>
      <c r="H317" s="615">
        <f t="shared" si="17"/>
        <v>357479423.74000001</v>
      </c>
      <c r="I317" s="616" t="s">
        <v>113</v>
      </c>
      <c r="J317" s="616" t="s">
        <v>2463</v>
      </c>
    </row>
    <row r="318" spans="1:10" ht="24">
      <c r="A318" s="617"/>
      <c r="B318" s="620" t="s">
        <v>4220</v>
      </c>
      <c r="C318" s="622" t="s">
        <v>4540</v>
      </c>
      <c r="D318" s="618" t="s">
        <v>4544</v>
      </c>
      <c r="E318" s="614">
        <v>1273000</v>
      </c>
      <c r="F318" s="615">
        <f t="shared" si="16"/>
        <v>358752423.74000001</v>
      </c>
      <c r="G318" s="614">
        <f t="shared" si="15"/>
        <v>1273000</v>
      </c>
      <c r="H318" s="615">
        <f t="shared" si="17"/>
        <v>358752423.74000001</v>
      </c>
      <c r="I318" s="616" t="s">
        <v>113</v>
      </c>
      <c r="J318" s="616" t="s">
        <v>2463</v>
      </c>
    </row>
    <row r="319" spans="1:10" ht="24">
      <c r="A319" s="617"/>
      <c r="B319" s="620" t="s">
        <v>4220</v>
      </c>
      <c r="C319" s="622" t="s">
        <v>4540</v>
      </c>
      <c r="D319" s="618" t="s">
        <v>4545</v>
      </c>
      <c r="E319" s="614">
        <v>345000</v>
      </c>
      <c r="F319" s="615">
        <f t="shared" si="16"/>
        <v>359097423.74000001</v>
      </c>
      <c r="G319" s="614">
        <f t="shared" si="15"/>
        <v>345000</v>
      </c>
      <c r="H319" s="615">
        <f t="shared" si="17"/>
        <v>359097423.74000001</v>
      </c>
      <c r="I319" s="616" t="s">
        <v>113</v>
      </c>
      <c r="J319" s="616" t="s">
        <v>2463</v>
      </c>
    </row>
    <row r="320" spans="1:10" ht="24">
      <c r="A320" s="617"/>
      <c r="B320" s="620" t="s">
        <v>4220</v>
      </c>
      <c r="C320" s="622" t="s">
        <v>4540</v>
      </c>
      <c r="D320" s="618" t="s">
        <v>4546</v>
      </c>
      <c r="E320" s="614">
        <v>161000</v>
      </c>
      <c r="F320" s="615">
        <f t="shared" si="16"/>
        <v>359258423.74000001</v>
      </c>
      <c r="G320" s="614">
        <f t="shared" si="15"/>
        <v>161000</v>
      </c>
      <c r="H320" s="615">
        <f t="shared" si="17"/>
        <v>359258423.74000001</v>
      </c>
      <c r="I320" s="616" t="s">
        <v>113</v>
      </c>
      <c r="J320" s="616" t="s">
        <v>2463</v>
      </c>
    </row>
    <row r="321" spans="1:10" ht="24">
      <c r="A321" s="617"/>
      <c r="B321" s="620" t="s">
        <v>4220</v>
      </c>
      <c r="C321" s="622" t="s">
        <v>4540</v>
      </c>
      <c r="D321" s="618" t="s">
        <v>4547</v>
      </c>
      <c r="E321" s="614">
        <v>225000</v>
      </c>
      <c r="F321" s="615">
        <f t="shared" si="16"/>
        <v>359483423.74000001</v>
      </c>
      <c r="G321" s="614">
        <f t="shared" si="15"/>
        <v>225000</v>
      </c>
      <c r="H321" s="615">
        <f t="shared" si="17"/>
        <v>359483423.74000001</v>
      </c>
      <c r="I321" s="616" t="s">
        <v>113</v>
      </c>
      <c r="J321" s="616" t="s">
        <v>2463</v>
      </c>
    </row>
    <row r="322" spans="1:10" ht="24">
      <c r="A322" s="617"/>
      <c r="B322" s="620" t="s">
        <v>4220</v>
      </c>
      <c r="C322" s="622" t="s">
        <v>4540</v>
      </c>
      <c r="D322" s="618" t="s">
        <v>4548</v>
      </c>
      <c r="E322" s="614">
        <v>256000</v>
      </c>
      <c r="F322" s="615">
        <f t="shared" si="16"/>
        <v>359739423.74000001</v>
      </c>
      <c r="G322" s="614">
        <f t="shared" si="15"/>
        <v>256000</v>
      </c>
      <c r="H322" s="615">
        <f t="shared" si="17"/>
        <v>359739423.74000001</v>
      </c>
      <c r="I322" s="616" t="s">
        <v>113</v>
      </c>
      <c r="J322" s="616" t="s">
        <v>2463</v>
      </c>
    </row>
    <row r="323" spans="1:10" ht="24">
      <c r="A323" s="617"/>
      <c r="B323" s="620" t="s">
        <v>4220</v>
      </c>
      <c r="C323" s="622" t="s">
        <v>4540</v>
      </c>
      <c r="D323" s="618" t="s">
        <v>4549</v>
      </c>
      <c r="E323" s="614">
        <v>250000</v>
      </c>
      <c r="F323" s="615">
        <f t="shared" si="16"/>
        <v>359989423.74000001</v>
      </c>
      <c r="G323" s="614">
        <f t="shared" si="15"/>
        <v>250000</v>
      </c>
      <c r="H323" s="615">
        <f t="shared" si="17"/>
        <v>359989423.74000001</v>
      </c>
      <c r="I323" s="616" t="s">
        <v>113</v>
      </c>
      <c r="J323" s="616" t="s">
        <v>2463</v>
      </c>
    </row>
    <row r="324" spans="1:10" ht="24">
      <c r="A324" s="617"/>
      <c r="B324" s="620" t="s">
        <v>4220</v>
      </c>
      <c r="C324" s="622" t="s">
        <v>4550</v>
      </c>
      <c r="D324" s="618" t="s">
        <v>4551</v>
      </c>
      <c r="E324" s="614">
        <v>15000</v>
      </c>
      <c r="F324" s="615">
        <f t="shared" si="16"/>
        <v>360004423.74000001</v>
      </c>
      <c r="G324" s="614">
        <f t="shared" si="15"/>
        <v>15000</v>
      </c>
      <c r="H324" s="615">
        <f t="shared" si="17"/>
        <v>360004423.74000001</v>
      </c>
      <c r="I324" s="616" t="s">
        <v>730</v>
      </c>
      <c r="J324" s="616" t="s">
        <v>4552</v>
      </c>
    </row>
    <row r="325" spans="1:10" ht="24">
      <c r="A325" s="617"/>
      <c r="B325" s="620" t="s">
        <v>4220</v>
      </c>
      <c r="C325" s="622" t="s">
        <v>4550</v>
      </c>
      <c r="D325" s="618" t="s">
        <v>4553</v>
      </c>
      <c r="E325" s="614">
        <v>150000</v>
      </c>
      <c r="F325" s="615">
        <f t="shared" si="16"/>
        <v>360154423.74000001</v>
      </c>
      <c r="G325" s="614">
        <f t="shared" si="15"/>
        <v>150000</v>
      </c>
      <c r="H325" s="615">
        <f t="shared" si="17"/>
        <v>360154423.74000001</v>
      </c>
      <c r="I325" s="616" t="s">
        <v>730</v>
      </c>
      <c r="J325" s="616" t="s">
        <v>4552</v>
      </c>
    </row>
    <row r="326" spans="1:10" ht="24">
      <c r="A326" s="617"/>
      <c r="B326" s="620" t="s">
        <v>4220</v>
      </c>
      <c r="C326" s="622" t="s">
        <v>4550</v>
      </c>
      <c r="D326" s="618" t="s">
        <v>4554</v>
      </c>
      <c r="E326" s="614">
        <v>200000</v>
      </c>
      <c r="F326" s="615">
        <f t="shared" si="16"/>
        <v>360354423.74000001</v>
      </c>
      <c r="G326" s="614">
        <f t="shared" si="15"/>
        <v>200000</v>
      </c>
      <c r="H326" s="615">
        <f t="shared" si="17"/>
        <v>360354423.74000001</v>
      </c>
      <c r="I326" s="616" t="s">
        <v>730</v>
      </c>
      <c r="J326" s="616" t="s">
        <v>4552</v>
      </c>
    </row>
    <row r="327" spans="1:10" ht="24">
      <c r="A327" s="617"/>
      <c r="B327" s="620" t="s">
        <v>4220</v>
      </c>
      <c r="C327" s="622" t="s">
        <v>4555</v>
      </c>
      <c r="D327" s="618" t="s">
        <v>4556</v>
      </c>
      <c r="E327" s="614">
        <v>8000</v>
      </c>
      <c r="F327" s="615">
        <f t="shared" si="16"/>
        <v>360362423.74000001</v>
      </c>
      <c r="G327" s="614">
        <f t="shared" si="15"/>
        <v>8000</v>
      </c>
      <c r="H327" s="615">
        <f t="shared" si="17"/>
        <v>360362423.74000001</v>
      </c>
      <c r="I327" s="616" t="s">
        <v>113</v>
      </c>
      <c r="J327" s="616" t="s">
        <v>2463</v>
      </c>
    </row>
    <row r="328" spans="1:10" ht="24">
      <c r="A328" s="617"/>
      <c r="B328" s="620" t="s">
        <v>4220</v>
      </c>
      <c r="C328" s="622" t="s">
        <v>4555</v>
      </c>
      <c r="D328" s="618" t="s">
        <v>4557</v>
      </c>
      <c r="E328" s="614">
        <v>10000</v>
      </c>
      <c r="F328" s="615">
        <f t="shared" si="16"/>
        <v>360372423.74000001</v>
      </c>
      <c r="G328" s="614">
        <f t="shared" si="15"/>
        <v>10000</v>
      </c>
      <c r="H328" s="615">
        <f t="shared" si="17"/>
        <v>360372423.74000001</v>
      </c>
      <c r="I328" s="616" t="s">
        <v>113</v>
      </c>
      <c r="J328" s="616" t="s">
        <v>2463</v>
      </c>
    </row>
    <row r="329" spans="1:10" ht="24">
      <c r="A329" s="617"/>
      <c r="B329" s="620" t="s">
        <v>4220</v>
      </c>
      <c r="C329" s="622" t="s">
        <v>4555</v>
      </c>
      <c r="D329" s="618" t="s">
        <v>4558</v>
      </c>
      <c r="E329" s="614">
        <v>9000</v>
      </c>
      <c r="F329" s="615">
        <f t="shared" si="16"/>
        <v>360381423.74000001</v>
      </c>
      <c r="G329" s="614">
        <f t="shared" si="15"/>
        <v>9000</v>
      </c>
      <c r="H329" s="615">
        <f t="shared" si="17"/>
        <v>360381423.74000001</v>
      </c>
      <c r="I329" s="616" t="s">
        <v>113</v>
      </c>
      <c r="J329" s="616" t="s">
        <v>2463</v>
      </c>
    </row>
    <row r="330" spans="1:10" ht="24">
      <c r="A330" s="617"/>
      <c r="B330" s="620" t="s">
        <v>4220</v>
      </c>
      <c r="C330" s="622" t="s">
        <v>4555</v>
      </c>
      <c r="D330" s="618" t="s">
        <v>4559</v>
      </c>
      <c r="E330" s="614">
        <v>15000</v>
      </c>
      <c r="F330" s="615">
        <f t="shared" si="16"/>
        <v>360396423.74000001</v>
      </c>
      <c r="G330" s="614">
        <f t="shared" ref="G330:G393" si="18">E330</f>
        <v>15000</v>
      </c>
      <c r="H330" s="615">
        <f t="shared" si="17"/>
        <v>360396423.74000001</v>
      </c>
      <c r="I330" s="616" t="s">
        <v>113</v>
      </c>
      <c r="J330" s="616" t="s">
        <v>2463</v>
      </c>
    </row>
    <row r="331" spans="1:10" ht="24">
      <c r="A331" s="617"/>
      <c r="B331" s="620" t="s">
        <v>4220</v>
      </c>
      <c r="C331" s="622" t="s">
        <v>4555</v>
      </c>
      <c r="D331" s="618" t="s">
        <v>4560</v>
      </c>
      <c r="E331" s="614">
        <v>37000</v>
      </c>
      <c r="F331" s="615">
        <f t="shared" ref="F331:F394" si="19">E331+F330</f>
        <v>360433423.74000001</v>
      </c>
      <c r="G331" s="614">
        <f t="shared" si="18"/>
        <v>37000</v>
      </c>
      <c r="H331" s="615">
        <f t="shared" ref="H331:H394" si="20">H330+G331</f>
        <v>360433423.74000001</v>
      </c>
      <c r="I331" s="616" t="s">
        <v>113</v>
      </c>
      <c r="J331" s="616" t="s">
        <v>2463</v>
      </c>
    </row>
    <row r="332" spans="1:10" ht="24">
      <c r="A332" s="617"/>
      <c r="B332" s="620" t="s">
        <v>4220</v>
      </c>
      <c r="C332" s="622" t="s">
        <v>4555</v>
      </c>
      <c r="D332" s="618" t="s">
        <v>4412</v>
      </c>
      <c r="E332" s="614">
        <v>50000</v>
      </c>
      <c r="F332" s="615">
        <f t="shared" si="19"/>
        <v>360483423.74000001</v>
      </c>
      <c r="G332" s="614">
        <f t="shared" si="18"/>
        <v>50000</v>
      </c>
      <c r="H332" s="615">
        <f t="shared" si="20"/>
        <v>360483423.74000001</v>
      </c>
      <c r="I332" s="616" t="s">
        <v>113</v>
      </c>
      <c r="J332" s="616" t="s">
        <v>2463</v>
      </c>
    </row>
    <row r="333" spans="1:10" ht="24">
      <c r="A333" s="617"/>
      <c r="B333" s="620" t="s">
        <v>4220</v>
      </c>
      <c r="C333" s="622" t="s">
        <v>4561</v>
      </c>
      <c r="D333" s="618" t="s">
        <v>4360</v>
      </c>
      <c r="E333" s="614">
        <v>55000</v>
      </c>
      <c r="F333" s="615">
        <f t="shared" si="19"/>
        <v>360538423.74000001</v>
      </c>
      <c r="G333" s="614">
        <f t="shared" si="18"/>
        <v>55000</v>
      </c>
      <c r="H333" s="615">
        <f t="shared" si="20"/>
        <v>360538423.74000001</v>
      </c>
      <c r="I333" s="616" t="s">
        <v>113</v>
      </c>
      <c r="J333" s="616" t="s">
        <v>2463</v>
      </c>
    </row>
    <row r="334" spans="1:10" ht="24">
      <c r="A334" s="617"/>
      <c r="B334" s="620" t="s">
        <v>4220</v>
      </c>
      <c r="C334" s="622" t="s">
        <v>4561</v>
      </c>
      <c r="D334" s="618" t="s">
        <v>4556</v>
      </c>
      <c r="E334" s="614">
        <v>15000</v>
      </c>
      <c r="F334" s="615">
        <f t="shared" si="19"/>
        <v>360553423.74000001</v>
      </c>
      <c r="G334" s="614">
        <f t="shared" si="18"/>
        <v>15000</v>
      </c>
      <c r="H334" s="615">
        <f t="shared" si="20"/>
        <v>360553423.74000001</v>
      </c>
      <c r="I334" s="616" t="s">
        <v>113</v>
      </c>
      <c r="J334" s="616" t="s">
        <v>2463</v>
      </c>
    </row>
    <row r="335" spans="1:10" ht="24">
      <c r="A335" s="617"/>
      <c r="B335" s="620" t="s">
        <v>4220</v>
      </c>
      <c r="C335" s="622" t="s">
        <v>4561</v>
      </c>
      <c r="D335" s="618" t="s">
        <v>4557</v>
      </c>
      <c r="E335" s="614">
        <v>24000</v>
      </c>
      <c r="F335" s="615">
        <f t="shared" si="19"/>
        <v>360577423.74000001</v>
      </c>
      <c r="G335" s="614">
        <f t="shared" si="18"/>
        <v>24000</v>
      </c>
      <c r="H335" s="615">
        <f t="shared" si="20"/>
        <v>360577423.74000001</v>
      </c>
      <c r="I335" s="616" t="s">
        <v>113</v>
      </c>
      <c r="J335" s="616" t="s">
        <v>2463</v>
      </c>
    </row>
    <row r="336" spans="1:10" ht="24">
      <c r="A336" s="617"/>
      <c r="B336" s="620" t="s">
        <v>4220</v>
      </c>
      <c r="C336" s="622" t="s">
        <v>4561</v>
      </c>
      <c r="D336" s="618" t="s">
        <v>4562</v>
      </c>
      <c r="E336" s="614">
        <v>43000</v>
      </c>
      <c r="F336" s="615">
        <f t="shared" si="19"/>
        <v>360620423.74000001</v>
      </c>
      <c r="G336" s="614">
        <f t="shared" si="18"/>
        <v>43000</v>
      </c>
      <c r="H336" s="615">
        <f t="shared" si="20"/>
        <v>360620423.74000001</v>
      </c>
      <c r="I336" s="616" t="s">
        <v>113</v>
      </c>
      <c r="J336" s="616" t="s">
        <v>2463</v>
      </c>
    </row>
    <row r="337" spans="1:10" ht="24">
      <c r="A337" s="617"/>
      <c r="B337" s="620" t="s">
        <v>4220</v>
      </c>
      <c r="C337" s="622" t="s">
        <v>4561</v>
      </c>
      <c r="D337" s="618" t="s">
        <v>4558</v>
      </c>
      <c r="E337" s="614">
        <v>12000</v>
      </c>
      <c r="F337" s="615">
        <f t="shared" si="19"/>
        <v>360632423.74000001</v>
      </c>
      <c r="G337" s="614">
        <f t="shared" si="18"/>
        <v>12000</v>
      </c>
      <c r="H337" s="615">
        <f t="shared" si="20"/>
        <v>360632423.74000001</v>
      </c>
      <c r="I337" s="616" t="s">
        <v>113</v>
      </c>
      <c r="J337" s="616" t="s">
        <v>2463</v>
      </c>
    </row>
    <row r="338" spans="1:10" ht="24">
      <c r="A338" s="617"/>
      <c r="B338" s="620" t="s">
        <v>4220</v>
      </c>
      <c r="C338" s="622" t="s">
        <v>4561</v>
      </c>
      <c r="D338" s="618" t="s">
        <v>4559</v>
      </c>
      <c r="E338" s="614">
        <v>116000</v>
      </c>
      <c r="F338" s="615">
        <f t="shared" si="19"/>
        <v>360748423.74000001</v>
      </c>
      <c r="G338" s="614">
        <f t="shared" si="18"/>
        <v>116000</v>
      </c>
      <c r="H338" s="615">
        <f t="shared" si="20"/>
        <v>360748423.74000001</v>
      </c>
      <c r="I338" s="616" t="s">
        <v>113</v>
      </c>
      <c r="J338" s="616" t="s">
        <v>2463</v>
      </c>
    </row>
    <row r="339" spans="1:10" ht="24">
      <c r="A339" s="617"/>
      <c r="B339" s="620" t="s">
        <v>4220</v>
      </c>
      <c r="C339" s="622" t="s">
        <v>4561</v>
      </c>
      <c r="D339" s="618" t="s">
        <v>4560</v>
      </c>
      <c r="E339" s="614">
        <v>86000</v>
      </c>
      <c r="F339" s="615">
        <f t="shared" si="19"/>
        <v>360834423.74000001</v>
      </c>
      <c r="G339" s="614">
        <f t="shared" si="18"/>
        <v>86000</v>
      </c>
      <c r="H339" s="615">
        <f t="shared" si="20"/>
        <v>360834423.74000001</v>
      </c>
      <c r="I339" s="616" t="s">
        <v>113</v>
      </c>
      <c r="J339" s="616" t="s">
        <v>2463</v>
      </c>
    </row>
    <row r="340" spans="1:10" ht="24">
      <c r="A340" s="617"/>
      <c r="B340" s="620" t="s">
        <v>4220</v>
      </c>
      <c r="C340" s="622" t="s">
        <v>4561</v>
      </c>
      <c r="D340" s="618" t="s">
        <v>4563</v>
      </c>
      <c r="E340" s="614">
        <v>105000</v>
      </c>
      <c r="F340" s="615">
        <f t="shared" si="19"/>
        <v>360939423.74000001</v>
      </c>
      <c r="G340" s="614">
        <f t="shared" si="18"/>
        <v>105000</v>
      </c>
      <c r="H340" s="615">
        <f t="shared" si="20"/>
        <v>360939423.74000001</v>
      </c>
      <c r="I340" s="616" t="s">
        <v>113</v>
      </c>
      <c r="J340" s="616" t="s">
        <v>2463</v>
      </c>
    </row>
    <row r="341" spans="1:10" ht="24">
      <c r="A341" s="617"/>
      <c r="B341" s="620" t="s">
        <v>4220</v>
      </c>
      <c r="C341" s="622" t="s">
        <v>4564</v>
      </c>
      <c r="D341" s="618" t="s">
        <v>4565</v>
      </c>
      <c r="E341" s="614">
        <v>19000</v>
      </c>
      <c r="F341" s="615">
        <f t="shared" si="19"/>
        <v>360958423.74000001</v>
      </c>
      <c r="G341" s="614">
        <f t="shared" si="18"/>
        <v>19000</v>
      </c>
      <c r="H341" s="615">
        <f t="shared" si="20"/>
        <v>360958423.74000001</v>
      </c>
      <c r="I341" s="616" t="s">
        <v>838</v>
      </c>
      <c r="J341" s="616" t="s">
        <v>2023</v>
      </c>
    </row>
    <row r="342" spans="1:10" ht="24">
      <c r="A342" s="617"/>
      <c r="B342" s="620" t="s">
        <v>4220</v>
      </c>
      <c r="C342" s="622" t="s">
        <v>4564</v>
      </c>
      <c r="D342" s="618" t="s">
        <v>4321</v>
      </c>
      <c r="E342" s="614">
        <v>39000</v>
      </c>
      <c r="F342" s="615">
        <f t="shared" si="19"/>
        <v>360997423.74000001</v>
      </c>
      <c r="G342" s="614">
        <f t="shared" si="18"/>
        <v>39000</v>
      </c>
      <c r="H342" s="615">
        <f t="shared" si="20"/>
        <v>360997423.74000001</v>
      </c>
      <c r="I342" s="616" t="s">
        <v>838</v>
      </c>
      <c r="J342" s="616" t="s">
        <v>2023</v>
      </c>
    </row>
    <row r="343" spans="1:10" ht="24">
      <c r="A343" s="617"/>
      <c r="B343" s="620" t="s">
        <v>4220</v>
      </c>
      <c r="C343" s="622" t="s">
        <v>4566</v>
      </c>
      <c r="D343" s="618" t="s">
        <v>4567</v>
      </c>
      <c r="E343" s="614">
        <v>500</v>
      </c>
      <c r="F343" s="615">
        <f t="shared" si="19"/>
        <v>360997923.74000001</v>
      </c>
      <c r="G343" s="614">
        <f t="shared" si="18"/>
        <v>500</v>
      </c>
      <c r="H343" s="615">
        <f t="shared" si="20"/>
        <v>360997923.74000001</v>
      </c>
      <c r="I343" s="616" t="s">
        <v>113</v>
      </c>
      <c r="J343" s="616" t="s">
        <v>2463</v>
      </c>
    </row>
    <row r="344" spans="1:10" ht="24">
      <c r="A344" s="617"/>
      <c r="B344" s="620" t="s">
        <v>4220</v>
      </c>
      <c r="C344" s="622" t="s">
        <v>4566</v>
      </c>
      <c r="D344" s="618" t="s">
        <v>4568</v>
      </c>
      <c r="E344" s="614">
        <v>2000</v>
      </c>
      <c r="F344" s="615">
        <f t="shared" si="19"/>
        <v>360999923.74000001</v>
      </c>
      <c r="G344" s="614">
        <f t="shared" si="18"/>
        <v>2000</v>
      </c>
      <c r="H344" s="615">
        <f t="shared" si="20"/>
        <v>360999923.74000001</v>
      </c>
      <c r="I344" s="616" t="s">
        <v>113</v>
      </c>
      <c r="J344" s="616" t="s">
        <v>2463</v>
      </c>
    </row>
    <row r="345" spans="1:10" ht="24">
      <c r="A345" s="617"/>
      <c r="B345" s="620" t="s">
        <v>4220</v>
      </c>
      <c r="C345" s="622" t="s">
        <v>4566</v>
      </c>
      <c r="D345" s="618" t="s">
        <v>4569</v>
      </c>
      <c r="E345" s="614">
        <v>5000</v>
      </c>
      <c r="F345" s="615">
        <f t="shared" si="19"/>
        <v>361004923.74000001</v>
      </c>
      <c r="G345" s="614">
        <f t="shared" si="18"/>
        <v>5000</v>
      </c>
      <c r="H345" s="615">
        <f t="shared" si="20"/>
        <v>361004923.74000001</v>
      </c>
      <c r="I345" s="616" t="s">
        <v>113</v>
      </c>
      <c r="J345" s="616" t="s">
        <v>2463</v>
      </c>
    </row>
    <row r="346" spans="1:10" ht="24">
      <c r="A346" s="617"/>
      <c r="B346" s="620" t="s">
        <v>4220</v>
      </c>
      <c r="C346" s="622" t="s">
        <v>4566</v>
      </c>
      <c r="D346" s="618" t="s">
        <v>4570</v>
      </c>
      <c r="E346" s="614">
        <v>20000</v>
      </c>
      <c r="F346" s="615">
        <f t="shared" si="19"/>
        <v>361024923.74000001</v>
      </c>
      <c r="G346" s="614">
        <f t="shared" si="18"/>
        <v>20000</v>
      </c>
      <c r="H346" s="615">
        <f t="shared" si="20"/>
        <v>361024923.74000001</v>
      </c>
      <c r="I346" s="616" t="s">
        <v>113</v>
      </c>
      <c r="J346" s="616" t="s">
        <v>2463</v>
      </c>
    </row>
    <row r="347" spans="1:10" ht="24">
      <c r="A347" s="617"/>
      <c r="B347" s="620" t="s">
        <v>4220</v>
      </c>
      <c r="C347" s="622" t="s">
        <v>4571</v>
      </c>
      <c r="D347" s="618"/>
      <c r="E347" s="614">
        <v>10000</v>
      </c>
      <c r="F347" s="615">
        <f t="shared" si="19"/>
        <v>361034923.74000001</v>
      </c>
      <c r="G347" s="614">
        <f t="shared" si="18"/>
        <v>10000</v>
      </c>
      <c r="H347" s="615">
        <f t="shared" si="20"/>
        <v>361034923.74000001</v>
      </c>
      <c r="I347" s="616" t="s">
        <v>4288</v>
      </c>
      <c r="J347" s="616" t="s">
        <v>790</v>
      </c>
    </row>
    <row r="348" spans="1:10" ht="24">
      <c r="A348" s="617"/>
      <c r="B348" s="620" t="s">
        <v>4220</v>
      </c>
      <c r="C348" s="622" t="s">
        <v>4572</v>
      </c>
      <c r="D348" s="618" t="s">
        <v>4573</v>
      </c>
      <c r="E348" s="614">
        <v>3411000</v>
      </c>
      <c r="F348" s="615">
        <f t="shared" si="19"/>
        <v>364445923.74000001</v>
      </c>
      <c r="G348" s="614">
        <f t="shared" si="18"/>
        <v>3411000</v>
      </c>
      <c r="H348" s="615">
        <f t="shared" si="20"/>
        <v>364445923.74000001</v>
      </c>
      <c r="I348" s="616" t="s">
        <v>113</v>
      </c>
      <c r="J348" s="616" t="s">
        <v>2463</v>
      </c>
    </row>
    <row r="349" spans="1:10" ht="24">
      <c r="A349" s="617"/>
      <c r="B349" s="620" t="s">
        <v>4220</v>
      </c>
      <c r="C349" s="622" t="s">
        <v>4572</v>
      </c>
      <c r="D349" s="618" t="s">
        <v>4574</v>
      </c>
      <c r="E349" s="614">
        <v>1000000</v>
      </c>
      <c r="F349" s="615">
        <f t="shared" si="19"/>
        <v>365445923.74000001</v>
      </c>
      <c r="G349" s="614">
        <f t="shared" si="18"/>
        <v>1000000</v>
      </c>
      <c r="H349" s="615">
        <f t="shared" si="20"/>
        <v>365445923.74000001</v>
      </c>
      <c r="I349" s="616" t="s">
        <v>113</v>
      </c>
      <c r="J349" s="616" t="s">
        <v>2463</v>
      </c>
    </row>
    <row r="350" spans="1:10" ht="24">
      <c r="A350" s="617"/>
      <c r="B350" s="620" t="s">
        <v>4220</v>
      </c>
      <c r="C350" s="622" t="s">
        <v>4572</v>
      </c>
      <c r="D350" s="618" t="s">
        <v>4575</v>
      </c>
      <c r="E350" s="614">
        <v>2697000</v>
      </c>
      <c r="F350" s="615">
        <f t="shared" si="19"/>
        <v>368142923.74000001</v>
      </c>
      <c r="G350" s="614">
        <f t="shared" si="18"/>
        <v>2697000</v>
      </c>
      <c r="H350" s="615">
        <f t="shared" si="20"/>
        <v>368142923.74000001</v>
      </c>
      <c r="I350" s="616" t="s">
        <v>113</v>
      </c>
      <c r="J350" s="616" t="s">
        <v>2463</v>
      </c>
    </row>
    <row r="351" spans="1:10" ht="24">
      <c r="A351" s="617"/>
      <c r="B351" s="620" t="s">
        <v>4220</v>
      </c>
      <c r="C351" s="622" t="s">
        <v>4572</v>
      </c>
      <c r="D351" s="618" t="s">
        <v>4576</v>
      </c>
      <c r="E351" s="614">
        <v>350000</v>
      </c>
      <c r="F351" s="615">
        <f t="shared" si="19"/>
        <v>368492923.74000001</v>
      </c>
      <c r="G351" s="614">
        <f t="shared" si="18"/>
        <v>350000</v>
      </c>
      <c r="H351" s="615">
        <f t="shared" si="20"/>
        <v>368492923.74000001</v>
      </c>
      <c r="I351" s="616" t="s">
        <v>113</v>
      </c>
      <c r="J351" s="616" t="s">
        <v>2463</v>
      </c>
    </row>
    <row r="352" spans="1:10" ht="24">
      <c r="A352" s="617"/>
      <c r="B352" s="620" t="s">
        <v>4220</v>
      </c>
      <c r="C352" s="622" t="s">
        <v>4572</v>
      </c>
      <c r="D352" s="618" t="s">
        <v>4577</v>
      </c>
      <c r="E352" s="614">
        <v>35000</v>
      </c>
      <c r="F352" s="615">
        <f t="shared" si="19"/>
        <v>368527923.74000001</v>
      </c>
      <c r="G352" s="614">
        <f t="shared" si="18"/>
        <v>35000</v>
      </c>
      <c r="H352" s="615">
        <f t="shared" si="20"/>
        <v>368527923.74000001</v>
      </c>
      <c r="I352" s="616" t="s">
        <v>113</v>
      </c>
      <c r="J352" s="616" t="s">
        <v>2463</v>
      </c>
    </row>
    <row r="353" spans="1:10" ht="24">
      <c r="A353" s="617"/>
      <c r="B353" s="620" t="s">
        <v>4220</v>
      </c>
      <c r="C353" s="622" t="s">
        <v>4572</v>
      </c>
      <c r="D353" s="618" t="s">
        <v>4578</v>
      </c>
      <c r="E353" s="614">
        <v>2588000</v>
      </c>
      <c r="F353" s="615">
        <f t="shared" si="19"/>
        <v>371115923.74000001</v>
      </c>
      <c r="G353" s="614">
        <f t="shared" si="18"/>
        <v>2588000</v>
      </c>
      <c r="H353" s="615">
        <f t="shared" si="20"/>
        <v>371115923.74000001</v>
      </c>
      <c r="I353" s="616" t="s">
        <v>113</v>
      </c>
      <c r="J353" s="616" t="s">
        <v>2463</v>
      </c>
    </row>
    <row r="354" spans="1:10" ht="24">
      <c r="A354" s="617"/>
      <c r="B354" s="620" t="s">
        <v>4220</v>
      </c>
      <c r="C354" s="622" t="s">
        <v>4572</v>
      </c>
      <c r="D354" s="618" t="s">
        <v>4579</v>
      </c>
      <c r="E354" s="614">
        <v>752000</v>
      </c>
      <c r="F354" s="615">
        <f t="shared" si="19"/>
        <v>371867923.74000001</v>
      </c>
      <c r="G354" s="614">
        <f t="shared" si="18"/>
        <v>752000</v>
      </c>
      <c r="H354" s="615">
        <f t="shared" si="20"/>
        <v>371867923.74000001</v>
      </c>
      <c r="I354" s="616" t="s">
        <v>113</v>
      </c>
      <c r="J354" s="616" t="s">
        <v>2463</v>
      </c>
    </row>
    <row r="355" spans="1:10" ht="24">
      <c r="A355" s="617"/>
      <c r="B355" s="620" t="s">
        <v>4220</v>
      </c>
      <c r="C355" s="622" t="s">
        <v>4572</v>
      </c>
      <c r="D355" s="618" t="s">
        <v>4580</v>
      </c>
      <c r="E355" s="614">
        <v>1100000</v>
      </c>
      <c r="F355" s="615">
        <f t="shared" si="19"/>
        <v>372967923.74000001</v>
      </c>
      <c r="G355" s="614">
        <f t="shared" si="18"/>
        <v>1100000</v>
      </c>
      <c r="H355" s="615">
        <f t="shared" si="20"/>
        <v>372967923.74000001</v>
      </c>
      <c r="I355" s="616" t="s">
        <v>113</v>
      </c>
      <c r="J355" s="616" t="s">
        <v>2463</v>
      </c>
    </row>
    <row r="356" spans="1:10" ht="24">
      <c r="A356" s="617"/>
      <c r="B356" s="620" t="s">
        <v>4220</v>
      </c>
      <c r="C356" s="622" t="s">
        <v>4572</v>
      </c>
      <c r="D356" s="618" t="s">
        <v>4581</v>
      </c>
      <c r="E356" s="614">
        <v>3730000</v>
      </c>
      <c r="F356" s="615">
        <f t="shared" si="19"/>
        <v>376697923.74000001</v>
      </c>
      <c r="G356" s="614">
        <f t="shared" si="18"/>
        <v>3730000</v>
      </c>
      <c r="H356" s="615">
        <f t="shared" si="20"/>
        <v>376697923.74000001</v>
      </c>
      <c r="I356" s="616" t="s">
        <v>113</v>
      </c>
      <c r="J356" s="616" t="s">
        <v>2463</v>
      </c>
    </row>
    <row r="357" spans="1:10" ht="24">
      <c r="A357" s="617"/>
      <c r="B357" s="620" t="s">
        <v>4220</v>
      </c>
      <c r="C357" s="622" t="s">
        <v>4572</v>
      </c>
      <c r="D357" s="618" t="s">
        <v>4582</v>
      </c>
      <c r="E357" s="614">
        <v>350000</v>
      </c>
      <c r="F357" s="615">
        <f t="shared" si="19"/>
        <v>377047923.74000001</v>
      </c>
      <c r="G357" s="614">
        <f t="shared" si="18"/>
        <v>350000</v>
      </c>
      <c r="H357" s="615">
        <f t="shared" si="20"/>
        <v>377047923.74000001</v>
      </c>
      <c r="I357" s="616" t="s">
        <v>113</v>
      </c>
      <c r="J357" s="616" t="s">
        <v>2463</v>
      </c>
    </row>
    <row r="358" spans="1:10" ht="24">
      <c r="A358" s="617"/>
      <c r="B358" s="620" t="s">
        <v>4220</v>
      </c>
      <c r="C358" s="622" t="s">
        <v>4572</v>
      </c>
      <c r="D358" s="618" t="s">
        <v>4583</v>
      </c>
      <c r="E358" s="614">
        <v>33000</v>
      </c>
      <c r="F358" s="615">
        <f t="shared" si="19"/>
        <v>377080923.74000001</v>
      </c>
      <c r="G358" s="614">
        <f t="shared" si="18"/>
        <v>33000</v>
      </c>
      <c r="H358" s="615">
        <f t="shared" si="20"/>
        <v>377080923.74000001</v>
      </c>
      <c r="I358" s="616" t="s">
        <v>113</v>
      </c>
      <c r="J358" s="616" t="s">
        <v>2463</v>
      </c>
    </row>
    <row r="359" spans="1:10" ht="24">
      <c r="A359" s="617"/>
      <c r="B359" s="620" t="s">
        <v>4220</v>
      </c>
      <c r="C359" s="622" t="s">
        <v>4572</v>
      </c>
      <c r="D359" s="618" t="s">
        <v>4428</v>
      </c>
      <c r="E359" s="614">
        <v>500000</v>
      </c>
      <c r="F359" s="615">
        <f t="shared" si="19"/>
        <v>377580923.74000001</v>
      </c>
      <c r="G359" s="614">
        <f t="shared" si="18"/>
        <v>500000</v>
      </c>
      <c r="H359" s="615">
        <f t="shared" si="20"/>
        <v>377580923.74000001</v>
      </c>
      <c r="I359" s="616" t="s">
        <v>113</v>
      </c>
      <c r="J359" s="616" t="s">
        <v>2463</v>
      </c>
    </row>
    <row r="360" spans="1:10" ht="24">
      <c r="A360" s="617"/>
      <c r="B360" s="620" t="s">
        <v>4220</v>
      </c>
      <c r="C360" s="622" t="s">
        <v>4572</v>
      </c>
      <c r="D360" s="618" t="s">
        <v>4584</v>
      </c>
      <c r="E360" s="614">
        <v>251000</v>
      </c>
      <c r="F360" s="615">
        <f t="shared" si="19"/>
        <v>377831923.74000001</v>
      </c>
      <c r="G360" s="614">
        <f t="shared" si="18"/>
        <v>251000</v>
      </c>
      <c r="H360" s="615">
        <f t="shared" si="20"/>
        <v>377831923.74000001</v>
      </c>
      <c r="I360" s="616" t="s">
        <v>113</v>
      </c>
      <c r="J360" s="616" t="s">
        <v>2463</v>
      </c>
    </row>
    <row r="361" spans="1:10" ht="24">
      <c r="A361" s="617"/>
      <c r="B361" s="620" t="s">
        <v>4220</v>
      </c>
      <c r="C361" s="622" t="s">
        <v>4572</v>
      </c>
      <c r="D361" s="618" t="s">
        <v>4585</v>
      </c>
      <c r="E361" s="614">
        <v>10000000</v>
      </c>
      <c r="F361" s="615">
        <f t="shared" si="19"/>
        <v>387831923.74000001</v>
      </c>
      <c r="G361" s="614">
        <f t="shared" si="18"/>
        <v>10000000</v>
      </c>
      <c r="H361" s="615">
        <f t="shared" si="20"/>
        <v>387831923.74000001</v>
      </c>
      <c r="I361" s="616" t="s">
        <v>113</v>
      </c>
      <c r="J361" s="616" t="s">
        <v>2463</v>
      </c>
    </row>
    <row r="362" spans="1:10" ht="24">
      <c r="A362" s="617"/>
      <c r="B362" s="620" t="s">
        <v>4220</v>
      </c>
      <c r="C362" s="622" t="s">
        <v>4572</v>
      </c>
      <c r="D362" s="618" t="s">
        <v>4586</v>
      </c>
      <c r="E362" s="614">
        <v>2000000</v>
      </c>
      <c r="F362" s="615">
        <f t="shared" si="19"/>
        <v>389831923.74000001</v>
      </c>
      <c r="G362" s="614">
        <f t="shared" si="18"/>
        <v>2000000</v>
      </c>
      <c r="H362" s="615">
        <f t="shared" si="20"/>
        <v>389831923.74000001</v>
      </c>
      <c r="I362" s="616" t="s">
        <v>113</v>
      </c>
      <c r="J362" s="616" t="s">
        <v>2463</v>
      </c>
    </row>
    <row r="363" spans="1:10" ht="24">
      <c r="A363" s="617"/>
      <c r="B363" s="620" t="s">
        <v>4220</v>
      </c>
      <c r="C363" s="622" t="s">
        <v>4572</v>
      </c>
      <c r="D363" s="618" t="s">
        <v>4587</v>
      </c>
      <c r="E363" s="614">
        <v>3327000</v>
      </c>
      <c r="F363" s="615">
        <f t="shared" si="19"/>
        <v>393158923.74000001</v>
      </c>
      <c r="G363" s="614">
        <f t="shared" si="18"/>
        <v>3327000</v>
      </c>
      <c r="H363" s="615">
        <f t="shared" si="20"/>
        <v>393158923.74000001</v>
      </c>
      <c r="I363" s="616" t="s">
        <v>113</v>
      </c>
      <c r="J363" s="616" t="s">
        <v>2463</v>
      </c>
    </row>
    <row r="364" spans="1:10" ht="24">
      <c r="A364" s="617"/>
      <c r="B364" s="620" t="s">
        <v>4220</v>
      </c>
      <c r="C364" s="622" t="s">
        <v>4572</v>
      </c>
      <c r="D364" s="618" t="s">
        <v>4463</v>
      </c>
      <c r="E364" s="614">
        <v>100000</v>
      </c>
      <c r="F364" s="615">
        <f t="shared" si="19"/>
        <v>393258923.74000001</v>
      </c>
      <c r="G364" s="614">
        <f t="shared" si="18"/>
        <v>100000</v>
      </c>
      <c r="H364" s="615">
        <f t="shared" si="20"/>
        <v>393258923.74000001</v>
      </c>
      <c r="I364" s="616" t="s">
        <v>113</v>
      </c>
      <c r="J364" s="616" t="s">
        <v>2463</v>
      </c>
    </row>
    <row r="365" spans="1:10" ht="24">
      <c r="A365" s="617"/>
      <c r="B365" s="620" t="s">
        <v>4220</v>
      </c>
      <c r="C365" s="622" t="s">
        <v>4572</v>
      </c>
      <c r="D365" s="618" t="s">
        <v>4588</v>
      </c>
      <c r="E365" s="614">
        <v>33000</v>
      </c>
      <c r="F365" s="615">
        <f t="shared" si="19"/>
        <v>393291923.74000001</v>
      </c>
      <c r="G365" s="614">
        <f t="shared" si="18"/>
        <v>33000</v>
      </c>
      <c r="H365" s="615">
        <f t="shared" si="20"/>
        <v>393291923.74000001</v>
      </c>
      <c r="I365" s="616" t="s">
        <v>113</v>
      </c>
      <c r="J365" s="616" t="s">
        <v>2463</v>
      </c>
    </row>
    <row r="366" spans="1:10" ht="24">
      <c r="A366" s="617"/>
      <c r="B366" s="620" t="s">
        <v>4220</v>
      </c>
      <c r="C366" s="622" t="s">
        <v>4572</v>
      </c>
      <c r="D366" s="618" t="s">
        <v>4589</v>
      </c>
      <c r="E366" s="614">
        <v>2000000</v>
      </c>
      <c r="F366" s="615">
        <f t="shared" si="19"/>
        <v>395291923.74000001</v>
      </c>
      <c r="G366" s="614">
        <f t="shared" si="18"/>
        <v>2000000</v>
      </c>
      <c r="H366" s="615">
        <f t="shared" si="20"/>
        <v>395291923.74000001</v>
      </c>
      <c r="I366" s="616" t="s">
        <v>113</v>
      </c>
      <c r="J366" s="616" t="s">
        <v>2463</v>
      </c>
    </row>
    <row r="367" spans="1:10" ht="24">
      <c r="A367" s="617"/>
      <c r="B367" s="620" t="s">
        <v>4220</v>
      </c>
      <c r="C367" s="622" t="s">
        <v>4572</v>
      </c>
      <c r="D367" s="618" t="s">
        <v>4590</v>
      </c>
      <c r="E367" s="614">
        <v>1000000</v>
      </c>
      <c r="F367" s="615">
        <f t="shared" si="19"/>
        <v>396291923.74000001</v>
      </c>
      <c r="G367" s="614">
        <f t="shared" si="18"/>
        <v>1000000</v>
      </c>
      <c r="H367" s="615">
        <f t="shared" si="20"/>
        <v>396291923.74000001</v>
      </c>
      <c r="I367" s="616" t="s">
        <v>113</v>
      </c>
      <c r="J367" s="616" t="s">
        <v>2463</v>
      </c>
    </row>
    <row r="368" spans="1:10" ht="24">
      <c r="A368" s="617"/>
      <c r="B368" s="620" t="s">
        <v>4220</v>
      </c>
      <c r="C368" s="622" t="s">
        <v>4572</v>
      </c>
      <c r="D368" s="618" t="s">
        <v>4591</v>
      </c>
      <c r="E368" s="614">
        <v>1500000</v>
      </c>
      <c r="F368" s="615">
        <f t="shared" si="19"/>
        <v>397791923.74000001</v>
      </c>
      <c r="G368" s="614">
        <f t="shared" si="18"/>
        <v>1500000</v>
      </c>
      <c r="H368" s="615">
        <f t="shared" si="20"/>
        <v>397791923.74000001</v>
      </c>
      <c r="I368" s="616" t="s">
        <v>113</v>
      </c>
      <c r="J368" s="616" t="s">
        <v>2463</v>
      </c>
    </row>
    <row r="369" spans="1:10" ht="24">
      <c r="A369" s="617"/>
      <c r="B369" s="620" t="s">
        <v>4220</v>
      </c>
      <c r="C369" s="622" t="s">
        <v>4572</v>
      </c>
      <c r="D369" s="618" t="s">
        <v>4592</v>
      </c>
      <c r="E369" s="614">
        <v>1200000</v>
      </c>
      <c r="F369" s="615">
        <f t="shared" si="19"/>
        <v>398991923.74000001</v>
      </c>
      <c r="G369" s="614">
        <f t="shared" si="18"/>
        <v>1200000</v>
      </c>
      <c r="H369" s="615">
        <f t="shared" si="20"/>
        <v>398991923.74000001</v>
      </c>
      <c r="I369" s="616" t="s">
        <v>113</v>
      </c>
      <c r="J369" s="616" t="s">
        <v>2463</v>
      </c>
    </row>
    <row r="370" spans="1:10" ht="24">
      <c r="A370" s="617"/>
      <c r="B370" s="620" t="s">
        <v>4220</v>
      </c>
      <c r="C370" s="622" t="s">
        <v>4572</v>
      </c>
      <c r="D370" s="618" t="s">
        <v>4593</v>
      </c>
      <c r="E370" s="614">
        <v>1000000</v>
      </c>
      <c r="F370" s="615">
        <f t="shared" si="19"/>
        <v>399991923.74000001</v>
      </c>
      <c r="G370" s="614">
        <f t="shared" si="18"/>
        <v>1000000</v>
      </c>
      <c r="H370" s="615">
        <f t="shared" si="20"/>
        <v>399991923.74000001</v>
      </c>
      <c r="I370" s="616" t="s">
        <v>113</v>
      </c>
      <c r="J370" s="616" t="s">
        <v>2463</v>
      </c>
    </row>
    <row r="371" spans="1:10" ht="24">
      <c r="A371" s="617"/>
      <c r="B371" s="620" t="s">
        <v>4220</v>
      </c>
      <c r="C371" s="622" t="s">
        <v>4572</v>
      </c>
      <c r="D371" s="618" t="s">
        <v>4594</v>
      </c>
      <c r="E371" s="614">
        <v>6500000</v>
      </c>
      <c r="F371" s="615">
        <f t="shared" si="19"/>
        <v>406491923.74000001</v>
      </c>
      <c r="G371" s="614">
        <f t="shared" si="18"/>
        <v>6500000</v>
      </c>
      <c r="H371" s="615">
        <f t="shared" si="20"/>
        <v>406491923.74000001</v>
      </c>
      <c r="I371" s="616" t="s">
        <v>113</v>
      </c>
      <c r="J371" s="616" t="s">
        <v>2463</v>
      </c>
    </row>
    <row r="372" spans="1:10" ht="24">
      <c r="A372" s="617"/>
      <c r="B372" s="620" t="s">
        <v>4220</v>
      </c>
      <c r="C372" s="622" t="s">
        <v>4572</v>
      </c>
      <c r="D372" s="618" t="s">
        <v>4595</v>
      </c>
      <c r="E372" s="614">
        <v>5000000</v>
      </c>
      <c r="F372" s="615">
        <f t="shared" si="19"/>
        <v>411491923.74000001</v>
      </c>
      <c r="G372" s="614">
        <f t="shared" si="18"/>
        <v>5000000</v>
      </c>
      <c r="H372" s="615">
        <f t="shared" si="20"/>
        <v>411491923.74000001</v>
      </c>
      <c r="I372" s="616" t="s">
        <v>113</v>
      </c>
      <c r="J372" s="616" t="s">
        <v>2463</v>
      </c>
    </row>
    <row r="373" spans="1:10" ht="24">
      <c r="A373" s="617"/>
      <c r="B373" s="620" t="s">
        <v>4220</v>
      </c>
      <c r="C373" s="622" t="s">
        <v>4572</v>
      </c>
      <c r="D373" s="618" t="s">
        <v>4596</v>
      </c>
      <c r="E373" s="614">
        <v>161000</v>
      </c>
      <c r="F373" s="615">
        <f t="shared" si="19"/>
        <v>411652923.74000001</v>
      </c>
      <c r="G373" s="614">
        <f t="shared" si="18"/>
        <v>161000</v>
      </c>
      <c r="H373" s="615">
        <f t="shared" si="20"/>
        <v>411652923.74000001</v>
      </c>
      <c r="I373" s="616" t="s">
        <v>113</v>
      </c>
      <c r="J373" s="616" t="s">
        <v>2463</v>
      </c>
    </row>
    <row r="374" spans="1:10" ht="24">
      <c r="A374" s="617"/>
      <c r="B374" s="620" t="s">
        <v>4220</v>
      </c>
      <c r="C374" s="622" t="s">
        <v>4572</v>
      </c>
      <c r="D374" s="618" t="s">
        <v>4597</v>
      </c>
      <c r="E374" s="614">
        <v>7000000</v>
      </c>
      <c r="F374" s="615">
        <f t="shared" si="19"/>
        <v>418652923.74000001</v>
      </c>
      <c r="G374" s="614">
        <f t="shared" si="18"/>
        <v>7000000</v>
      </c>
      <c r="H374" s="615">
        <f t="shared" si="20"/>
        <v>418652923.74000001</v>
      </c>
      <c r="I374" s="616" t="s">
        <v>113</v>
      </c>
      <c r="J374" s="616" t="s">
        <v>2463</v>
      </c>
    </row>
    <row r="375" spans="1:10" ht="24">
      <c r="A375" s="617"/>
      <c r="B375" s="620" t="s">
        <v>4220</v>
      </c>
      <c r="C375" s="622" t="s">
        <v>4572</v>
      </c>
      <c r="D375" s="618" t="s">
        <v>4598</v>
      </c>
      <c r="E375" s="614">
        <v>8543000</v>
      </c>
      <c r="F375" s="615">
        <f t="shared" si="19"/>
        <v>427195923.74000001</v>
      </c>
      <c r="G375" s="614">
        <f t="shared" si="18"/>
        <v>8543000</v>
      </c>
      <c r="H375" s="615">
        <f t="shared" si="20"/>
        <v>427195923.74000001</v>
      </c>
      <c r="I375" s="616" t="s">
        <v>113</v>
      </c>
      <c r="J375" s="616" t="s">
        <v>2463</v>
      </c>
    </row>
    <row r="376" spans="1:10" ht="24">
      <c r="A376" s="617"/>
      <c r="B376" s="620" t="s">
        <v>4220</v>
      </c>
      <c r="C376" s="622" t="s">
        <v>4572</v>
      </c>
      <c r="D376" s="618" t="s">
        <v>4599</v>
      </c>
      <c r="E376" s="614">
        <v>84000</v>
      </c>
      <c r="F376" s="615">
        <f t="shared" si="19"/>
        <v>427279923.74000001</v>
      </c>
      <c r="G376" s="614">
        <f t="shared" si="18"/>
        <v>84000</v>
      </c>
      <c r="H376" s="615">
        <f t="shared" si="20"/>
        <v>427279923.74000001</v>
      </c>
      <c r="I376" s="616" t="s">
        <v>113</v>
      </c>
      <c r="J376" s="616" t="s">
        <v>2463</v>
      </c>
    </row>
    <row r="377" spans="1:10" ht="24">
      <c r="A377" s="617"/>
      <c r="B377" s="620" t="s">
        <v>4220</v>
      </c>
      <c r="C377" s="622" t="s">
        <v>4572</v>
      </c>
      <c r="D377" s="618" t="s">
        <v>4600</v>
      </c>
      <c r="E377" s="614">
        <v>400000</v>
      </c>
      <c r="F377" s="615">
        <f t="shared" si="19"/>
        <v>427679923.74000001</v>
      </c>
      <c r="G377" s="614">
        <f t="shared" si="18"/>
        <v>400000</v>
      </c>
      <c r="H377" s="615">
        <f t="shared" si="20"/>
        <v>427679923.74000001</v>
      </c>
      <c r="I377" s="616" t="s">
        <v>113</v>
      </c>
      <c r="J377" s="616" t="s">
        <v>2463</v>
      </c>
    </row>
    <row r="378" spans="1:10" ht="24">
      <c r="A378" s="617"/>
      <c r="B378" s="620" t="s">
        <v>4220</v>
      </c>
      <c r="C378" s="622" t="s">
        <v>4572</v>
      </c>
      <c r="D378" s="618" t="s">
        <v>4549</v>
      </c>
      <c r="E378" s="614">
        <v>2510000</v>
      </c>
      <c r="F378" s="615">
        <f t="shared" si="19"/>
        <v>430189923.74000001</v>
      </c>
      <c r="G378" s="614">
        <f t="shared" si="18"/>
        <v>2510000</v>
      </c>
      <c r="H378" s="615">
        <f t="shared" si="20"/>
        <v>430189923.74000001</v>
      </c>
      <c r="I378" s="616" t="s">
        <v>113</v>
      </c>
      <c r="J378" s="616" t="s">
        <v>2463</v>
      </c>
    </row>
    <row r="379" spans="1:10" ht="24">
      <c r="A379" s="617"/>
      <c r="B379" s="620" t="s">
        <v>4220</v>
      </c>
      <c r="C379" s="622" t="s">
        <v>4601</v>
      </c>
      <c r="D379" s="618" t="s">
        <v>4602</v>
      </c>
      <c r="E379" s="614">
        <v>9121.56</v>
      </c>
      <c r="F379" s="615">
        <f t="shared" si="19"/>
        <v>430199045.30000001</v>
      </c>
      <c r="G379" s="614">
        <f t="shared" si="18"/>
        <v>9121.56</v>
      </c>
      <c r="H379" s="615">
        <f t="shared" si="20"/>
        <v>430199045.30000001</v>
      </c>
      <c r="I379" s="616" t="s">
        <v>792</v>
      </c>
      <c r="J379" s="616" t="s">
        <v>2035</v>
      </c>
    </row>
    <row r="380" spans="1:10" ht="24">
      <c r="A380" s="617"/>
      <c r="B380" s="620" t="s">
        <v>4220</v>
      </c>
      <c r="C380" s="622" t="s">
        <v>4603</v>
      </c>
      <c r="D380" s="618" t="s">
        <v>4604</v>
      </c>
      <c r="E380" s="614">
        <v>100000</v>
      </c>
      <c r="F380" s="615">
        <f t="shared" si="19"/>
        <v>430299045.30000001</v>
      </c>
      <c r="G380" s="614">
        <f t="shared" si="18"/>
        <v>100000</v>
      </c>
      <c r="H380" s="615">
        <f t="shared" si="20"/>
        <v>430299045.30000001</v>
      </c>
      <c r="I380" s="616" t="s">
        <v>113</v>
      </c>
      <c r="J380" s="616" t="s">
        <v>2463</v>
      </c>
    </row>
    <row r="381" spans="1:10" ht="24">
      <c r="A381" s="617"/>
      <c r="B381" s="620" t="s">
        <v>4220</v>
      </c>
      <c r="C381" s="622" t="s">
        <v>4603</v>
      </c>
      <c r="D381" s="618" t="s">
        <v>4605</v>
      </c>
      <c r="E381" s="614">
        <v>50000</v>
      </c>
      <c r="F381" s="615">
        <f t="shared" si="19"/>
        <v>430349045.30000001</v>
      </c>
      <c r="G381" s="614">
        <f t="shared" si="18"/>
        <v>50000</v>
      </c>
      <c r="H381" s="615">
        <f t="shared" si="20"/>
        <v>430349045.30000001</v>
      </c>
      <c r="I381" s="616" t="s">
        <v>113</v>
      </c>
      <c r="J381" s="616" t="s">
        <v>2463</v>
      </c>
    </row>
    <row r="382" spans="1:10" ht="24">
      <c r="A382" s="617"/>
      <c r="B382" s="620" t="s">
        <v>4220</v>
      </c>
      <c r="C382" s="622" t="s">
        <v>4603</v>
      </c>
      <c r="D382" s="618" t="s">
        <v>4606</v>
      </c>
      <c r="E382" s="614">
        <v>350000</v>
      </c>
      <c r="F382" s="615">
        <f t="shared" si="19"/>
        <v>430699045.30000001</v>
      </c>
      <c r="G382" s="614">
        <f t="shared" si="18"/>
        <v>350000</v>
      </c>
      <c r="H382" s="615">
        <f t="shared" si="20"/>
        <v>430699045.30000001</v>
      </c>
      <c r="I382" s="616" t="s">
        <v>113</v>
      </c>
      <c r="J382" s="616" t="s">
        <v>2463</v>
      </c>
    </row>
    <row r="383" spans="1:10" ht="24">
      <c r="A383" s="617"/>
      <c r="B383" s="620" t="s">
        <v>4220</v>
      </c>
      <c r="C383" s="622" t="s">
        <v>4603</v>
      </c>
      <c r="D383" s="618" t="s">
        <v>4607</v>
      </c>
      <c r="E383" s="614">
        <v>720500</v>
      </c>
      <c r="F383" s="615">
        <f t="shared" si="19"/>
        <v>431419545.30000001</v>
      </c>
      <c r="G383" s="614">
        <f t="shared" si="18"/>
        <v>720500</v>
      </c>
      <c r="H383" s="615">
        <f t="shared" si="20"/>
        <v>431419545.30000001</v>
      </c>
      <c r="I383" s="616" t="s">
        <v>113</v>
      </c>
      <c r="J383" s="616" t="s">
        <v>2463</v>
      </c>
    </row>
    <row r="384" spans="1:10" ht="24">
      <c r="A384" s="617"/>
      <c r="B384" s="620" t="s">
        <v>4220</v>
      </c>
      <c r="C384" s="622" t="s">
        <v>4603</v>
      </c>
      <c r="D384" s="618" t="s">
        <v>4608</v>
      </c>
      <c r="E384" s="614">
        <v>204000</v>
      </c>
      <c r="F384" s="615">
        <f t="shared" si="19"/>
        <v>431623545.30000001</v>
      </c>
      <c r="G384" s="614">
        <f t="shared" si="18"/>
        <v>204000</v>
      </c>
      <c r="H384" s="615">
        <f t="shared" si="20"/>
        <v>431623545.30000001</v>
      </c>
      <c r="I384" s="616" t="s">
        <v>113</v>
      </c>
      <c r="J384" s="616" t="s">
        <v>2463</v>
      </c>
    </row>
    <row r="385" spans="1:10" ht="24">
      <c r="A385" s="617"/>
      <c r="B385" s="620" t="s">
        <v>4220</v>
      </c>
      <c r="C385" s="622" t="s">
        <v>4603</v>
      </c>
      <c r="D385" s="618" t="s">
        <v>4374</v>
      </c>
      <c r="E385" s="614">
        <v>386000</v>
      </c>
      <c r="F385" s="615">
        <f t="shared" si="19"/>
        <v>432009545.30000001</v>
      </c>
      <c r="G385" s="614">
        <f t="shared" si="18"/>
        <v>386000</v>
      </c>
      <c r="H385" s="615">
        <f t="shared" si="20"/>
        <v>432009545.30000001</v>
      </c>
      <c r="I385" s="616" t="s">
        <v>113</v>
      </c>
      <c r="J385" s="616" t="s">
        <v>2463</v>
      </c>
    </row>
    <row r="386" spans="1:10" ht="24">
      <c r="A386" s="617"/>
      <c r="B386" s="620" t="s">
        <v>4220</v>
      </c>
      <c r="C386" s="622" t="s">
        <v>4603</v>
      </c>
      <c r="D386" s="618" t="s">
        <v>4609</v>
      </c>
      <c r="E386" s="614">
        <v>90000</v>
      </c>
      <c r="F386" s="615">
        <f t="shared" si="19"/>
        <v>432099545.30000001</v>
      </c>
      <c r="G386" s="614">
        <f t="shared" si="18"/>
        <v>90000</v>
      </c>
      <c r="H386" s="615">
        <f t="shared" si="20"/>
        <v>432099545.30000001</v>
      </c>
      <c r="I386" s="616" t="s">
        <v>113</v>
      </c>
      <c r="J386" s="616" t="s">
        <v>2463</v>
      </c>
    </row>
    <row r="387" spans="1:10" ht="24">
      <c r="A387" s="617"/>
      <c r="B387" s="620" t="s">
        <v>4220</v>
      </c>
      <c r="C387" s="622" t="s">
        <v>4603</v>
      </c>
      <c r="D387" s="618" t="s">
        <v>4610</v>
      </c>
      <c r="E387" s="614">
        <v>325000</v>
      </c>
      <c r="F387" s="615">
        <f t="shared" si="19"/>
        <v>432424545.30000001</v>
      </c>
      <c r="G387" s="614">
        <f t="shared" si="18"/>
        <v>325000</v>
      </c>
      <c r="H387" s="615">
        <f t="shared" si="20"/>
        <v>432424545.30000001</v>
      </c>
      <c r="I387" s="616" t="s">
        <v>113</v>
      </c>
      <c r="J387" s="616" t="s">
        <v>2463</v>
      </c>
    </row>
    <row r="388" spans="1:10" ht="24">
      <c r="A388" s="617"/>
      <c r="B388" s="620" t="s">
        <v>4220</v>
      </c>
      <c r="C388" s="622" t="s">
        <v>4603</v>
      </c>
      <c r="D388" s="618" t="s">
        <v>4611</v>
      </c>
      <c r="E388" s="614">
        <v>700000</v>
      </c>
      <c r="F388" s="615">
        <f t="shared" si="19"/>
        <v>433124545.30000001</v>
      </c>
      <c r="G388" s="614">
        <f t="shared" si="18"/>
        <v>700000</v>
      </c>
      <c r="H388" s="615">
        <f t="shared" si="20"/>
        <v>433124545.30000001</v>
      </c>
      <c r="I388" s="616" t="s">
        <v>113</v>
      </c>
      <c r="J388" s="616" t="s">
        <v>2463</v>
      </c>
    </row>
    <row r="389" spans="1:10" ht="24">
      <c r="A389" s="617"/>
      <c r="B389" s="620" t="s">
        <v>4220</v>
      </c>
      <c r="C389" s="622" t="s">
        <v>4612</v>
      </c>
      <c r="D389" s="618"/>
      <c r="E389" s="614">
        <v>20000</v>
      </c>
      <c r="F389" s="615">
        <f t="shared" si="19"/>
        <v>433144545.30000001</v>
      </c>
      <c r="G389" s="614">
        <f t="shared" si="18"/>
        <v>20000</v>
      </c>
      <c r="H389" s="615">
        <f t="shared" si="20"/>
        <v>433144545.30000001</v>
      </c>
      <c r="I389" s="616" t="s">
        <v>4288</v>
      </c>
      <c r="J389" s="616" t="s">
        <v>790</v>
      </c>
    </row>
    <row r="390" spans="1:10" ht="24">
      <c r="A390" s="617"/>
      <c r="B390" s="620" t="s">
        <v>4220</v>
      </c>
      <c r="C390" s="622" t="s">
        <v>4613</v>
      </c>
      <c r="D390" s="618" t="s">
        <v>4614</v>
      </c>
      <c r="E390" s="614">
        <v>1150000</v>
      </c>
      <c r="F390" s="615">
        <f t="shared" si="19"/>
        <v>434294545.30000001</v>
      </c>
      <c r="G390" s="614">
        <f t="shared" si="18"/>
        <v>1150000</v>
      </c>
      <c r="H390" s="615">
        <f t="shared" si="20"/>
        <v>434294545.30000001</v>
      </c>
      <c r="I390" s="616" t="s">
        <v>113</v>
      </c>
      <c r="J390" s="616" t="s">
        <v>2463</v>
      </c>
    </row>
    <row r="391" spans="1:10" ht="24">
      <c r="A391" s="617"/>
      <c r="B391" s="620" t="s">
        <v>4220</v>
      </c>
      <c r="C391" s="622" t="s">
        <v>4613</v>
      </c>
      <c r="D391" s="618" t="s">
        <v>4615</v>
      </c>
      <c r="E391" s="614">
        <v>20000</v>
      </c>
      <c r="F391" s="615">
        <f t="shared" si="19"/>
        <v>434314545.30000001</v>
      </c>
      <c r="G391" s="614">
        <f t="shared" si="18"/>
        <v>20000</v>
      </c>
      <c r="H391" s="615">
        <f t="shared" si="20"/>
        <v>434314545.30000001</v>
      </c>
      <c r="I391" s="616" t="s">
        <v>113</v>
      </c>
      <c r="J391" s="616" t="s">
        <v>2463</v>
      </c>
    </row>
    <row r="392" spans="1:10" ht="24">
      <c r="A392" s="617"/>
      <c r="B392" s="620" t="s">
        <v>4220</v>
      </c>
      <c r="C392" s="622" t="s">
        <v>4613</v>
      </c>
      <c r="D392" s="618" t="s">
        <v>4616</v>
      </c>
      <c r="E392" s="614">
        <v>125000</v>
      </c>
      <c r="F392" s="615">
        <f t="shared" si="19"/>
        <v>434439545.30000001</v>
      </c>
      <c r="G392" s="614">
        <f t="shared" si="18"/>
        <v>125000</v>
      </c>
      <c r="H392" s="615">
        <f t="shared" si="20"/>
        <v>434439545.30000001</v>
      </c>
      <c r="I392" s="616" t="s">
        <v>113</v>
      </c>
      <c r="J392" s="616" t="s">
        <v>2463</v>
      </c>
    </row>
    <row r="393" spans="1:10" ht="24">
      <c r="A393" s="617"/>
      <c r="B393" s="620" t="s">
        <v>4220</v>
      </c>
      <c r="C393" s="622" t="s">
        <v>4613</v>
      </c>
      <c r="D393" s="618" t="s">
        <v>4617</v>
      </c>
      <c r="E393" s="614">
        <v>1392000</v>
      </c>
      <c r="F393" s="615">
        <f t="shared" si="19"/>
        <v>435831545.30000001</v>
      </c>
      <c r="G393" s="614">
        <f t="shared" si="18"/>
        <v>1392000</v>
      </c>
      <c r="H393" s="615">
        <f t="shared" si="20"/>
        <v>435831545.30000001</v>
      </c>
      <c r="I393" s="616" t="s">
        <v>113</v>
      </c>
      <c r="J393" s="616" t="s">
        <v>2463</v>
      </c>
    </row>
    <row r="394" spans="1:10" ht="24">
      <c r="A394" s="617"/>
      <c r="B394" s="620" t="s">
        <v>4220</v>
      </c>
      <c r="C394" s="622" t="s">
        <v>4613</v>
      </c>
      <c r="D394" s="618" t="s">
        <v>4618</v>
      </c>
      <c r="E394" s="614">
        <v>35000</v>
      </c>
      <c r="F394" s="615">
        <f t="shared" si="19"/>
        <v>435866545.30000001</v>
      </c>
      <c r="G394" s="614">
        <f t="shared" ref="G394:G457" si="21">E394</f>
        <v>35000</v>
      </c>
      <c r="H394" s="615">
        <f t="shared" si="20"/>
        <v>435866545.30000001</v>
      </c>
      <c r="I394" s="616" t="s">
        <v>113</v>
      </c>
      <c r="J394" s="616" t="s">
        <v>2463</v>
      </c>
    </row>
    <row r="395" spans="1:10" ht="24">
      <c r="A395" s="617"/>
      <c r="B395" s="620" t="s">
        <v>4220</v>
      </c>
      <c r="C395" s="622" t="s">
        <v>4613</v>
      </c>
      <c r="D395" s="618" t="s">
        <v>4619</v>
      </c>
      <c r="E395" s="614">
        <v>125000</v>
      </c>
      <c r="F395" s="615">
        <f t="shared" ref="F395:F458" si="22">E395+F394</f>
        <v>435991545.30000001</v>
      </c>
      <c r="G395" s="614">
        <f t="shared" si="21"/>
        <v>125000</v>
      </c>
      <c r="H395" s="615">
        <f t="shared" ref="H395:H458" si="23">H394+G395</f>
        <v>435991545.30000001</v>
      </c>
      <c r="I395" s="616" t="s">
        <v>113</v>
      </c>
      <c r="J395" s="616" t="s">
        <v>2463</v>
      </c>
    </row>
    <row r="396" spans="1:10" ht="24">
      <c r="A396" s="617"/>
      <c r="B396" s="620" t="s">
        <v>4220</v>
      </c>
      <c r="C396" s="622" t="s">
        <v>4613</v>
      </c>
      <c r="D396" s="618" t="s">
        <v>4620</v>
      </c>
      <c r="E396" s="614">
        <v>257000</v>
      </c>
      <c r="F396" s="615">
        <f t="shared" si="22"/>
        <v>436248545.30000001</v>
      </c>
      <c r="G396" s="614">
        <f t="shared" si="21"/>
        <v>257000</v>
      </c>
      <c r="H396" s="615">
        <f t="shared" si="23"/>
        <v>436248545.30000001</v>
      </c>
      <c r="I396" s="616" t="s">
        <v>113</v>
      </c>
      <c r="J396" s="616" t="s">
        <v>2463</v>
      </c>
    </row>
    <row r="397" spans="1:10" ht="24">
      <c r="A397" s="617"/>
      <c r="B397" s="620" t="s">
        <v>4220</v>
      </c>
      <c r="C397" s="622" t="s">
        <v>4613</v>
      </c>
      <c r="D397" s="618" t="s">
        <v>4621</v>
      </c>
      <c r="E397" s="614">
        <v>925000</v>
      </c>
      <c r="F397" s="615">
        <f t="shared" si="22"/>
        <v>437173545.30000001</v>
      </c>
      <c r="G397" s="614">
        <f t="shared" si="21"/>
        <v>925000</v>
      </c>
      <c r="H397" s="615">
        <f t="shared" si="23"/>
        <v>437173545.30000001</v>
      </c>
      <c r="I397" s="616" t="s">
        <v>113</v>
      </c>
      <c r="J397" s="616" t="s">
        <v>2463</v>
      </c>
    </row>
    <row r="398" spans="1:10" ht="24">
      <c r="A398" s="617"/>
      <c r="B398" s="620" t="s">
        <v>4220</v>
      </c>
      <c r="C398" s="622" t="s">
        <v>4613</v>
      </c>
      <c r="D398" s="618" t="s">
        <v>4622</v>
      </c>
      <c r="E398" s="614">
        <v>450000</v>
      </c>
      <c r="F398" s="615">
        <f t="shared" si="22"/>
        <v>437623545.30000001</v>
      </c>
      <c r="G398" s="614">
        <f t="shared" si="21"/>
        <v>450000</v>
      </c>
      <c r="H398" s="615">
        <f t="shared" si="23"/>
        <v>437623545.30000001</v>
      </c>
      <c r="I398" s="616" t="s">
        <v>113</v>
      </c>
      <c r="J398" s="616" t="s">
        <v>2463</v>
      </c>
    </row>
    <row r="399" spans="1:10" ht="24">
      <c r="A399" s="617"/>
      <c r="B399" s="620" t="s">
        <v>4220</v>
      </c>
      <c r="C399" s="622" t="s">
        <v>4613</v>
      </c>
      <c r="D399" s="618" t="s">
        <v>4623</v>
      </c>
      <c r="E399" s="614">
        <v>1000000</v>
      </c>
      <c r="F399" s="615">
        <f t="shared" si="22"/>
        <v>438623545.30000001</v>
      </c>
      <c r="G399" s="614">
        <f t="shared" si="21"/>
        <v>1000000</v>
      </c>
      <c r="H399" s="615">
        <f t="shared" si="23"/>
        <v>438623545.30000001</v>
      </c>
      <c r="I399" s="616" t="s">
        <v>113</v>
      </c>
      <c r="J399" s="616" t="s">
        <v>2463</v>
      </c>
    </row>
    <row r="400" spans="1:10" ht="24">
      <c r="A400" s="617"/>
      <c r="B400" s="620" t="s">
        <v>4220</v>
      </c>
      <c r="C400" s="622" t="s">
        <v>4613</v>
      </c>
      <c r="D400" s="618" t="s">
        <v>4624</v>
      </c>
      <c r="E400" s="614">
        <v>113000</v>
      </c>
      <c r="F400" s="615">
        <f t="shared" si="22"/>
        <v>438736545.30000001</v>
      </c>
      <c r="G400" s="614">
        <f t="shared" si="21"/>
        <v>113000</v>
      </c>
      <c r="H400" s="615">
        <f t="shared" si="23"/>
        <v>438736545.30000001</v>
      </c>
      <c r="I400" s="616" t="s">
        <v>113</v>
      </c>
      <c r="J400" s="616" t="s">
        <v>2463</v>
      </c>
    </row>
    <row r="401" spans="1:10" ht="24">
      <c r="A401" s="617"/>
      <c r="B401" s="620" t="s">
        <v>4220</v>
      </c>
      <c r="C401" s="622" t="s">
        <v>4613</v>
      </c>
      <c r="D401" s="618" t="s">
        <v>4625</v>
      </c>
      <c r="E401" s="614">
        <v>238000</v>
      </c>
      <c r="F401" s="615">
        <f t="shared" si="22"/>
        <v>438974545.30000001</v>
      </c>
      <c r="G401" s="614">
        <f t="shared" si="21"/>
        <v>238000</v>
      </c>
      <c r="H401" s="615">
        <f t="shared" si="23"/>
        <v>438974545.30000001</v>
      </c>
      <c r="I401" s="616" t="s">
        <v>113</v>
      </c>
      <c r="J401" s="616" t="s">
        <v>2463</v>
      </c>
    </row>
    <row r="402" spans="1:10" ht="24">
      <c r="A402" s="617"/>
      <c r="B402" s="620" t="s">
        <v>4220</v>
      </c>
      <c r="C402" s="622" t="s">
        <v>4613</v>
      </c>
      <c r="D402" s="618" t="s">
        <v>4626</v>
      </c>
      <c r="E402" s="614">
        <v>33000</v>
      </c>
      <c r="F402" s="615">
        <f t="shared" si="22"/>
        <v>439007545.30000001</v>
      </c>
      <c r="G402" s="614">
        <f t="shared" si="21"/>
        <v>33000</v>
      </c>
      <c r="H402" s="615">
        <f t="shared" si="23"/>
        <v>439007545.30000001</v>
      </c>
      <c r="I402" s="616" t="s">
        <v>113</v>
      </c>
      <c r="J402" s="616" t="s">
        <v>2463</v>
      </c>
    </row>
    <row r="403" spans="1:10" ht="24">
      <c r="A403" s="617"/>
      <c r="B403" s="620" t="s">
        <v>4220</v>
      </c>
      <c r="C403" s="622" t="s">
        <v>4627</v>
      </c>
      <c r="D403" s="618" t="s">
        <v>4628</v>
      </c>
      <c r="E403" s="614">
        <v>300000</v>
      </c>
      <c r="F403" s="615">
        <f t="shared" si="22"/>
        <v>439307545.30000001</v>
      </c>
      <c r="G403" s="614">
        <f t="shared" si="21"/>
        <v>300000</v>
      </c>
      <c r="H403" s="615">
        <f t="shared" si="23"/>
        <v>439307545.30000001</v>
      </c>
      <c r="I403" s="616" t="s">
        <v>113</v>
      </c>
      <c r="J403" s="616" t="s">
        <v>2463</v>
      </c>
    </row>
    <row r="404" spans="1:10" ht="24">
      <c r="A404" s="617"/>
      <c r="B404" s="620" t="s">
        <v>4220</v>
      </c>
      <c r="C404" s="622" t="s">
        <v>4627</v>
      </c>
      <c r="D404" s="618" t="s">
        <v>4629</v>
      </c>
      <c r="E404" s="614">
        <v>8500</v>
      </c>
      <c r="F404" s="615">
        <f t="shared" si="22"/>
        <v>439316045.30000001</v>
      </c>
      <c r="G404" s="614">
        <f t="shared" si="21"/>
        <v>8500</v>
      </c>
      <c r="H404" s="615">
        <f t="shared" si="23"/>
        <v>439316045.30000001</v>
      </c>
      <c r="I404" s="616" t="s">
        <v>113</v>
      </c>
      <c r="J404" s="616" t="s">
        <v>2463</v>
      </c>
    </row>
    <row r="405" spans="1:10" ht="24">
      <c r="A405" s="617"/>
      <c r="B405" s="620" t="s">
        <v>4220</v>
      </c>
      <c r="C405" s="622" t="s">
        <v>4630</v>
      </c>
      <c r="D405" s="618" t="s">
        <v>4628</v>
      </c>
      <c r="E405" s="614">
        <v>300000</v>
      </c>
      <c r="F405" s="615">
        <f t="shared" si="22"/>
        <v>439616045.30000001</v>
      </c>
      <c r="G405" s="614">
        <f t="shared" si="21"/>
        <v>300000</v>
      </c>
      <c r="H405" s="615">
        <f t="shared" si="23"/>
        <v>439616045.30000001</v>
      </c>
      <c r="I405" s="616" t="s">
        <v>113</v>
      </c>
      <c r="J405" s="616" t="s">
        <v>2463</v>
      </c>
    </row>
    <row r="406" spans="1:10" ht="24">
      <c r="A406" s="617"/>
      <c r="B406" s="620" t="s">
        <v>4220</v>
      </c>
      <c r="C406" s="622" t="s">
        <v>4630</v>
      </c>
      <c r="D406" s="618" t="s">
        <v>4629</v>
      </c>
      <c r="E406" s="614">
        <v>8500</v>
      </c>
      <c r="F406" s="615">
        <f t="shared" si="22"/>
        <v>439624545.30000001</v>
      </c>
      <c r="G406" s="614">
        <f t="shared" si="21"/>
        <v>8500</v>
      </c>
      <c r="H406" s="615">
        <f t="shared" si="23"/>
        <v>439624545.30000001</v>
      </c>
      <c r="I406" s="616" t="s">
        <v>113</v>
      </c>
      <c r="J406" s="616" t="s">
        <v>2463</v>
      </c>
    </row>
    <row r="407" spans="1:10" ht="24">
      <c r="A407" s="617"/>
      <c r="B407" s="620" t="s">
        <v>4220</v>
      </c>
      <c r="C407" s="622" t="s">
        <v>4631</v>
      </c>
      <c r="D407" s="618" t="s">
        <v>4628</v>
      </c>
      <c r="E407" s="614">
        <v>1000000</v>
      </c>
      <c r="F407" s="615">
        <f t="shared" si="22"/>
        <v>440624545.30000001</v>
      </c>
      <c r="G407" s="614">
        <f t="shared" si="21"/>
        <v>1000000</v>
      </c>
      <c r="H407" s="615">
        <f t="shared" si="23"/>
        <v>440624545.30000001</v>
      </c>
      <c r="I407" s="616" t="s">
        <v>113</v>
      </c>
      <c r="J407" s="616" t="s">
        <v>2463</v>
      </c>
    </row>
    <row r="408" spans="1:10" ht="24">
      <c r="A408" s="617"/>
      <c r="B408" s="620" t="s">
        <v>4220</v>
      </c>
      <c r="C408" s="622" t="s">
        <v>4631</v>
      </c>
      <c r="D408" s="618" t="s">
        <v>4629</v>
      </c>
      <c r="E408" s="614">
        <v>8500</v>
      </c>
      <c r="F408" s="615">
        <f t="shared" si="22"/>
        <v>440633045.30000001</v>
      </c>
      <c r="G408" s="614">
        <f t="shared" si="21"/>
        <v>8500</v>
      </c>
      <c r="H408" s="615">
        <f t="shared" si="23"/>
        <v>440633045.30000001</v>
      </c>
      <c r="I408" s="616" t="s">
        <v>113</v>
      </c>
      <c r="J408" s="616" t="s">
        <v>2463</v>
      </c>
    </row>
    <row r="409" spans="1:10" ht="24">
      <c r="A409" s="617"/>
      <c r="B409" s="620" t="s">
        <v>4220</v>
      </c>
      <c r="C409" s="622" t="s">
        <v>4632</v>
      </c>
      <c r="D409" s="618" t="s">
        <v>4628</v>
      </c>
      <c r="E409" s="614">
        <v>1200000</v>
      </c>
      <c r="F409" s="615">
        <f t="shared" si="22"/>
        <v>441833045.30000001</v>
      </c>
      <c r="G409" s="614">
        <f t="shared" si="21"/>
        <v>1200000</v>
      </c>
      <c r="H409" s="615">
        <f t="shared" si="23"/>
        <v>441833045.30000001</v>
      </c>
      <c r="I409" s="616" t="s">
        <v>113</v>
      </c>
      <c r="J409" s="616" t="s">
        <v>2463</v>
      </c>
    </row>
    <row r="410" spans="1:10" ht="24">
      <c r="A410" s="617"/>
      <c r="B410" s="620" t="s">
        <v>4220</v>
      </c>
      <c r="C410" s="622" t="s">
        <v>4632</v>
      </c>
      <c r="D410" s="618" t="s">
        <v>4629</v>
      </c>
      <c r="E410" s="614">
        <v>8500</v>
      </c>
      <c r="F410" s="615">
        <f t="shared" si="22"/>
        <v>441841545.30000001</v>
      </c>
      <c r="G410" s="614">
        <f t="shared" si="21"/>
        <v>8500</v>
      </c>
      <c r="H410" s="615">
        <f t="shared" si="23"/>
        <v>441841545.30000001</v>
      </c>
      <c r="I410" s="616" t="s">
        <v>113</v>
      </c>
      <c r="J410" s="616" t="s">
        <v>2463</v>
      </c>
    </row>
    <row r="411" spans="1:10" ht="24">
      <c r="A411" s="617"/>
      <c r="B411" s="620" t="s">
        <v>4220</v>
      </c>
      <c r="C411" s="622" t="s">
        <v>4633</v>
      </c>
      <c r="D411" s="618" t="s">
        <v>4628</v>
      </c>
      <c r="E411" s="614">
        <v>700000</v>
      </c>
      <c r="F411" s="615">
        <f t="shared" si="22"/>
        <v>442541545.30000001</v>
      </c>
      <c r="G411" s="614">
        <f t="shared" si="21"/>
        <v>700000</v>
      </c>
      <c r="H411" s="615">
        <f t="shared" si="23"/>
        <v>442541545.30000001</v>
      </c>
      <c r="I411" s="616" t="s">
        <v>113</v>
      </c>
      <c r="J411" s="616" t="s">
        <v>2463</v>
      </c>
    </row>
    <row r="412" spans="1:10" ht="24">
      <c r="A412" s="617"/>
      <c r="B412" s="620" t="s">
        <v>4220</v>
      </c>
      <c r="C412" s="622" t="s">
        <v>4633</v>
      </c>
      <c r="D412" s="618" t="s">
        <v>4629</v>
      </c>
      <c r="E412" s="614">
        <v>8500</v>
      </c>
      <c r="F412" s="615">
        <f t="shared" si="22"/>
        <v>442550045.30000001</v>
      </c>
      <c r="G412" s="614">
        <f t="shared" si="21"/>
        <v>8500</v>
      </c>
      <c r="H412" s="615">
        <f t="shared" si="23"/>
        <v>442550045.30000001</v>
      </c>
      <c r="I412" s="616" t="s">
        <v>113</v>
      </c>
      <c r="J412" s="616" t="s">
        <v>2463</v>
      </c>
    </row>
    <row r="413" spans="1:10" ht="24">
      <c r="A413" s="617"/>
      <c r="B413" s="620" t="s">
        <v>4220</v>
      </c>
      <c r="C413" s="622" t="s">
        <v>4634</v>
      </c>
      <c r="D413" s="618" t="s">
        <v>4628</v>
      </c>
      <c r="E413" s="614">
        <v>300000</v>
      </c>
      <c r="F413" s="615">
        <f t="shared" si="22"/>
        <v>442850045.30000001</v>
      </c>
      <c r="G413" s="614">
        <f t="shared" si="21"/>
        <v>300000</v>
      </c>
      <c r="H413" s="615">
        <f t="shared" si="23"/>
        <v>442850045.30000001</v>
      </c>
      <c r="I413" s="616" t="s">
        <v>113</v>
      </c>
      <c r="J413" s="616" t="s">
        <v>2463</v>
      </c>
    </row>
    <row r="414" spans="1:10" ht="24">
      <c r="A414" s="617"/>
      <c r="B414" s="620" t="s">
        <v>4220</v>
      </c>
      <c r="C414" s="622" t="s">
        <v>4634</v>
      </c>
      <c r="D414" s="618" t="s">
        <v>4629</v>
      </c>
      <c r="E414" s="614">
        <v>8500</v>
      </c>
      <c r="F414" s="615">
        <f t="shared" si="22"/>
        <v>442858545.30000001</v>
      </c>
      <c r="G414" s="614">
        <f t="shared" si="21"/>
        <v>8500</v>
      </c>
      <c r="H414" s="615">
        <f t="shared" si="23"/>
        <v>442858545.30000001</v>
      </c>
      <c r="I414" s="616" t="s">
        <v>113</v>
      </c>
      <c r="J414" s="616" t="s">
        <v>2463</v>
      </c>
    </row>
    <row r="415" spans="1:10" ht="24">
      <c r="A415" s="617"/>
      <c r="B415" s="620" t="s">
        <v>4220</v>
      </c>
      <c r="C415" s="622" t="s">
        <v>4635</v>
      </c>
      <c r="D415" s="618" t="s">
        <v>4628</v>
      </c>
      <c r="E415" s="614">
        <v>500000</v>
      </c>
      <c r="F415" s="615">
        <f t="shared" si="22"/>
        <v>443358545.30000001</v>
      </c>
      <c r="G415" s="614">
        <f t="shared" si="21"/>
        <v>500000</v>
      </c>
      <c r="H415" s="615">
        <f t="shared" si="23"/>
        <v>443358545.30000001</v>
      </c>
      <c r="I415" s="616" t="s">
        <v>113</v>
      </c>
      <c r="J415" s="616" t="s">
        <v>2463</v>
      </c>
    </row>
    <row r="416" spans="1:10" ht="24">
      <c r="A416" s="617"/>
      <c r="B416" s="620" t="s">
        <v>4220</v>
      </c>
      <c r="C416" s="622" t="s">
        <v>4635</v>
      </c>
      <c r="D416" s="618" t="s">
        <v>4629</v>
      </c>
      <c r="E416" s="614">
        <v>8500</v>
      </c>
      <c r="F416" s="615">
        <f t="shared" si="22"/>
        <v>443367045.30000001</v>
      </c>
      <c r="G416" s="614">
        <f t="shared" si="21"/>
        <v>8500</v>
      </c>
      <c r="H416" s="615">
        <f t="shared" si="23"/>
        <v>443367045.30000001</v>
      </c>
      <c r="I416" s="616" t="s">
        <v>113</v>
      </c>
      <c r="J416" s="616" t="s">
        <v>2463</v>
      </c>
    </row>
    <row r="417" spans="1:10" ht="24">
      <c r="A417" s="617"/>
      <c r="B417" s="620" t="s">
        <v>4220</v>
      </c>
      <c r="C417" s="622" t="s">
        <v>4636</v>
      </c>
      <c r="D417" s="618" t="s">
        <v>4628</v>
      </c>
      <c r="E417" s="614">
        <v>900000</v>
      </c>
      <c r="F417" s="615">
        <f t="shared" si="22"/>
        <v>444267045.30000001</v>
      </c>
      <c r="G417" s="614">
        <f t="shared" si="21"/>
        <v>900000</v>
      </c>
      <c r="H417" s="615">
        <f t="shared" si="23"/>
        <v>444267045.30000001</v>
      </c>
      <c r="I417" s="616" t="s">
        <v>113</v>
      </c>
      <c r="J417" s="616" t="s">
        <v>2463</v>
      </c>
    </row>
    <row r="418" spans="1:10" ht="24">
      <c r="A418" s="617"/>
      <c r="B418" s="620" t="s">
        <v>4220</v>
      </c>
      <c r="C418" s="622" t="s">
        <v>4636</v>
      </c>
      <c r="D418" s="618" t="s">
        <v>4629</v>
      </c>
      <c r="E418" s="614">
        <v>8500</v>
      </c>
      <c r="F418" s="615">
        <f t="shared" si="22"/>
        <v>444275545.30000001</v>
      </c>
      <c r="G418" s="614">
        <f t="shared" si="21"/>
        <v>8500</v>
      </c>
      <c r="H418" s="615">
        <f t="shared" si="23"/>
        <v>444275545.30000001</v>
      </c>
      <c r="I418" s="616" t="s">
        <v>113</v>
      </c>
      <c r="J418" s="616" t="s">
        <v>2463</v>
      </c>
    </row>
    <row r="419" spans="1:10" ht="24">
      <c r="A419" s="617"/>
      <c r="B419" s="620" t="s">
        <v>4220</v>
      </c>
      <c r="C419" s="622" t="s">
        <v>4637</v>
      </c>
      <c r="D419" s="618" t="s">
        <v>4628</v>
      </c>
      <c r="E419" s="614">
        <v>400000</v>
      </c>
      <c r="F419" s="615">
        <f t="shared" si="22"/>
        <v>444675545.30000001</v>
      </c>
      <c r="G419" s="614">
        <f t="shared" si="21"/>
        <v>400000</v>
      </c>
      <c r="H419" s="615">
        <f t="shared" si="23"/>
        <v>444675545.30000001</v>
      </c>
      <c r="I419" s="616" t="s">
        <v>113</v>
      </c>
      <c r="J419" s="616" t="s">
        <v>2463</v>
      </c>
    </row>
    <row r="420" spans="1:10" ht="24">
      <c r="A420" s="617"/>
      <c r="B420" s="620" t="s">
        <v>4220</v>
      </c>
      <c r="C420" s="622" t="s">
        <v>4637</v>
      </c>
      <c r="D420" s="618" t="s">
        <v>4629</v>
      </c>
      <c r="E420" s="614">
        <v>8500</v>
      </c>
      <c r="F420" s="615">
        <f t="shared" si="22"/>
        <v>444684045.30000001</v>
      </c>
      <c r="G420" s="614">
        <f t="shared" si="21"/>
        <v>8500</v>
      </c>
      <c r="H420" s="615">
        <f t="shared" si="23"/>
        <v>444684045.30000001</v>
      </c>
      <c r="I420" s="616" t="s">
        <v>113</v>
      </c>
      <c r="J420" s="616" t="s">
        <v>2463</v>
      </c>
    </row>
    <row r="421" spans="1:10" ht="24">
      <c r="A421" s="617"/>
      <c r="B421" s="620" t="s">
        <v>4220</v>
      </c>
      <c r="C421" s="622" t="s">
        <v>4638</v>
      </c>
      <c r="D421" s="618" t="s">
        <v>4628</v>
      </c>
      <c r="E421" s="614">
        <v>700000</v>
      </c>
      <c r="F421" s="615">
        <f t="shared" si="22"/>
        <v>445384045.30000001</v>
      </c>
      <c r="G421" s="614">
        <f t="shared" si="21"/>
        <v>700000</v>
      </c>
      <c r="H421" s="615">
        <f t="shared" si="23"/>
        <v>445384045.30000001</v>
      </c>
      <c r="I421" s="616" t="s">
        <v>113</v>
      </c>
      <c r="J421" s="616" t="s">
        <v>2463</v>
      </c>
    </row>
    <row r="422" spans="1:10" ht="24">
      <c r="A422" s="617"/>
      <c r="B422" s="620" t="s">
        <v>4220</v>
      </c>
      <c r="C422" s="622" t="s">
        <v>4638</v>
      </c>
      <c r="D422" s="618" t="s">
        <v>4629</v>
      </c>
      <c r="E422" s="614">
        <v>8500</v>
      </c>
      <c r="F422" s="615">
        <f t="shared" si="22"/>
        <v>445392545.30000001</v>
      </c>
      <c r="G422" s="614">
        <f t="shared" si="21"/>
        <v>8500</v>
      </c>
      <c r="H422" s="615">
        <f t="shared" si="23"/>
        <v>445392545.30000001</v>
      </c>
      <c r="I422" s="616" t="s">
        <v>113</v>
      </c>
      <c r="J422" s="616" t="s">
        <v>2463</v>
      </c>
    </row>
    <row r="423" spans="1:10" ht="24">
      <c r="A423" s="617"/>
      <c r="B423" s="620" t="s">
        <v>4220</v>
      </c>
      <c r="C423" s="622" t="s">
        <v>4639</v>
      </c>
      <c r="D423" s="618" t="s">
        <v>4628</v>
      </c>
      <c r="E423" s="614">
        <v>400000</v>
      </c>
      <c r="F423" s="615">
        <f t="shared" si="22"/>
        <v>445792545.30000001</v>
      </c>
      <c r="G423" s="614">
        <f t="shared" si="21"/>
        <v>400000</v>
      </c>
      <c r="H423" s="615">
        <f t="shared" si="23"/>
        <v>445792545.30000001</v>
      </c>
      <c r="I423" s="616" t="s">
        <v>113</v>
      </c>
      <c r="J423" s="616" t="s">
        <v>2463</v>
      </c>
    </row>
    <row r="424" spans="1:10" ht="24">
      <c r="A424" s="617"/>
      <c r="B424" s="620" t="s">
        <v>4220</v>
      </c>
      <c r="C424" s="622" t="s">
        <v>4639</v>
      </c>
      <c r="D424" s="618" t="s">
        <v>4629</v>
      </c>
      <c r="E424" s="614">
        <v>8500</v>
      </c>
      <c r="F424" s="615">
        <f t="shared" si="22"/>
        <v>445801045.30000001</v>
      </c>
      <c r="G424" s="614">
        <f t="shared" si="21"/>
        <v>8500</v>
      </c>
      <c r="H424" s="615">
        <f t="shared" si="23"/>
        <v>445801045.30000001</v>
      </c>
      <c r="I424" s="616" t="s">
        <v>113</v>
      </c>
      <c r="J424" s="616" t="s">
        <v>2463</v>
      </c>
    </row>
    <row r="425" spans="1:10" ht="24">
      <c r="A425" s="617"/>
      <c r="B425" s="620" t="s">
        <v>4220</v>
      </c>
      <c r="C425" s="622" t="s">
        <v>4640</v>
      </c>
      <c r="D425" s="618" t="s">
        <v>4628</v>
      </c>
      <c r="E425" s="614">
        <v>500000</v>
      </c>
      <c r="F425" s="615">
        <f t="shared" si="22"/>
        <v>446301045.30000001</v>
      </c>
      <c r="G425" s="614">
        <f t="shared" si="21"/>
        <v>500000</v>
      </c>
      <c r="H425" s="615">
        <f t="shared" si="23"/>
        <v>446301045.30000001</v>
      </c>
      <c r="I425" s="616" t="s">
        <v>113</v>
      </c>
      <c r="J425" s="616" t="s">
        <v>2463</v>
      </c>
    </row>
    <row r="426" spans="1:10" ht="24">
      <c r="A426" s="617"/>
      <c r="B426" s="620" t="s">
        <v>4220</v>
      </c>
      <c r="C426" s="622" t="s">
        <v>4640</v>
      </c>
      <c r="D426" s="618" t="s">
        <v>4629</v>
      </c>
      <c r="E426" s="614">
        <v>8500</v>
      </c>
      <c r="F426" s="615">
        <f t="shared" si="22"/>
        <v>446309545.30000001</v>
      </c>
      <c r="G426" s="614">
        <f t="shared" si="21"/>
        <v>8500</v>
      </c>
      <c r="H426" s="615">
        <f t="shared" si="23"/>
        <v>446309545.30000001</v>
      </c>
      <c r="I426" s="616" t="s">
        <v>113</v>
      </c>
      <c r="J426" s="616" t="s">
        <v>2463</v>
      </c>
    </row>
    <row r="427" spans="1:10" ht="24">
      <c r="A427" s="617"/>
      <c r="B427" s="620" t="s">
        <v>4220</v>
      </c>
      <c r="C427" s="622" t="s">
        <v>4641</v>
      </c>
      <c r="D427" s="618" t="s">
        <v>4628</v>
      </c>
      <c r="E427" s="614">
        <v>100000</v>
      </c>
      <c r="F427" s="615">
        <f t="shared" si="22"/>
        <v>446409545.30000001</v>
      </c>
      <c r="G427" s="614">
        <f t="shared" si="21"/>
        <v>100000</v>
      </c>
      <c r="H427" s="615">
        <f t="shared" si="23"/>
        <v>446409545.30000001</v>
      </c>
      <c r="I427" s="616" t="s">
        <v>113</v>
      </c>
      <c r="J427" s="616" t="s">
        <v>2463</v>
      </c>
    </row>
    <row r="428" spans="1:10" ht="24">
      <c r="A428" s="617"/>
      <c r="B428" s="620" t="s">
        <v>4220</v>
      </c>
      <c r="C428" s="622" t="s">
        <v>4641</v>
      </c>
      <c r="D428" s="618" t="s">
        <v>4642</v>
      </c>
      <c r="E428" s="614">
        <v>250000</v>
      </c>
      <c r="F428" s="615">
        <f t="shared" si="22"/>
        <v>446659545.30000001</v>
      </c>
      <c r="G428" s="614">
        <f t="shared" si="21"/>
        <v>250000</v>
      </c>
      <c r="H428" s="615">
        <f t="shared" si="23"/>
        <v>446659545.30000001</v>
      </c>
      <c r="I428" s="616" t="s">
        <v>113</v>
      </c>
      <c r="J428" s="616" t="s">
        <v>2463</v>
      </c>
    </row>
    <row r="429" spans="1:10" ht="24">
      <c r="A429" s="617"/>
      <c r="B429" s="620" t="s">
        <v>4220</v>
      </c>
      <c r="C429" s="622" t="s">
        <v>4641</v>
      </c>
      <c r="D429" s="618" t="s">
        <v>4629</v>
      </c>
      <c r="E429" s="614">
        <v>8500</v>
      </c>
      <c r="F429" s="615">
        <f t="shared" si="22"/>
        <v>446668045.30000001</v>
      </c>
      <c r="G429" s="614">
        <f t="shared" si="21"/>
        <v>8500</v>
      </c>
      <c r="H429" s="615">
        <f t="shared" si="23"/>
        <v>446668045.30000001</v>
      </c>
      <c r="I429" s="616" t="s">
        <v>113</v>
      </c>
      <c r="J429" s="616" t="s">
        <v>2463</v>
      </c>
    </row>
    <row r="430" spans="1:10" ht="24">
      <c r="A430" s="617"/>
      <c r="B430" s="620" t="s">
        <v>4220</v>
      </c>
      <c r="C430" s="622" t="s">
        <v>4643</v>
      </c>
      <c r="D430" s="618" t="s">
        <v>4644</v>
      </c>
      <c r="E430" s="614">
        <v>604000</v>
      </c>
      <c r="F430" s="615">
        <f t="shared" si="22"/>
        <v>447272045.30000001</v>
      </c>
      <c r="G430" s="614">
        <f t="shared" si="21"/>
        <v>604000</v>
      </c>
      <c r="H430" s="615">
        <f t="shared" si="23"/>
        <v>447272045.30000001</v>
      </c>
      <c r="I430" s="616" t="s">
        <v>113</v>
      </c>
      <c r="J430" s="616" t="s">
        <v>2463</v>
      </c>
    </row>
    <row r="431" spans="1:10" ht="24">
      <c r="A431" s="617"/>
      <c r="B431" s="620" t="s">
        <v>4220</v>
      </c>
      <c r="C431" s="622" t="s">
        <v>4643</v>
      </c>
      <c r="D431" s="618" t="s">
        <v>4645</v>
      </c>
      <c r="E431" s="614">
        <v>125000</v>
      </c>
      <c r="F431" s="615">
        <f t="shared" si="22"/>
        <v>447397045.30000001</v>
      </c>
      <c r="G431" s="614">
        <f t="shared" si="21"/>
        <v>125000</v>
      </c>
      <c r="H431" s="615">
        <f t="shared" si="23"/>
        <v>447397045.30000001</v>
      </c>
      <c r="I431" s="616" t="s">
        <v>113</v>
      </c>
      <c r="J431" s="616" t="s">
        <v>2463</v>
      </c>
    </row>
    <row r="432" spans="1:10" ht="24">
      <c r="A432" s="617"/>
      <c r="B432" s="620" t="s">
        <v>4220</v>
      </c>
      <c r="C432" s="622" t="s">
        <v>4643</v>
      </c>
      <c r="D432" s="618" t="s">
        <v>4646</v>
      </c>
      <c r="E432" s="614">
        <v>900000</v>
      </c>
      <c r="F432" s="615">
        <f t="shared" si="22"/>
        <v>448297045.30000001</v>
      </c>
      <c r="G432" s="614">
        <f t="shared" si="21"/>
        <v>900000</v>
      </c>
      <c r="H432" s="615">
        <f t="shared" si="23"/>
        <v>448297045.30000001</v>
      </c>
      <c r="I432" s="616" t="s">
        <v>113</v>
      </c>
      <c r="J432" s="616" t="s">
        <v>2463</v>
      </c>
    </row>
    <row r="433" spans="1:10" ht="24">
      <c r="A433" s="617"/>
      <c r="B433" s="620" t="s">
        <v>4220</v>
      </c>
      <c r="C433" s="622" t="s">
        <v>4643</v>
      </c>
      <c r="D433" s="618" t="s">
        <v>4647</v>
      </c>
      <c r="E433" s="614">
        <v>1500000</v>
      </c>
      <c r="F433" s="615">
        <f t="shared" si="22"/>
        <v>449797045.30000001</v>
      </c>
      <c r="G433" s="614">
        <f t="shared" si="21"/>
        <v>1500000</v>
      </c>
      <c r="H433" s="615">
        <f t="shared" si="23"/>
        <v>449797045.30000001</v>
      </c>
      <c r="I433" s="616" t="s">
        <v>113</v>
      </c>
      <c r="J433" s="616" t="s">
        <v>2463</v>
      </c>
    </row>
    <row r="434" spans="1:10" ht="24">
      <c r="A434" s="617"/>
      <c r="B434" s="620" t="s">
        <v>4220</v>
      </c>
      <c r="C434" s="622" t="s">
        <v>4643</v>
      </c>
      <c r="D434" s="618" t="s">
        <v>4648</v>
      </c>
      <c r="E434" s="614">
        <v>25000</v>
      </c>
      <c r="F434" s="615">
        <f t="shared" si="22"/>
        <v>449822045.30000001</v>
      </c>
      <c r="G434" s="614">
        <f t="shared" si="21"/>
        <v>25000</v>
      </c>
      <c r="H434" s="615">
        <f t="shared" si="23"/>
        <v>449822045.30000001</v>
      </c>
      <c r="I434" s="616" t="s">
        <v>113</v>
      </c>
      <c r="J434" s="616" t="s">
        <v>2463</v>
      </c>
    </row>
    <row r="435" spans="1:10" ht="24">
      <c r="A435" s="617"/>
      <c r="B435" s="620" t="s">
        <v>4220</v>
      </c>
      <c r="C435" s="622" t="s">
        <v>4643</v>
      </c>
      <c r="D435" s="618" t="s">
        <v>4649</v>
      </c>
      <c r="E435" s="614">
        <v>31000</v>
      </c>
      <c r="F435" s="615">
        <f t="shared" si="22"/>
        <v>449853045.30000001</v>
      </c>
      <c r="G435" s="614">
        <f t="shared" si="21"/>
        <v>31000</v>
      </c>
      <c r="H435" s="615">
        <f t="shared" si="23"/>
        <v>449853045.30000001</v>
      </c>
      <c r="I435" s="616" t="s">
        <v>113</v>
      </c>
      <c r="J435" s="616" t="s">
        <v>2463</v>
      </c>
    </row>
    <row r="436" spans="1:10" ht="24">
      <c r="A436" s="617"/>
      <c r="B436" s="620" t="s">
        <v>4220</v>
      </c>
      <c r="C436" s="622" t="s">
        <v>4643</v>
      </c>
      <c r="D436" s="618" t="s">
        <v>4650</v>
      </c>
      <c r="E436" s="614">
        <v>354000</v>
      </c>
      <c r="F436" s="615">
        <f t="shared" si="22"/>
        <v>450207045.30000001</v>
      </c>
      <c r="G436" s="614">
        <f t="shared" si="21"/>
        <v>354000</v>
      </c>
      <c r="H436" s="615">
        <f t="shared" si="23"/>
        <v>450207045.30000001</v>
      </c>
      <c r="I436" s="616" t="s">
        <v>113</v>
      </c>
      <c r="J436" s="616" t="s">
        <v>2463</v>
      </c>
    </row>
    <row r="437" spans="1:10" ht="24">
      <c r="A437" s="617"/>
      <c r="B437" s="620" t="s">
        <v>4220</v>
      </c>
      <c r="C437" s="622" t="s">
        <v>4643</v>
      </c>
      <c r="D437" s="618" t="s">
        <v>4651</v>
      </c>
      <c r="E437" s="614">
        <v>43000</v>
      </c>
      <c r="F437" s="615">
        <f t="shared" si="22"/>
        <v>450250045.30000001</v>
      </c>
      <c r="G437" s="614">
        <f t="shared" si="21"/>
        <v>43000</v>
      </c>
      <c r="H437" s="615">
        <f t="shared" si="23"/>
        <v>450250045.30000001</v>
      </c>
      <c r="I437" s="616" t="s">
        <v>113</v>
      </c>
      <c r="J437" s="616" t="s">
        <v>2463</v>
      </c>
    </row>
    <row r="438" spans="1:10" ht="24">
      <c r="A438" s="617"/>
      <c r="B438" s="620" t="s">
        <v>4220</v>
      </c>
      <c r="C438" s="622" t="s">
        <v>4643</v>
      </c>
      <c r="D438" s="618" t="s">
        <v>4652</v>
      </c>
      <c r="E438" s="614">
        <v>116000</v>
      </c>
      <c r="F438" s="615">
        <f t="shared" si="22"/>
        <v>450366045.30000001</v>
      </c>
      <c r="G438" s="614">
        <f t="shared" si="21"/>
        <v>116000</v>
      </c>
      <c r="H438" s="615">
        <f t="shared" si="23"/>
        <v>450366045.30000001</v>
      </c>
      <c r="I438" s="616" t="s">
        <v>113</v>
      </c>
      <c r="J438" s="616" t="s">
        <v>2463</v>
      </c>
    </row>
    <row r="439" spans="1:10" ht="24">
      <c r="A439" s="617"/>
      <c r="B439" s="620" t="s">
        <v>4220</v>
      </c>
      <c r="C439" s="622" t="s">
        <v>4643</v>
      </c>
      <c r="D439" s="618" t="s">
        <v>4653</v>
      </c>
      <c r="E439" s="614">
        <v>172000</v>
      </c>
      <c r="F439" s="615">
        <f t="shared" si="22"/>
        <v>450538045.30000001</v>
      </c>
      <c r="G439" s="614">
        <f t="shared" si="21"/>
        <v>172000</v>
      </c>
      <c r="H439" s="615">
        <f t="shared" si="23"/>
        <v>450538045.30000001</v>
      </c>
      <c r="I439" s="616" t="s">
        <v>113</v>
      </c>
      <c r="J439" s="616" t="s">
        <v>2463</v>
      </c>
    </row>
    <row r="440" spans="1:10" ht="24">
      <c r="A440" s="617"/>
      <c r="B440" s="620" t="s">
        <v>4220</v>
      </c>
      <c r="C440" s="622" t="s">
        <v>4643</v>
      </c>
      <c r="D440" s="618" t="s">
        <v>4368</v>
      </c>
      <c r="E440" s="614">
        <v>31000</v>
      </c>
      <c r="F440" s="615">
        <f t="shared" si="22"/>
        <v>450569045.30000001</v>
      </c>
      <c r="G440" s="614">
        <f t="shared" si="21"/>
        <v>31000</v>
      </c>
      <c r="H440" s="615">
        <f t="shared" si="23"/>
        <v>450569045.30000001</v>
      </c>
      <c r="I440" s="616" t="s">
        <v>113</v>
      </c>
      <c r="J440" s="616" t="s">
        <v>2463</v>
      </c>
    </row>
    <row r="441" spans="1:10" ht="24">
      <c r="A441" s="617"/>
      <c r="B441" s="620" t="s">
        <v>4220</v>
      </c>
      <c r="C441" s="622" t="s">
        <v>4643</v>
      </c>
      <c r="D441" s="618" t="s">
        <v>4654</v>
      </c>
      <c r="E441" s="614">
        <v>202000</v>
      </c>
      <c r="F441" s="615">
        <f t="shared" si="22"/>
        <v>450771045.30000001</v>
      </c>
      <c r="G441" s="614">
        <f t="shared" si="21"/>
        <v>202000</v>
      </c>
      <c r="H441" s="615">
        <f t="shared" si="23"/>
        <v>450771045.30000001</v>
      </c>
      <c r="I441" s="616" t="s">
        <v>113</v>
      </c>
      <c r="J441" s="616" t="s">
        <v>2463</v>
      </c>
    </row>
    <row r="442" spans="1:10" ht="24">
      <c r="A442" s="617"/>
      <c r="B442" s="620" t="s">
        <v>4220</v>
      </c>
      <c r="C442" s="622" t="s">
        <v>4643</v>
      </c>
      <c r="D442" s="618" t="s">
        <v>4655</v>
      </c>
      <c r="E442" s="614">
        <v>2718000</v>
      </c>
      <c r="F442" s="615">
        <f t="shared" si="22"/>
        <v>453489045.30000001</v>
      </c>
      <c r="G442" s="614">
        <f t="shared" si="21"/>
        <v>2718000</v>
      </c>
      <c r="H442" s="615">
        <f t="shared" si="23"/>
        <v>453489045.30000001</v>
      </c>
      <c r="I442" s="616" t="s">
        <v>113</v>
      </c>
      <c r="J442" s="616" t="s">
        <v>2463</v>
      </c>
    </row>
    <row r="443" spans="1:10" ht="24">
      <c r="A443" s="617"/>
      <c r="B443" s="620" t="s">
        <v>4220</v>
      </c>
      <c r="C443" s="622" t="s">
        <v>4643</v>
      </c>
      <c r="D443" s="618" t="s">
        <v>4656</v>
      </c>
      <c r="E443" s="614">
        <v>177000</v>
      </c>
      <c r="F443" s="615">
        <f t="shared" si="22"/>
        <v>453666045.30000001</v>
      </c>
      <c r="G443" s="614">
        <f t="shared" si="21"/>
        <v>177000</v>
      </c>
      <c r="H443" s="615">
        <f t="shared" si="23"/>
        <v>453666045.30000001</v>
      </c>
      <c r="I443" s="616" t="s">
        <v>113</v>
      </c>
      <c r="J443" s="616" t="s">
        <v>2463</v>
      </c>
    </row>
    <row r="444" spans="1:10" ht="24">
      <c r="A444" s="617"/>
      <c r="B444" s="620" t="s">
        <v>4220</v>
      </c>
      <c r="C444" s="622" t="s">
        <v>4643</v>
      </c>
      <c r="D444" s="618" t="s">
        <v>4657</v>
      </c>
      <c r="E444" s="614">
        <v>85000</v>
      </c>
      <c r="F444" s="615">
        <f t="shared" si="22"/>
        <v>453751045.30000001</v>
      </c>
      <c r="G444" s="614">
        <f t="shared" si="21"/>
        <v>85000</v>
      </c>
      <c r="H444" s="615">
        <f t="shared" si="23"/>
        <v>453751045.30000001</v>
      </c>
      <c r="I444" s="616" t="s">
        <v>113</v>
      </c>
      <c r="J444" s="616" t="s">
        <v>2463</v>
      </c>
    </row>
    <row r="445" spans="1:10" ht="24">
      <c r="A445" s="617"/>
      <c r="B445" s="620" t="s">
        <v>4220</v>
      </c>
      <c r="C445" s="622" t="s">
        <v>4643</v>
      </c>
      <c r="D445" s="618" t="s">
        <v>4658</v>
      </c>
      <c r="E445" s="614">
        <v>153000</v>
      </c>
      <c r="F445" s="615">
        <f t="shared" si="22"/>
        <v>453904045.30000001</v>
      </c>
      <c r="G445" s="614">
        <f t="shared" si="21"/>
        <v>153000</v>
      </c>
      <c r="H445" s="615">
        <f t="shared" si="23"/>
        <v>453904045.30000001</v>
      </c>
      <c r="I445" s="616" t="s">
        <v>113</v>
      </c>
      <c r="J445" s="616" t="s">
        <v>2463</v>
      </c>
    </row>
    <row r="446" spans="1:10" ht="24">
      <c r="A446" s="617"/>
      <c r="B446" s="620" t="s">
        <v>4220</v>
      </c>
      <c r="C446" s="622" t="s">
        <v>4643</v>
      </c>
      <c r="D446" s="618" t="s">
        <v>4659</v>
      </c>
      <c r="E446" s="614">
        <v>31000</v>
      </c>
      <c r="F446" s="615">
        <f t="shared" si="22"/>
        <v>453935045.30000001</v>
      </c>
      <c r="G446" s="614">
        <f t="shared" si="21"/>
        <v>31000</v>
      </c>
      <c r="H446" s="615">
        <f t="shared" si="23"/>
        <v>453935045.30000001</v>
      </c>
      <c r="I446" s="616" t="s">
        <v>113</v>
      </c>
      <c r="J446" s="616" t="s">
        <v>2463</v>
      </c>
    </row>
    <row r="447" spans="1:10" ht="24">
      <c r="A447" s="617"/>
      <c r="B447" s="620" t="s">
        <v>4220</v>
      </c>
      <c r="C447" s="622" t="s">
        <v>4643</v>
      </c>
      <c r="D447" s="618" t="s">
        <v>4660</v>
      </c>
      <c r="E447" s="614">
        <v>190000</v>
      </c>
      <c r="F447" s="615">
        <f t="shared" si="22"/>
        <v>454125045.30000001</v>
      </c>
      <c r="G447" s="614">
        <f t="shared" si="21"/>
        <v>190000</v>
      </c>
      <c r="H447" s="615">
        <f t="shared" si="23"/>
        <v>454125045.30000001</v>
      </c>
      <c r="I447" s="616" t="s">
        <v>113</v>
      </c>
      <c r="J447" s="616" t="s">
        <v>2463</v>
      </c>
    </row>
    <row r="448" spans="1:10" ht="24">
      <c r="A448" s="617"/>
      <c r="B448" s="620" t="s">
        <v>4220</v>
      </c>
      <c r="C448" s="622" t="s">
        <v>4643</v>
      </c>
      <c r="D448" s="618" t="s">
        <v>4661</v>
      </c>
      <c r="E448" s="614">
        <v>80000</v>
      </c>
      <c r="F448" s="615">
        <f t="shared" si="22"/>
        <v>454205045.30000001</v>
      </c>
      <c r="G448" s="614">
        <f t="shared" si="21"/>
        <v>80000</v>
      </c>
      <c r="H448" s="615">
        <f t="shared" si="23"/>
        <v>454205045.30000001</v>
      </c>
      <c r="I448" s="616" t="s">
        <v>113</v>
      </c>
      <c r="J448" s="616" t="s">
        <v>2463</v>
      </c>
    </row>
    <row r="449" spans="1:10" ht="24">
      <c r="A449" s="617"/>
      <c r="B449" s="620" t="s">
        <v>4220</v>
      </c>
      <c r="C449" s="622" t="s">
        <v>4643</v>
      </c>
      <c r="D449" s="618" t="s">
        <v>4374</v>
      </c>
      <c r="E449" s="614">
        <v>170000</v>
      </c>
      <c r="F449" s="615">
        <f t="shared" si="22"/>
        <v>454375045.30000001</v>
      </c>
      <c r="G449" s="614">
        <f t="shared" si="21"/>
        <v>170000</v>
      </c>
      <c r="H449" s="615">
        <f t="shared" si="23"/>
        <v>454375045.30000001</v>
      </c>
      <c r="I449" s="616" t="s">
        <v>113</v>
      </c>
      <c r="J449" s="616" t="s">
        <v>2463</v>
      </c>
    </row>
    <row r="450" spans="1:10" ht="24">
      <c r="A450" s="617"/>
      <c r="B450" s="620" t="s">
        <v>4220</v>
      </c>
      <c r="C450" s="622" t="s">
        <v>4643</v>
      </c>
      <c r="D450" s="618" t="s">
        <v>4412</v>
      </c>
      <c r="E450" s="614">
        <v>300000</v>
      </c>
      <c r="F450" s="615">
        <f t="shared" si="22"/>
        <v>454675045.30000001</v>
      </c>
      <c r="G450" s="614">
        <f t="shared" si="21"/>
        <v>300000</v>
      </c>
      <c r="H450" s="615">
        <f t="shared" si="23"/>
        <v>454675045.30000001</v>
      </c>
      <c r="I450" s="616" t="s">
        <v>113</v>
      </c>
      <c r="J450" s="616" t="s">
        <v>2463</v>
      </c>
    </row>
    <row r="451" spans="1:10" ht="24">
      <c r="A451" s="617"/>
      <c r="B451" s="620" t="s">
        <v>4220</v>
      </c>
      <c r="C451" s="622" t="s">
        <v>4643</v>
      </c>
      <c r="D451" s="618" t="s">
        <v>4662</v>
      </c>
      <c r="E451" s="614">
        <v>240000</v>
      </c>
      <c r="F451" s="615">
        <f t="shared" si="22"/>
        <v>454915045.30000001</v>
      </c>
      <c r="G451" s="614">
        <f t="shared" si="21"/>
        <v>240000</v>
      </c>
      <c r="H451" s="615">
        <f t="shared" si="23"/>
        <v>454915045.30000001</v>
      </c>
      <c r="I451" s="616" t="s">
        <v>113</v>
      </c>
      <c r="J451" s="616" t="s">
        <v>2463</v>
      </c>
    </row>
    <row r="452" spans="1:10" ht="24">
      <c r="A452" s="617"/>
      <c r="B452" s="620" t="s">
        <v>4220</v>
      </c>
      <c r="C452" s="622" t="s">
        <v>4663</v>
      </c>
      <c r="D452" s="618" t="s">
        <v>4664</v>
      </c>
      <c r="E452" s="614">
        <v>233000</v>
      </c>
      <c r="F452" s="615">
        <f t="shared" si="22"/>
        <v>455148045.30000001</v>
      </c>
      <c r="G452" s="614">
        <f t="shared" si="21"/>
        <v>233000</v>
      </c>
      <c r="H452" s="615">
        <f t="shared" si="23"/>
        <v>455148045.30000001</v>
      </c>
      <c r="I452" s="616" t="s">
        <v>730</v>
      </c>
      <c r="J452" s="616" t="s">
        <v>4552</v>
      </c>
    </row>
    <row r="453" spans="1:10" ht="24">
      <c r="A453" s="617"/>
      <c r="B453" s="620" t="s">
        <v>4220</v>
      </c>
      <c r="C453" s="622" t="s">
        <v>4663</v>
      </c>
      <c r="D453" s="618" t="s">
        <v>4665</v>
      </c>
      <c r="E453" s="614">
        <v>1152016</v>
      </c>
      <c r="F453" s="615">
        <f t="shared" si="22"/>
        <v>456300061.30000001</v>
      </c>
      <c r="G453" s="614">
        <f t="shared" si="21"/>
        <v>1152016</v>
      </c>
      <c r="H453" s="615">
        <f t="shared" si="23"/>
        <v>456300061.30000001</v>
      </c>
      <c r="I453" s="616" t="s">
        <v>730</v>
      </c>
      <c r="J453" s="616" t="s">
        <v>4552</v>
      </c>
    </row>
    <row r="454" spans="1:10" ht="24">
      <c r="A454" s="617"/>
      <c r="B454" s="620" t="s">
        <v>4220</v>
      </c>
      <c r="C454" s="622" t="s">
        <v>4663</v>
      </c>
      <c r="D454" s="618" t="s">
        <v>4666</v>
      </c>
      <c r="E454" s="614">
        <v>80000</v>
      </c>
      <c r="F454" s="615">
        <f t="shared" si="22"/>
        <v>456380061.30000001</v>
      </c>
      <c r="G454" s="614">
        <f t="shared" si="21"/>
        <v>80000</v>
      </c>
      <c r="H454" s="615">
        <f t="shared" si="23"/>
        <v>456380061.30000001</v>
      </c>
      <c r="I454" s="616" t="s">
        <v>730</v>
      </c>
      <c r="J454" s="616" t="s">
        <v>4552</v>
      </c>
    </row>
    <row r="455" spans="1:10" ht="24">
      <c r="A455" s="617"/>
      <c r="B455" s="620" t="s">
        <v>4220</v>
      </c>
      <c r="C455" s="622" t="s">
        <v>4663</v>
      </c>
      <c r="D455" s="618" t="s">
        <v>4667</v>
      </c>
      <c r="E455" s="614">
        <v>90000</v>
      </c>
      <c r="F455" s="615">
        <f t="shared" si="22"/>
        <v>456470061.30000001</v>
      </c>
      <c r="G455" s="614">
        <f t="shared" si="21"/>
        <v>90000</v>
      </c>
      <c r="H455" s="615">
        <f t="shared" si="23"/>
        <v>456470061.30000001</v>
      </c>
      <c r="I455" s="616" t="s">
        <v>730</v>
      </c>
      <c r="J455" s="616" t="s">
        <v>4552</v>
      </c>
    </row>
    <row r="456" spans="1:10" ht="24">
      <c r="A456" s="617"/>
      <c r="B456" s="620" t="s">
        <v>4220</v>
      </c>
      <c r="C456" s="622" t="s">
        <v>4663</v>
      </c>
      <c r="D456" s="618" t="s">
        <v>4607</v>
      </c>
      <c r="E456" s="614">
        <v>322000</v>
      </c>
      <c r="F456" s="615">
        <f t="shared" si="22"/>
        <v>456792061.30000001</v>
      </c>
      <c r="G456" s="614">
        <f t="shared" si="21"/>
        <v>322000</v>
      </c>
      <c r="H456" s="615">
        <f t="shared" si="23"/>
        <v>456792061.30000001</v>
      </c>
      <c r="I456" s="616" t="s">
        <v>730</v>
      </c>
      <c r="J456" s="616" t="s">
        <v>4552</v>
      </c>
    </row>
    <row r="457" spans="1:10" ht="24">
      <c r="A457" s="617"/>
      <c r="B457" s="620" t="s">
        <v>4220</v>
      </c>
      <c r="C457" s="622" t="s">
        <v>4663</v>
      </c>
      <c r="D457" s="618" t="s">
        <v>4668</v>
      </c>
      <c r="E457" s="614">
        <v>119500</v>
      </c>
      <c r="F457" s="615">
        <f t="shared" si="22"/>
        <v>456911561.30000001</v>
      </c>
      <c r="G457" s="614">
        <f t="shared" si="21"/>
        <v>119500</v>
      </c>
      <c r="H457" s="615">
        <f t="shared" si="23"/>
        <v>456911561.30000001</v>
      </c>
      <c r="I457" s="616" t="s">
        <v>730</v>
      </c>
      <c r="J457" s="616" t="s">
        <v>4552</v>
      </c>
    </row>
    <row r="458" spans="1:10" ht="24">
      <c r="A458" s="617"/>
      <c r="B458" s="620" t="s">
        <v>4220</v>
      </c>
      <c r="C458" s="622" t="s">
        <v>4663</v>
      </c>
      <c r="D458" s="618" t="s">
        <v>4669</v>
      </c>
      <c r="E458" s="614">
        <v>200000</v>
      </c>
      <c r="F458" s="615">
        <f t="shared" si="22"/>
        <v>457111561.30000001</v>
      </c>
      <c r="G458" s="614">
        <f t="shared" ref="G458:G521" si="24">E458</f>
        <v>200000</v>
      </c>
      <c r="H458" s="615">
        <f t="shared" si="23"/>
        <v>457111561.30000001</v>
      </c>
      <c r="I458" s="616" t="s">
        <v>730</v>
      </c>
      <c r="J458" s="616" t="s">
        <v>4552</v>
      </c>
    </row>
    <row r="459" spans="1:10" ht="24">
      <c r="A459" s="617"/>
      <c r="B459" s="620" t="s">
        <v>4220</v>
      </c>
      <c r="C459" s="622" t="s">
        <v>4663</v>
      </c>
      <c r="D459" s="618" t="s">
        <v>4670</v>
      </c>
      <c r="E459" s="614">
        <v>275000</v>
      </c>
      <c r="F459" s="615">
        <f t="shared" ref="F459:F522" si="25">E459+F458</f>
        <v>457386561.30000001</v>
      </c>
      <c r="G459" s="614">
        <f t="shared" si="24"/>
        <v>275000</v>
      </c>
      <c r="H459" s="615">
        <f t="shared" ref="H459:H522" si="26">H458+G459</f>
        <v>457386561.30000001</v>
      </c>
      <c r="I459" s="616" t="s">
        <v>730</v>
      </c>
      <c r="J459" s="616" t="s">
        <v>4552</v>
      </c>
    </row>
    <row r="460" spans="1:10" ht="24">
      <c r="A460" s="617"/>
      <c r="B460" s="620" t="s">
        <v>4220</v>
      </c>
      <c r="C460" s="622" t="s">
        <v>4663</v>
      </c>
      <c r="D460" s="618" t="s">
        <v>4671</v>
      </c>
      <c r="E460" s="614">
        <v>150000</v>
      </c>
      <c r="F460" s="615">
        <f t="shared" si="25"/>
        <v>457536561.30000001</v>
      </c>
      <c r="G460" s="614">
        <f t="shared" si="24"/>
        <v>150000</v>
      </c>
      <c r="H460" s="615">
        <f t="shared" si="26"/>
        <v>457536561.30000001</v>
      </c>
      <c r="I460" s="616" t="s">
        <v>730</v>
      </c>
      <c r="J460" s="616" t="s">
        <v>4552</v>
      </c>
    </row>
    <row r="461" spans="1:10" ht="24">
      <c r="A461" s="617"/>
      <c r="B461" s="620" t="s">
        <v>4220</v>
      </c>
      <c r="C461" s="622" t="s">
        <v>4663</v>
      </c>
      <c r="D461" s="618" t="s">
        <v>4672</v>
      </c>
      <c r="E461" s="614">
        <v>60000</v>
      </c>
      <c r="F461" s="615">
        <f t="shared" si="25"/>
        <v>457596561.30000001</v>
      </c>
      <c r="G461" s="614">
        <f t="shared" si="24"/>
        <v>60000</v>
      </c>
      <c r="H461" s="615">
        <f t="shared" si="26"/>
        <v>457596561.30000001</v>
      </c>
      <c r="I461" s="616" t="s">
        <v>730</v>
      </c>
      <c r="J461" s="616" t="s">
        <v>4552</v>
      </c>
    </row>
    <row r="462" spans="1:10" ht="24">
      <c r="A462" s="617"/>
      <c r="B462" s="620" t="s">
        <v>4220</v>
      </c>
      <c r="C462" s="622" t="s">
        <v>4663</v>
      </c>
      <c r="D462" s="618" t="s">
        <v>4374</v>
      </c>
      <c r="E462" s="614">
        <v>155000</v>
      </c>
      <c r="F462" s="615">
        <f t="shared" si="25"/>
        <v>457751561.30000001</v>
      </c>
      <c r="G462" s="614">
        <f t="shared" si="24"/>
        <v>155000</v>
      </c>
      <c r="H462" s="615">
        <f t="shared" si="26"/>
        <v>457751561.30000001</v>
      </c>
      <c r="I462" s="616" t="s">
        <v>730</v>
      </c>
      <c r="J462" s="616" t="s">
        <v>4552</v>
      </c>
    </row>
    <row r="463" spans="1:10" ht="24">
      <c r="A463" s="617"/>
      <c r="B463" s="620" t="s">
        <v>4220</v>
      </c>
      <c r="C463" s="622" t="s">
        <v>4663</v>
      </c>
      <c r="D463" s="618" t="s">
        <v>4673</v>
      </c>
      <c r="E463" s="614">
        <v>573100</v>
      </c>
      <c r="F463" s="615">
        <f t="shared" si="25"/>
        <v>458324661.30000001</v>
      </c>
      <c r="G463" s="614">
        <f t="shared" si="24"/>
        <v>573100</v>
      </c>
      <c r="H463" s="615">
        <f t="shared" si="26"/>
        <v>458324661.30000001</v>
      </c>
      <c r="I463" s="616" t="s">
        <v>730</v>
      </c>
      <c r="J463" s="616" t="s">
        <v>4552</v>
      </c>
    </row>
    <row r="464" spans="1:10" ht="24">
      <c r="A464" s="617"/>
      <c r="B464" s="620" t="s">
        <v>4220</v>
      </c>
      <c r="C464" s="622" t="s">
        <v>4663</v>
      </c>
      <c r="D464" s="618" t="s">
        <v>4674</v>
      </c>
      <c r="E464" s="614">
        <v>113620</v>
      </c>
      <c r="F464" s="615">
        <f t="shared" si="25"/>
        <v>458438281.30000001</v>
      </c>
      <c r="G464" s="614">
        <f t="shared" si="24"/>
        <v>113620</v>
      </c>
      <c r="H464" s="615">
        <f t="shared" si="26"/>
        <v>458438281.30000001</v>
      </c>
      <c r="I464" s="616" t="s">
        <v>730</v>
      </c>
      <c r="J464" s="616" t="s">
        <v>4552</v>
      </c>
    </row>
    <row r="465" spans="1:10" ht="24">
      <c r="A465" s="617"/>
      <c r="B465" s="620" t="s">
        <v>4220</v>
      </c>
      <c r="C465" s="622" t="s">
        <v>4663</v>
      </c>
      <c r="D465" s="618" t="s">
        <v>4675</v>
      </c>
      <c r="E465" s="614">
        <v>176764</v>
      </c>
      <c r="F465" s="615">
        <f t="shared" si="25"/>
        <v>458615045.30000001</v>
      </c>
      <c r="G465" s="614">
        <f t="shared" si="24"/>
        <v>176764</v>
      </c>
      <c r="H465" s="615">
        <f t="shared" si="26"/>
        <v>458615045.30000001</v>
      </c>
      <c r="I465" s="616" t="s">
        <v>730</v>
      </c>
      <c r="J465" s="616" t="s">
        <v>4552</v>
      </c>
    </row>
    <row r="466" spans="1:10" ht="24">
      <c r="A466" s="617"/>
      <c r="B466" s="620" t="s">
        <v>4220</v>
      </c>
      <c r="C466" s="622" t="s">
        <v>4676</v>
      </c>
      <c r="D466" s="618" t="s">
        <v>4677</v>
      </c>
      <c r="E466" s="614">
        <v>115000</v>
      </c>
      <c r="F466" s="615">
        <f t="shared" si="25"/>
        <v>458730045.30000001</v>
      </c>
      <c r="G466" s="614">
        <f t="shared" si="24"/>
        <v>115000</v>
      </c>
      <c r="H466" s="615">
        <f t="shared" si="26"/>
        <v>458730045.30000001</v>
      </c>
      <c r="I466" s="616" t="s">
        <v>113</v>
      </c>
      <c r="J466" s="616" t="s">
        <v>2463</v>
      </c>
    </row>
    <row r="467" spans="1:10" ht="24">
      <c r="A467" s="617"/>
      <c r="B467" s="620" t="s">
        <v>4220</v>
      </c>
      <c r="C467" s="622" t="s">
        <v>4676</v>
      </c>
      <c r="D467" s="618" t="s">
        <v>4678</v>
      </c>
      <c r="E467" s="614">
        <v>78000</v>
      </c>
      <c r="F467" s="615">
        <f t="shared" si="25"/>
        <v>458808045.30000001</v>
      </c>
      <c r="G467" s="614">
        <f t="shared" si="24"/>
        <v>78000</v>
      </c>
      <c r="H467" s="615">
        <f t="shared" si="26"/>
        <v>458808045.30000001</v>
      </c>
      <c r="I467" s="616" t="s">
        <v>113</v>
      </c>
      <c r="J467" s="616" t="s">
        <v>2463</v>
      </c>
    </row>
    <row r="468" spans="1:10" ht="24">
      <c r="A468" s="617"/>
      <c r="B468" s="620" t="s">
        <v>4220</v>
      </c>
      <c r="C468" s="622" t="s">
        <v>4676</v>
      </c>
      <c r="D468" s="618" t="s">
        <v>4679</v>
      </c>
      <c r="E468" s="614">
        <v>75000</v>
      </c>
      <c r="F468" s="615">
        <f t="shared" si="25"/>
        <v>458883045.30000001</v>
      </c>
      <c r="G468" s="614">
        <f t="shared" si="24"/>
        <v>75000</v>
      </c>
      <c r="H468" s="615">
        <f t="shared" si="26"/>
        <v>458883045.30000001</v>
      </c>
      <c r="I468" s="616" t="s">
        <v>113</v>
      </c>
      <c r="J468" s="616" t="s">
        <v>2463</v>
      </c>
    </row>
    <row r="469" spans="1:10" ht="24">
      <c r="A469" s="617"/>
      <c r="B469" s="620" t="s">
        <v>4220</v>
      </c>
      <c r="C469" s="622" t="s">
        <v>4676</v>
      </c>
      <c r="D469" s="618" t="s">
        <v>4680</v>
      </c>
      <c r="E469" s="614">
        <v>7000</v>
      </c>
      <c r="F469" s="615">
        <f t="shared" si="25"/>
        <v>458890045.30000001</v>
      </c>
      <c r="G469" s="614">
        <f t="shared" si="24"/>
        <v>7000</v>
      </c>
      <c r="H469" s="615">
        <f t="shared" si="26"/>
        <v>458890045.30000001</v>
      </c>
      <c r="I469" s="616" t="s">
        <v>113</v>
      </c>
      <c r="J469" s="616" t="s">
        <v>2463</v>
      </c>
    </row>
    <row r="470" spans="1:10" ht="24">
      <c r="A470" s="617"/>
      <c r="B470" s="620" t="s">
        <v>4220</v>
      </c>
      <c r="C470" s="622" t="s">
        <v>4676</v>
      </c>
      <c r="D470" s="618" t="s">
        <v>4681</v>
      </c>
      <c r="E470" s="614">
        <v>29000</v>
      </c>
      <c r="F470" s="615">
        <f t="shared" si="25"/>
        <v>458919045.30000001</v>
      </c>
      <c r="G470" s="614">
        <f t="shared" si="24"/>
        <v>29000</v>
      </c>
      <c r="H470" s="615">
        <f t="shared" si="26"/>
        <v>458919045.30000001</v>
      </c>
      <c r="I470" s="616" t="s">
        <v>113</v>
      </c>
      <c r="J470" s="616" t="s">
        <v>2463</v>
      </c>
    </row>
    <row r="471" spans="1:10" ht="24">
      <c r="A471" s="617"/>
      <c r="B471" s="620" t="s">
        <v>4220</v>
      </c>
      <c r="C471" s="622" t="s">
        <v>4676</v>
      </c>
      <c r="D471" s="618" t="s">
        <v>4317</v>
      </c>
      <c r="E471" s="614">
        <v>7000</v>
      </c>
      <c r="F471" s="615">
        <f t="shared" si="25"/>
        <v>458926045.30000001</v>
      </c>
      <c r="G471" s="614">
        <f t="shared" si="24"/>
        <v>7000</v>
      </c>
      <c r="H471" s="615">
        <f t="shared" si="26"/>
        <v>458926045.30000001</v>
      </c>
      <c r="I471" s="616" t="s">
        <v>113</v>
      </c>
      <c r="J471" s="616" t="s">
        <v>2463</v>
      </c>
    </row>
    <row r="472" spans="1:10" ht="24">
      <c r="A472" s="617"/>
      <c r="B472" s="620" t="s">
        <v>4220</v>
      </c>
      <c r="C472" s="622" t="s">
        <v>4676</v>
      </c>
      <c r="D472" s="618" t="s">
        <v>4318</v>
      </c>
      <c r="E472" s="614">
        <v>11000</v>
      </c>
      <c r="F472" s="615">
        <f t="shared" si="25"/>
        <v>458937045.30000001</v>
      </c>
      <c r="G472" s="614">
        <f t="shared" si="24"/>
        <v>11000</v>
      </c>
      <c r="H472" s="615">
        <f t="shared" si="26"/>
        <v>458937045.30000001</v>
      </c>
      <c r="I472" s="616" t="s">
        <v>113</v>
      </c>
      <c r="J472" s="616" t="s">
        <v>2463</v>
      </c>
    </row>
    <row r="473" spans="1:10" ht="24">
      <c r="A473" s="617"/>
      <c r="B473" s="620" t="s">
        <v>4220</v>
      </c>
      <c r="C473" s="622" t="s">
        <v>4676</v>
      </c>
      <c r="D473" s="618" t="s">
        <v>4682</v>
      </c>
      <c r="E473" s="614">
        <v>45000</v>
      </c>
      <c r="F473" s="615">
        <f t="shared" si="25"/>
        <v>458982045.30000001</v>
      </c>
      <c r="G473" s="614">
        <f t="shared" si="24"/>
        <v>45000</v>
      </c>
      <c r="H473" s="615">
        <f t="shared" si="26"/>
        <v>458982045.30000001</v>
      </c>
      <c r="I473" s="616" t="s">
        <v>113</v>
      </c>
      <c r="J473" s="616" t="s">
        <v>2463</v>
      </c>
    </row>
    <row r="474" spans="1:10" ht="24">
      <c r="A474" s="617"/>
      <c r="B474" s="620" t="s">
        <v>4220</v>
      </c>
      <c r="C474" s="622" t="s">
        <v>4676</v>
      </c>
      <c r="D474" s="618" t="s">
        <v>4520</v>
      </c>
      <c r="E474" s="614">
        <v>18000</v>
      </c>
      <c r="F474" s="615">
        <f t="shared" si="25"/>
        <v>459000045.30000001</v>
      </c>
      <c r="G474" s="614">
        <f t="shared" si="24"/>
        <v>18000</v>
      </c>
      <c r="H474" s="615">
        <f t="shared" si="26"/>
        <v>459000045.30000001</v>
      </c>
      <c r="I474" s="616" t="s">
        <v>113</v>
      </c>
      <c r="J474" s="616" t="s">
        <v>2463</v>
      </c>
    </row>
    <row r="475" spans="1:10" ht="24">
      <c r="A475" s="617"/>
      <c r="B475" s="620" t="s">
        <v>4220</v>
      </c>
      <c r="C475" s="622" t="s">
        <v>4676</v>
      </c>
      <c r="D475" s="618" t="s">
        <v>4321</v>
      </c>
      <c r="E475" s="614">
        <v>7000</v>
      </c>
      <c r="F475" s="615">
        <f t="shared" si="25"/>
        <v>459007045.30000001</v>
      </c>
      <c r="G475" s="614">
        <f t="shared" si="24"/>
        <v>7000</v>
      </c>
      <c r="H475" s="615">
        <f t="shared" si="26"/>
        <v>459007045.30000001</v>
      </c>
      <c r="I475" s="616" t="s">
        <v>113</v>
      </c>
      <c r="J475" s="616" t="s">
        <v>2463</v>
      </c>
    </row>
    <row r="476" spans="1:10" ht="24">
      <c r="A476" s="617"/>
      <c r="B476" s="620" t="s">
        <v>4220</v>
      </c>
      <c r="C476" s="622" t="s">
        <v>4676</v>
      </c>
      <c r="D476" s="618" t="s">
        <v>4683</v>
      </c>
      <c r="E476" s="614">
        <v>7000</v>
      </c>
      <c r="F476" s="615">
        <f t="shared" si="25"/>
        <v>459014045.30000001</v>
      </c>
      <c r="G476" s="614">
        <f t="shared" si="24"/>
        <v>7000</v>
      </c>
      <c r="H476" s="615">
        <f t="shared" si="26"/>
        <v>459014045.30000001</v>
      </c>
      <c r="I476" s="616" t="s">
        <v>113</v>
      </c>
      <c r="J476" s="616" t="s">
        <v>2463</v>
      </c>
    </row>
    <row r="477" spans="1:10" ht="24">
      <c r="A477" s="617"/>
      <c r="B477" s="620" t="s">
        <v>4220</v>
      </c>
      <c r="C477" s="622" t="s">
        <v>4676</v>
      </c>
      <c r="D477" s="618" t="s">
        <v>4684</v>
      </c>
      <c r="E477" s="614">
        <v>7000</v>
      </c>
      <c r="F477" s="615">
        <f t="shared" si="25"/>
        <v>459021045.30000001</v>
      </c>
      <c r="G477" s="614">
        <f t="shared" si="24"/>
        <v>7000</v>
      </c>
      <c r="H477" s="615">
        <f t="shared" si="26"/>
        <v>459021045.30000001</v>
      </c>
      <c r="I477" s="616" t="s">
        <v>113</v>
      </c>
      <c r="J477" s="616" t="s">
        <v>2463</v>
      </c>
    </row>
    <row r="478" spans="1:10" ht="24">
      <c r="A478" s="617"/>
      <c r="B478" s="620" t="s">
        <v>4220</v>
      </c>
      <c r="C478" s="622" t="s">
        <v>4676</v>
      </c>
      <c r="D478" s="618" t="s">
        <v>4685</v>
      </c>
      <c r="E478" s="614">
        <v>100000</v>
      </c>
      <c r="F478" s="615">
        <f t="shared" si="25"/>
        <v>459121045.30000001</v>
      </c>
      <c r="G478" s="614">
        <f t="shared" si="24"/>
        <v>100000</v>
      </c>
      <c r="H478" s="615">
        <f t="shared" si="26"/>
        <v>459121045.30000001</v>
      </c>
      <c r="I478" s="616" t="s">
        <v>113</v>
      </c>
      <c r="J478" s="616" t="s">
        <v>2463</v>
      </c>
    </row>
    <row r="479" spans="1:10" ht="24">
      <c r="A479" s="617"/>
      <c r="B479" s="620" t="s">
        <v>4220</v>
      </c>
      <c r="C479" s="622" t="s">
        <v>4676</v>
      </c>
      <c r="D479" s="618" t="s">
        <v>4686</v>
      </c>
      <c r="E479" s="614">
        <v>8000</v>
      </c>
      <c r="F479" s="615">
        <f t="shared" si="25"/>
        <v>459129045.30000001</v>
      </c>
      <c r="G479" s="614">
        <f t="shared" si="24"/>
        <v>8000</v>
      </c>
      <c r="H479" s="615">
        <f t="shared" si="26"/>
        <v>459129045.30000001</v>
      </c>
      <c r="I479" s="616" t="s">
        <v>113</v>
      </c>
      <c r="J479" s="616" t="s">
        <v>2463</v>
      </c>
    </row>
    <row r="480" spans="1:10" ht="24">
      <c r="A480" s="617"/>
      <c r="B480" s="620" t="s">
        <v>4220</v>
      </c>
      <c r="C480" s="622" t="s">
        <v>4676</v>
      </c>
      <c r="D480" s="618" t="s">
        <v>4687</v>
      </c>
      <c r="E480" s="614">
        <v>25000</v>
      </c>
      <c r="F480" s="615">
        <f t="shared" si="25"/>
        <v>459154045.30000001</v>
      </c>
      <c r="G480" s="614">
        <f t="shared" si="24"/>
        <v>25000</v>
      </c>
      <c r="H480" s="615">
        <f t="shared" si="26"/>
        <v>459154045.30000001</v>
      </c>
      <c r="I480" s="616" t="s">
        <v>113</v>
      </c>
      <c r="J480" s="616" t="s">
        <v>2463</v>
      </c>
    </row>
    <row r="481" spans="1:10" ht="24">
      <c r="A481" s="617"/>
      <c r="B481" s="620" t="s">
        <v>4220</v>
      </c>
      <c r="C481" s="622" t="s">
        <v>4676</v>
      </c>
      <c r="D481" s="618" t="s">
        <v>4688</v>
      </c>
      <c r="E481" s="614">
        <v>7000</v>
      </c>
      <c r="F481" s="615">
        <f t="shared" si="25"/>
        <v>459161045.30000001</v>
      </c>
      <c r="G481" s="614">
        <f t="shared" si="24"/>
        <v>7000</v>
      </c>
      <c r="H481" s="615">
        <f t="shared" si="26"/>
        <v>459161045.30000001</v>
      </c>
      <c r="I481" s="616" t="s">
        <v>113</v>
      </c>
      <c r="J481" s="616" t="s">
        <v>2463</v>
      </c>
    </row>
    <row r="482" spans="1:10" ht="24">
      <c r="A482" s="617"/>
      <c r="B482" s="620" t="s">
        <v>4220</v>
      </c>
      <c r="C482" s="622" t="s">
        <v>3691</v>
      </c>
      <c r="D482" s="618" t="s">
        <v>4689</v>
      </c>
      <c r="E482" s="614">
        <v>1163000</v>
      </c>
      <c r="F482" s="615">
        <f t="shared" si="25"/>
        <v>460324045.30000001</v>
      </c>
      <c r="G482" s="614">
        <f t="shared" si="24"/>
        <v>1163000</v>
      </c>
      <c r="H482" s="615">
        <f t="shared" si="26"/>
        <v>460324045.30000001</v>
      </c>
      <c r="I482" s="616" t="s">
        <v>113</v>
      </c>
      <c r="J482" s="616" t="s">
        <v>3693</v>
      </c>
    </row>
    <row r="483" spans="1:10" ht="24">
      <c r="A483" s="617"/>
      <c r="B483" s="620" t="s">
        <v>4220</v>
      </c>
      <c r="C483" s="622" t="s">
        <v>3691</v>
      </c>
      <c r="D483" s="618" t="s">
        <v>4689</v>
      </c>
      <c r="E483" s="614">
        <v>366000</v>
      </c>
      <c r="F483" s="615">
        <f t="shared" si="25"/>
        <v>460690045.30000001</v>
      </c>
      <c r="G483" s="614">
        <f t="shared" si="24"/>
        <v>366000</v>
      </c>
      <c r="H483" s="615">
        <f t="shared" si="26"/>
        <v>460690045.30000001</v>
      </c>
      <c r="I483" s="616" t="s">
        <v>113</v>
      </c>
      <c r="J483" s="616" t="s">
        <v>3693</v>
      </c>
    </row>
    <row r="484" spans="1:10" ht="24">
      <c r="A484" s="617"/>
      <c r="B484" s="620" t="s">
        <v>4220</v>
      </c>
      <c r="C484" s="622" t="s">
        <v>3691</v>
      </c>
      <c r="D484" s="618" t="s">
        <v>4689</v>
      </c>
      <c r="E484" s="614">
        <v>850000</v>
      </c>
      <c r="F484" s="615">
        <f t="shared" si="25"/>
        <v>461540045.30000001</v>
      </c>
      <c r="G484" s="614">
        <f t="shared" si="24"/>
        <v>850000</v>
      </c>
      <c r="H484" s="615">
        <f t="shared" si="26"/>
        <v>461540045.30000001</v>
      </c>
      <c r="I484" s="616" t="s">
        <v>113</v>
      </c>
      <c r="J484" s="616" t="s">
        <v>3693</v>
      </c>
    </row>
    <row r="485" spans="1:10" ht="24">
      <c r="A485" s="617"/>
      <c r="B485" s="620" t="s">
        <v>4220</v>
      </c>
      <c r="C485" s="622" t="s">
        <v>3691</v>
      </c>
      <c r="D485" s="618" t="s">
        <v>4690</v>
      </c>
      <c r="E485" s="614">
        <v>469000</v>
      </c>
      <c r="F485" s="615">
        <f t="shared" si="25"/>
        <v>462009045.30000001</v>
      </c>
      <c r="G485" s="614">
        <f t="shared" si="24"/>
        <v>469000</v>
      </c>
      <c r="H485" s="615">
        <f t="shared" si="26"/>
        <v>462009045.30000001</v>
      </c>
      <c r="I485" s="616" t="s">
        <v>113</v>
      </c>
      <c r="J485" s="616" t="s">
        <v>3693</v>
      </c>
    </row>
    <row r="486" spans="1:10" ht="24">
      <c r="A486" s="617"/>
      <c r="B486" s="620" t="s">
        <v>4220</v>
      </c>
      <c r="C486" s="622" t="s">
        <v>3691</v>
      </c>
      <c r="D486" s="618" t="s">
        <v>4691</v>
      </c>
      <c r="E486" s="614">
        <v>100000</v>
      </c>
      <c r="F486" s="615">
        <f t="shared" si="25"/>
        <v>462109045.30000001</v>
      </c>
      <c r="G486" s="614">
        <f t="shared" si="24"/>
        <v>100000</v>
      </c>
      <c r="H486" s="615">
        <f t="shared" si="26"/>
        <v>462109045.30000001</v>
      </c>
      <c r="I486" s="616" t="s">
        <v>113</v>
      </c>
      <c r="J486" s="616" t="s">
        <v>3693</v>
      </c>
    </row>
    <row r="487" spans="1:10" ht="24">
      <c r="A487" s="617"/>
      <c r="B487" s="620" t="s">
        <v>4220</v>
      </c>
      <c r="C487" s="622" t="s">
        <v>3691</v>
      </c>
      <c r="D487" s="618" t="s">
        <v>4692</v>
      </c>
      <c r="E487" s="614">
        <v>473000</v>
      </c>
      <c r="F487" s="615">
        <f t="shared" si="25"/>
        <v>462582045.30000001</v>
      </c>
      <c r="G487" s="614">
        <f t="shared" si="24"/>
        <v>473000</v>
      </c>
      <c r="H487" s="615">
        <f t="shared" si="26"/>
        <v>462582045.30000001</v>
      </c>
      <c r="I487" s="616" t="s">
        <v>113</v>
      </c>
      <c r="J487" s="616" t="s">
        <v>3693</v>
      </c>
    </row>
    <row r="488" spans="1:10" ht="24">
      <c r="A488" s="617"/>
      <c r="B488" s="620" t="s">
        <v>4220</v>
      </c>
      <c r="C488" s="622" t="s">
        <v>3691</v>
      </c>
      <c r="D488" s="618" t="s">
        <v>4693</v>
      </c>
      <c r="E488" s="614">
        <v>3669000</v>
      </c>
      <c r="F488" s="615">
        <f t="shared" si="25"/>
        <v>466251045.30000001</v>
      </c>
      <c r="G488" s="614">
        <f t="shared" si="24"/>
        <v>3669000</v>
      </c>
      <c r="H488" s="615">
        <f t="shared" si="26"/>
        <v>466251045.30000001</v>
      </c>
      <c r="I488" s="616" t="s">
        <v>113</v>
      </c>
      <c r="J488" s="616" t="s">
        <v>3693</v>
      </c>
    </row>
    <row r="489" spans="1:10" ht="24">
      <c r="A489" s="617"/>
      <c r="B489" s="620" t="s">
        <v>4220</v>
      </c>
      <c r="C489" s="622" t="s">
        <v>3691</v>
      </c>
      <c r="D489" s="618" t="s">
        <v>4694</v>
      </c>
      <c r="E489" s="614">
        <v>615000</v>
      </c>
      <c r="F489" s="615">
        <f t="shared" si="25"/>
        <v>466866045.30000001</v>
      </c>
      <c r="G489" s="614">
        <f t="shared" si="24"/>
        <v>615000</v>
      </c>
      <c r="H489" s="615">
        <f t="shared" si="26"/>
        <v>466866045.30000001</v>
      </c>
      <c r="I489" s="616" t="s">
        <v>113</v>
      </c>
      <c r="J489" s="616" t="s">
        <v>3693</v>
      </c>
    </row>
    <row r="490" spans="1:10" ht="24">
      <c r="A490" s="617"/>
      <c r="B490" s="620" t="s">
        <v>4220</v>
      </c>
      <c r="C490" s="622" t="s">
        <v>3691</v>
      </c>
      <c r="D490" s="618" t="s">
        <v>4695</v>
      </c>
      <c r="E490" s="614">
        <v>600000</v>
      </c>
      <c r="F490" s="615">
        <f t="shared" si="25"/>
        <v>467466045.30000001</v>
      </c>
      <c r="G490" s="614">
        <f t="shared" si="24"/>
        <v>600000</v>
      </c>
      <c r="H490" s="615">
        <f t="shared" si="26"/>
        <v>467466045.30000001</v>
      </c>
      <c r="I490" s="616" t="s">
        <v>113</v>
      </c>
      <c r="J490" s="616" t="s">
        <v>3693</v>
      </c>
    </row>
    <row r="491" spans="1:10" ht="24">
      <c r="A491" s="617"/>
      <c r="B491" s="620" t="s">
        <v>4220</v>
      </c>
      <c r="C491" s="622" t="s">
        <v>3691</v>
      </c>
      <c r="D491" s="618" t="s">
        <v>4696</v>
      </c>
      <c r="E491" s="614">
        <v>500000</v>
      </c>
      <c r="F491" s="615">
        <f t="shared" si="25"/>
        <v>467966045.30000001</v>
      </c>
      <c r="G491" s="614">
        <f t="shared" si="24"/>
        <v>500000</v>
      </c>
      <c r="H491" s="615">
        <f t="shared" si="26"/>
        <v>467966045.30000001</v>
      </c>
      <c r="I491" s="616" t="s">
        <v>113</v>
      </c>
      <c r="J491" s="616" t="s">
        <v>3693</v>
      </c>
    </row>
    <row r="492" spans="1:10" ht="24">
      <c r="A492" s="617"/>
      <c r="B492" s="620" t="s">
        <v>4220</v>
      </c>
      <c r="C492" s="622" t="s">
        <v>3691</v>
      </c>
      <c r="D492" s="618" t="s">
        <v>4697</v>
      </c>
      <c r="E492" s="614">
        <v>290000</v>
      </c>
      <c r="F492" s="615">
        <f t="shared" si="25"/>
        <v>468256045.30000001</v>
      </c>
      <c r="G492" s="614">
        <f t="shared" si="24"/>
        <v>290000</v>
      </c>
      <c r="H492" s="615">
        <f t="shared" si="26"/>
        <v>468256045.30000001</v>
      </c>
      <c r="I492" s="616" t="s">
        <v>113</v>
      </c>
      <c r="J492" s="616" t="s">
        <v>3693</v>
      </c>
    </row>
    <row r="493" spans="1:10" ht="24">
      <c r="A493" s="617"/>
      <c r="B493" s="620" t="s">
        <v>4220</v>
      </c>
      <c r="C493" s="622" t="s">
        <v>3691</v>
      </c>
      <c r="D493" s="618" t="s">
        <v>4698</v>
      </c>
      <c r="E493" s="614">
        <v>430000</v>
      </c>
      <c r="F493" s="615">
        <f t="shared" si="25"/>
        <v>468686045.30000001</v>
      </c>
      <c r="G493" s="614">
        <f t="shared" si="24"/>
        <v>430000</v>
      </c>
      <c r="H493" s="615">
        <f t="shared" si="26"/>
        <v>468686045.30000001</v>
      </c>
      <c r="I493" s="616" t="s">
        <v>113</v>
      </c>
      <c r="J493" s="616" t="s">
        <v>3693</v>
      </c>
    </row>
    <row r="494" spans="1:10" ht="24">
      <c r="A494" s="617"/>
      <c r="B494" s="620" t="s">
        <v>4220</v>
      </c>
      <c r="C494" s="622" t="s">
        <v>3691</v>
      </c>
      <c r="D494" s="618" t="s">
        <v>4699</v>
      </c>
      <c r="E494" s="614">
        <v>521000</v>
      </c>
      <c r="F494" s="615">
        <f t="shared" si="25"/>
        <v>469207045.30000001</v>
      </c>
      <c r="G494" s="614">
        <f t="shared" si="24"/>
        <v>521000</v>
      </c>
      <c r="H494" s="615">
        <f t="shared" si="26"/>
        <v>469207045.30000001</v>
      </c>
      <c r="I494" s="616" t="s">
        <v>113</v>
      </c>
      <c r="J494" s="616" t="s">
        <v>3693</v>
      </c>
    </row>
    <row r="495" spans="1:10" ht="24">
      <c r="A495" s="617"/>
      <c r="B495" s="620" t="s">
        <v>4220</v>
      </c>
      <c r="C495" s="622" t="s">
        <v>3691</v>
      </c>
      <c r="D495" s="618" t="s">
        <v>4700</v>
      </c>
      <c r="E495" s="614">
        <v>300000</v>
      </c>
      <c r="F495" s="615">
        <f t="shared" si="25"/>
        <v>469507045.30000001</v>
      </c>
      <c r="G495" s="614">
        <f t="shared" si="24"/>
        <v>300000</v>
      </c>
      <c r="H495" s="615">
        <f t="shared" si="26"/>
        <v>469507045.30000001</v>
      </c>
      <c r="I495" s="616" t="s">
        <v>113</v>
      </c>
      <c r="J495" s="616" t="s">
        <v>3693</v>
      </c>
    </row>
    <row r="496" spans="1:10" ht="24">
      <c r="A496" s="617"/>
      <c r="B496" s="620" t="s">
        <v>4220</v>
      </c>
      <c r="C496" s="622" t="s">
        <v>3691</v>
      </c>
      <c r="D496" s="618" t="s">
        <v>4701</v>
      </c>
      <c r="E496" s="614">
        <v>80000</v>
      </c>
      <c r="F496" s="615">
        <f t="shared" si="25"/>
        <v>469587045.30000001</v>
      </c>
      <c r="G496" s="614">
        <f t="shared" si="24"/>
        <v>80000</v>
      </c>
      <c r="H496" s="615">
        <f t="shared" si="26"/>
        <v>469587045.30000001</v>
      </c>
      <c r="I496" s="616" t="s">
        <v>113</v>
      </c>
      <c r="J496" s="616" t="s">
        <v>3693</v>
      </c>
    </row>
    <row r="497" spans="1:10" ht="24">
      <c r="A497" s="617"/>
      <c r="B497" s="620" t="s">
        <v>4220</v>
      </c>
      <c r="C497" s="622" t="s">
        <v>3691</v>
      </c>
      <c r="D497" s="618" t="s">
        <v>4702</v>
      </c>
      <c r="E497" s="614">
        <v>225000</v>
      </c>
      <c r="F497" s="615">
        <f t="shared" si="25"/>
        <v>469812045.30000001</v>
      </c>
      <c r="G497" s="614">
        <f t="shared" si="24"/>
        <v>225000</v>
      </c>
      <c r="H497" s="615">
        <f t="shared" si="26"/>
        <v>469812045.30000001</v>
      </c>
      <c r="I497" s="616" t="s">
        <v>113</v>
      </c>
      <c r="J497" s="616" t="s">
        <v>3693</v>
      </c>
    </row>
    <row r="498" spans="1:10" ht="24">
      <c r="A498" s="617"/>
      <c r="B498" s="620" t="s">
        <v>4220</v>
      </c>
      <c r="C498" s="622" t="s">
        <v>3691</v>
      </c>
      <c r="D498" s="618" t="s">
        <v>4703</v>
      </c>
      <c r="E498" s="614">
        <v>33000</v>
      </c>
      <c r="F498" s="615">
        <f t="shared" si="25"/>
        <v>469845045.30000001</v>
      </c>
      <c r="G498" s="614">
        <f t="shared" si="24"/>
        <v>33000</v>
      </c>
      <c r="H498" s="615">
        <f t="shared" si="26"/>
        <v>469845045.30000001</v>
      </c>
      <c r="I498" s="616" t="s">
        <v>113</v>
      </c>
      <c r="J498" s="616" t="s">
        <v>3693</v>
      </c>
    </row>
    <row r="499" spans="1:10" ht="24">
      <c r="A499" s="617"/>
      <c r="B499" s="620" t="s">
        <v>4220</v>
      </c>
      <c r="C499" s="622" t="s">
        <v>3691</v>
      </c>
      <c r="D499" s="618" t="s">
        <v>4704</v>
      </c>
      <c r="E499" s="614">
        <v>5500000</v>
      </c>
      <c r="F499" s="615">
        <f t="shared" si="25"/>
        <v>475345045.30000001</v>
      </c>
      <c r="G499" s="614">
        <f t="shared" si="24"/>
        <v>5500000</v>
      </c>
      <c r="H499" s="615">
        <f t="shared" si="26"/>
        <v>475345045.30000001</v>
      </c>
      <c r="I499" s="616" t="s">
        <v>113</v>
      </c>
      <c r="J499" s="616" t="s">
        <v>3693</v>
      </c>
    </row>
    <row r="500" spans="1:10" ht="24">
      <c r="A500" s="617"/>
      <c r="B500" s="620" t="s">
        <v>4220</v>
      </c>
      <c r="C500" s="622" t="s">
        <v>3691</v>
      </c>
      <c r="D500" s="618" t="s">
        <v>4705</v>
      </c>
      <c r="E500" s="614">
        <v>71000</v>
      </c>
      <c r="F500" s="615">
        <f t="shared" si="25"/>
        <v>475416045.30000001</v>
      </c>
      <c r="G500" s="614">
        <f t="shared" si="24"/>
        <v>71000</v>
      </c>
      <c r="H500" s="615">
        <f t="shared" si="26"/>
        <v>475416045.30000001</v>
      </c>
      <c r="I500" s="616" t="s">
        <v>113</v>
      </c>
      <c r="J500" s="616" t="s">
        <v>3693</v>
      </c>
    </row>
    <row r="501" spans="1:10" ht="24">
      <c r="A501" s="617"/>
      <c r="B501" s="620" t="s">
        <v>4220</v>
      </c>
      <c r="C501" s="622" t="s">
        <v>3691</v>
      </c>
      <c r="D501" s="618" t="s">
        <v>4706</v>
      </c>
      <c r="E501" s="614">
        <v>250000</v>
      </c>
      <c r="F501" s="615">
        <f t="shared" si="25"/>
        <v>475666045.30000001</v>
      </c>
      <c r="G501" s="614">
        <f t="shared" si="24"/>
        <v>250000</v>
      </c>
      <c r="H501" s="615">
        <f t="shared" si="26"/>
        <v>475666045.30000001</v>
      </c>
      <c r="I501" s="616" t="s">
        <v>113</v>
      </c>
      <c r="J501" s="616" t="s">
        <v>3693</v>
      </c>
    </row>
    <row r="502" spans="1:10" ht="24">
      <c r="A502" s="617"/>
      <c r="B502" s="620" t="s">
        <v>4220</v>
      </c>
      <c r="C502" s="622" t="s">
        <v>3691</v>
      </c>
      <c r="D502" s="618" t="s">
        <v>4707</v>
      </c>
      <c r="E502" s="614">
        <v>650000</v>
      </c>
      <c r="F502" s="615">
        <f t="shared" si="25"/>
        <v>476316045.30000001</v>
      </c>
      <c r="G502" s="614">
        <f t="shared" si="24"/>
        <v>650000</v>
      </c>
      <c r="H502" s="615">
        <f t="shared" si="26"/>
        <v>476316045.30000001</v>
      </c>
      <c r="I502" s="616" t="s">
        <v>113</v>
      </c>
      <c r="J502" s="616" t="s">
        <v>3693</v>
      </c>
    </row>
    <row r="503" spans="1:10" ht="24">
      <c r="A503" s="617"/>
      <c r="B503" s="620" t="s">
        <v>4220</v>
      </c>
      <c r="C503" s="622" t="s">
        <v>3691</v>
      </c>
      <c r="D503" s="618" t="s">
        <v>4708</v>
      </c>
      <c r="E503" s="614">
        <v>136000</v>
      </c>
      <c r="F503" s="615">
        <f t="shared" si="25"/>
        <v>476452045.30000001</v>
      </c>
      <c r="G503" s="614">
        <f t="shared" si="24"/>
        <v>136000</v>
      </c>
      <c r="H503" s="615">
        <f t="shared" si="26"/>
        <v>476452045.30000001</v>
      </c>
      <c r="I503" s="616" t="s">
        <v>113</v>
      </c>
      <c r="J503" s="616" t="s">
        <v>3693</v>
      </c>
    </row>
    <row r="504" spans="1:10" ht="24">
      <c r="A504" s="617"/>
      <c r="B504" s="620" t="s">
        <v>4220</v>
      </c>
      <c r="C504" s="622" t="s">
        <v>3691</v>
      </c>
      <c r="D504" s="618" t="s">
        <v>4709</v>
      </c>
      <c r="E504" s="614">
        <v>225000</v>
      </c>
      <c r="F504" s="615">
        <f t="shared" si="25"/>
        <v>476677045.30000001</v>
      </c>
      <c r="G504" s="614">
        <f t="shared" si="24"/>
        <v>225000</v>
      </c>
      <c r="H504" s="615">
        <f t="shared" si="26"/>
        <v>476677045.30000001</v>
      </c>
      <c r="I504" s="616" t="s">
        <v>113</v>
      </c>
      <c r="J504" s="616" t="s">
        <v>3693</v>
      </c>
    </row>
    <row r="505" spans="1:10" ht="24">
      <c r="A505" s="617"/>
      <c r="B505" s="620" t="s">
        <v>4220</v>
      </c>
      <c r="C505" s="622" t="s">
        <v>3691</v>
      </c>
      <c r="D505" s="618" t="s">
        <v>4710</v>
      </c>
      <c r="E505" s="614">
        <v>126000</v>
      </c>
      <c r="F505" s="615">
        <f t="shared" si="25"/>
        <v>476803045.30000001</v>
      </c>
      <c r="G505" s="614">
        <f t="shared" si="24"/>
        <v>126000</v>
      </c>
      <c r="H505" s="615">
        <f t="shared" si="26"/>
        <v>476803045.30000001</v>
      </c>
      <c r="I505" s="616" t="s">
        <v>113</v>
      </c>
      <c r="J505" s="616" t="s">
        <v>3693</v>
      </c>
    </row>
    <row r="506" spans="1:10" ht="24">
      <c r="A506" s="617"/>
      <c r="B506" s="620" t="s">
        <v>4220</v>
      </c>
      <c r="C506" s="622" t="s">
        <v>3691</v>
      </c>
      <c r="D506" s="618" t="s">
        <v>4711</v>
      </c>
      <c r="E506" s="614">
        <v>100000</v>
      </c>
      <c r="F506" s="615">
        <f t="shared" si="25"/>
        <v>476903045.30000001</v>
      </c>
      <c r="G506" s="614">
        <f t="shared" si="24"/>
        <v>100000</v>
      </c>
      <c r="H506" s="615">
        <f t="shared" si="26"/>
        <v>476903045.30000001</v>
      </c>
      <c r="I506" s="616" t="s">
        <v>113</v>
      </c>
      <c r="J506" s="616" t="s">
        <v>3693</v>
      </c>
    </row>
    <row r="507" spans="1:10" ht="24">
      <c r="A507" s="617"/>
      <c r="B507" s="620" t="s">
        <v>4220</v>
      </c>
      <c r="C507" s="622" t="s">
        <v>3691</v>
      </c>
      <c r="D507" s="618" t="s">
        <v>4712</v>
      </c>
      <c r="E507" s="614">
        <v>400000</v>
      </c>
      <c r="F507" s="615">
        <f t="shared" si="25"/>
        <v>477303045.30000001</v>
      </c>
      <c r="G507" s="614">
        <f t="shared" si="24"/>
        <v>400000</v>
      </c>
      <c r="H507" s="615">
        <f t="shared" si="26"/>
        <v>477303045.30000001</v>
      </c>
      <c r="I507" s="616" t="s">
        <v>113</v>
      </c>
      <c r="J507" s="616" t="s">
        <v>3693</v>
      </c>
    </row>
    <row r="508" spans="1:10" ht="24">
      <c r="A508" s="617"/>
      <c r="B508" s="620" t="s">
        <v>4220</v>
      </c>
      <c r="C508" s="622" t="s">
        <v>3691</v>
      </c>
      <c r="D508" s="618" t="s">
        <v>4713</v>
      </c>
      <c r="E508" s="614">
        <v>65000</v>
      </c>
      <c r="F508" s="615">
        <f t="shared" si="25"/>
        <v>477368045.30000001</v>
      </c>
      <c r="G508" s="614">
        <f t="shared" si="24"/>
        <v>65000</v>
      </c>
      <c r="H508" s="615">
        <f t="shared" si="26"/>
        <v>477368045.30000001</v>
      </c>
      <c r="I508" s="616" t="s">
        <v>113</v>
      </c>
      <c r="J508" s="616" t="s">
        <v>3693</v>
      </c>
    </row>
    <row r="509" spans="1:10" ht="24">
      <c r="A509" s="617"/>
      <c r="B509" s="620" t="s">
        <v>4220</v>
      </c>
      <c r="C509" s="622" t="s">
        <v>3691</v>
      </c>
      <c r="D509" s="618" t="s">
        <v>4714</v>
      </c>
      <c r="E509" s="614">
        <v>500000</v>
      </c>
      <c r="F509" s="615">
        <f t="shared" si="25"/>
        <v>477868045.30000001</v>
      </c>
      <c r="G509" s="614">
        <f t="shared" si="24"/>
        <v>500000</v>
      </c>
      <c r="H509" s="615">
        <f t="shared" si="26"/>
        <v>477868045.30000001</v>
      </c>
      <c r="I509" s="616" t="s">
        <v>113</v>
      </c>
      <c r="J509" s="616" t="s">
        <v>3693</v>
      </c>
    </row>
    <row r="510" spans="1:10" ht="24">
      <c r="A510" s="617"/>
      <c r="B510" s="620" t="s">
        <v>4220</v>
      </c>
      <c r="C510" s="622" t="s">
        <v>3691</v>
      </c>
      <c r="D510" s="618" t="s">
        <v>4715</v>
      </c>
      <c r="E510" s="614">
        <v>800000</v>
      </c>
      <c r="F510" s="615">
        <f t="shared" si="25"/>
        <v>478668045.30000001</v>
      </c>
      <c r="G510" s="614">
        <f t="shared" si="24"/>
        <v>800000</v>
      </c>
      <c r="H510" s="615">
        <f t="shared" si="26"/>
        <v>478668045.30000001</v>
      </c>
      <c r="I510" s="616" t="s">
        <v>113</v>
      </c>
      <c r="J510" s="616" t="s">
        <v>3693</v>
      </c>
    </row>
    <row r="511" spans="1:10" ht="24">
      <c r="A511" s="617"/>
      <c r="B511" s="620" t="s">
        <v>4220</v>
      </c>
      <c r="C511" s="622" t="s">
        <v>3691</v>
      </c>
      <c r="D511" s="618" t="s">
        <v>4716</v>
      </c>
      <c r="E511" s="614">
        <v>300000</v>
      </c>
      <c r="F511" s="615">
        <f t="shared" si="25"/>
        <v>478968045.30000001</v>
      </c>
      <c r="G511" s="614">
        <f t="shared" si="24"/>
        <v>300000</v>
      </c>
      <c r="H511" s="615">
        <f t="shared" si="26"/>
        <v>478968045.30000001</v>
      </c>
      <c r="I511" s="616" t="s">
        <v>113</v>
      </c>
      <c r="J511" s="616" t="s">
        <v>3693</v>
      </c>
    </row>
    <row r="512" spans="1:10" ht="24">
      <c r="A512" s="617"/>
      <c r="B512" s="620" t="s">
        <v>4220</v>
      </c>
      <c r="C512" s="622" t="s">
        <v>3691</v>
      </c>
      <c r="D512" s="618" t="s">
        <v>4717</v>
      </c>
      <c r="E512" s="614">
        <v>50000</v>
      </c>
      <c r="F512" s="615">
        <f t="shared" si="25"/>
        <v>479018045.30000001</v>
      </c>
      <c r="G512" s="614">
        <f t="shared" si="24"/>
        <v>50000</v>
      </c>
      <c r="H512" s="615">
        <f t="shared" si="26"/>
        <v>479018045.30000001</v>
      </c>
      <c r="I512" s="616" t="s">
        <v>113</v>
      </c>
      <c r="J512" s="616" t="s">
        <v>3693</v>
      </c>
    </row>
    <row r="513" spans="1:10" ht="24">
      <c r="A513" s="617"/>
      <c r="B513" s="620" t="s">
        <v>4220</v>
      </c>
      <c r="C513" s="622" t="s">
        <v>3691</v>
      </c>
      <c r="D513" s="618" t="s">
        <v>4718</v>
      </c>
      <c r="E513" s="614">
        <v>650000</v>
      </c>
      <c r="F513" s="615">
        <f t="shared" si="25"/>
        <v>479668045.30000001</v>
      </c>
      <c r="G513" s="614">
        <f t="shared" si="24"/>
        <v>650000</v>
      </c>
      <c r="H513" s="615">
        <f t="shared" si="26"/>
        <v>479668045.30000001</v>
      </c>
      <c r="I513" s="616" t="s">
        <v>113</v>
      </c>
      <c r="J513" s="616" t="s">
        <v>3693</v>
      </c>
    </row>
    <row r="514" spans="1:10" ht="24">
      <c r="A514" s="617"/>
      <c r="B514" s="620" t="s">
        <v>4220</v>
      </c>
      <c r="C514" s="622" t="s">
        <v>3691</v>
      </c>
      <c r="D514" s="618" t="s">
        <v>4719</v>
      </c>
      <c r="E514" s="614">
        <v>1200000</v>
      </c>
      <c r="F514" s="615">
        <f t="shared" si="25"/>
        <v>480868045.30000001</v>
      </c>
      <c r="G514" s="614">
        <f t="shared" si="24"/>
        <v>1200000</v>
      </c>
      <c r="H514" s="615">
        <f t="shared" si="26"/>
        <v>480868045.30000001</v>
      </c>
      <c r="I514" s="616" t="s">
        <v>113</v>
      </c>
      <c r="J514" s="616" t="s">
        <v>3693</v>
      </c>
    </row>
    <row r="515" spans="1:10" ht="24">
      <c r="A515" s="617"/>
      <c r="B515" s="620" t="s">
        <v>4220</v>
      </c>
      <c r="C515" s="622" t="s">
        <v>3691</v>
      </c>
      <c r="D515" s="618" t="s">
        <v>4720</v>
      </c>
      <c r="E515" s="614">
        <v>350000</v>
      </c>
      <c r="F515" s="615">
        <f t="shared" si="25"/>
        <v>481218045.30000001</v>
      </c>
      <c r="G515" s="614">
        <f t="shared" si="24"/>
        <v>350000</v>
      </c>
      <c r="H515" s="615">
        <f t="shared" si="26"/>
        <v>481218045.30000001</v>
      </c>
      <c r="I515" s="616" t="s">
        <v>113</v>
      </c>
      <c r="J515" s="616" t="s">
        <v>3693</v>
      </c>
    </row>
    <row r="516" spans="1:10" ht="24">
      <c r="A516" s="617"/>
      <c r="B516" s="620" t="s">
        <v>4220</v>
      </c>
      <c r="C516" s="622" t="s">
        <v>3691</v>
      </c>
      <c r="D516" s="618" t="s">
        <v>4721</v>
      </c>
      <c r="E516" s="614">
        <v>500000</v>
      </c>
      <c r="F516" s="615">
        <f t="shared" si="25"/>
        <v>481718045.30000001</v>
      </c>
      <c r="G516" s="614">
        <f t="shared" si="24"/>
        <v>500000</v>
      </c>
      <c r="H516" s="615">
        <f t="shared" si="26"/>
        <v>481718045.30000001</v>
      </c>
      <c r="I516" s="616" t="s">
        <v>113</v>
      </c>
      <c r="J516" s="616" t="s">
        <v>3693</v>
      </c>
    </row>
    <row r="517" spans="1:10" ht="24">
      <c r="A517" s="617"/>
      <c r="B517" s="620" t="s">
        <v>4220</v>
      </c>
      <c r="C517" s="622" t="s">
        <v>3691</v>
      </c>
      <c r="D517" s="618" t="s">
        <v>4342</v>
      </c>
      <c r="E517" s="614">
        <v>600000</v>
      </c>
      <c r="F517" s="615">
        <f t="shared" si="25"/>
        <v>482318045.30000001</v>
      </c>
      <c r="G517" s="614">
        <f t="shared" si="24"/>
        <v>600000</v>
      </c>
      <c r="H517" s="615">
        <f t="shared" si="26"/>
        <v>482318045.30000001</v>
      </c>
      <c r="I517" s="616" t="s">
        <v>113</v>
      </c>
      <c r="J517" s="616" t="s">
        <v>3693</v>
      </c>
    </row>
    <row r="518" spans="1:10" ht="24">
      <c r="A518" s="617"/>
      <c r="B518" s="620" t="s">
        <v>4220</v>
      </c>
      <c r="C518" s="622" t="s">
        <v>3691</v>
      </c>
      <c r="D518" s="618" t="s">
        <v>4722</v>
      </c>
      <c r="E518" s="614">
        <v>300000</v>
      </c>
      <c r="F518" s="615">
        <f t="shared" si="25"/>
        <v>482618045.30000001</v>
      </c>
      <c r="G518" s="614">
        <f t="shared" si="24"/>
        <v>300000</v>
      </c>
      <c r="H518" s="615">
        <f t="shared" si="26"/>
        <v>482618045.30000001</v>
      </c>
      <c r="I518" s="616" t="s">
        <v>113</v>
      </c>
      <c r="J518" s="616" t="s">
        <v>3693</v>
      </c>
    </row>
    <row r="519" spans="1:10" ht="24">
      <c r="A519" s="617"/>
      <c r="B519" s="620" t="s">
        <v>4220</v>
      </c>
      <c r="C519" s="622" t="s">
        <v>3691</v>
      </c>
      <c r="D519" s="618" t="s">
        <v>4722</v>
      </c>
      <c r="E519" s="614">
        <v>125000</v>
      </c>
      <c r="F519" s="615">
        <f t="shared" si="25"/>
        <v>482743045.30000001</v>
      </c>
      <c r="G519" s="614">
        <f t="shared" si="24"/>
        <v>125000</v>
      </c>
      <c r="H519" s="615">
        <f t="shared" si="26"/>
        <v>482743045.30000001</v>
      </c>
      <c r="I519" s="616" t="s">
        <v>113</v>
      </c>
      <c r="J519" s="616" t="s">
        <v>3693</v>
      </c>
    </row>
    <row r="520" spans="1:10" ht="24">
      <c r="A520" s="617"/>
      <c r="B520" s="620" t="s">
        <v>4220</v>
      </c>
      <c r="C520" s="622" t="s">
        <v>3691</v>
      </c>
      <c r="D520" s="618" t="s">
        <v>4722</v>
      </c>
      <c r="E520" s="614">
        <v>238000</v>
      </c>
      <c r="F520" s="615">
        <f t="shared" si="25"/>
        <v>482981045.30000001</v>
      </c>
      <c r="G520" s="614">
        <f t="shared" si="24"/>
        <v>238000</v>
      </c>
      <c r="H520" s="615">
        <f t="shared" si="26"/>
        <v>482981045.30000001</v>
      </c>
      <c r="I520" s="616" t="s">
        <v>113</v>
      </c>
      <c r="J520" s="616" t="s">
        <v>3693</v>
      </c>
    </row>
    <row r="521" spans="1:10" ht="24">
      <c r="A521" s="617"/>
      <c r="B521" s="620" t="s">
        <v>4220</v>
      </c>
      <c r="C521" s="622" t="s">
        <v>3691</v>
      </c>
      <c r="D521" s="618" t="s">
        <v>4722</v>
      </c>
      <c r="E521" s="614">
        <v>354000</v>
      </c>
      <c r="F521" s="615">
        <f t="shared" si="25"/>
        <v>483335045.30000001</v>
      </c>
      <c r="G521" s="614">
        <f t="shared" si="24"/>
        <v>354000</v>
      </c>
      <c r="H521" s="615">
        <f t="shared" si="26"/>
        <v>483335045.30000001</v>
      </c>
      <c r="I521" s="616" t="s">
        <v>113</v>
      </c>
      <c r="J521" s="616" t="s">
        <v>3693</v>
      </c>
    </row>
    <row r="522" spans="1:10" ht="24">
      <c r="A522" s="617"/>
      <c r="B522" s="620" t="s">
        <v>4220</v>
      </c>
      <c r="C522" s="622" t="s">
        <v>3691</v>
      </c>
      <c r="D522" s="618" t="s">
        <v>4723</v>
      </c>
      <c r="E522" s="614">
        <v>726000</v>
      </c>
      <c r="F522" s="615">
        <f t="shared" si="25"/>
        <v>484061045.30000001</v>
      </c>
      <c r="G522" s="614">
        <f t="shared" ref="G522:G585" si="27">E522</f>
        <v>726000</v>
      </c>
      <c r="H522" s="615">
        <f t="shared" si="26"/>
        <v>484061045.30000001</v>
      </c>
      <c r="I522" s="616" t="s">
        <v>113</v>
      </c>
      <c r="J522" s="616" t="s">
        <v>3693</v>
      </c>
    </row>
    <row r="523" spans="1:10" ht="24">
      <c r="A523" s="617"/>
      <c r="B523" s="620" t="s">
        <v>4220</v>
      </c>
      <c r="C523" s="622" t="s">
        <v>3691</v>
      </c>
      <c r="D523" s="618" t="s">
        <v>4724</v>
      </c>
      <c r="E523" s="614">
        <v>342000</v>
      </c>
      <c r="F523" s="615">
        <f t="shared" ref="F523:F586" si="28">E523+F522</f>
        <v>484403045.30000001</v>
      </c>
      <c r="G523" s="614">
        <f t="shared" si="27"/>
        <v>342000</v>
      </c>
      <c r="H523" s="615">
        <f t="shared" ref="H523:H586" si="29">H522+G523</f>
        <v>484403045.30000001</v>
      </c>
      <c r="I523" s="616" t="s">
        <v>113</v>
      </c>
      <c r="J523" s="616" t="s">
        <v>3693</v>
      </c>
    </row>
    <row r="524" spans="1:10" ht="24">
      <c r="A524" s="617"/>
      <c r="B524" s="620" t="s">
        <v>4220</v>
      </c>
      <c r="C524" s="622" t="s">
        <v>3691</v>
      </c>
      <c r="D524" s="618" t="s">
        <v>4724</v>
      </c>
      <c r="E524" s="614">
        <v>125000</v>
      </c>
      <c r="F524" s="615">
        <f t="shared" si="28"/>
        <v>484528045.30000001</v>
      </c>
      <c r="G524" s="614">
        <f t="shared" si="27"/>
        <v>125000</v>
      </c>
      <c r="H524" s="615">
        <f t="shared" si="29"/>
        <v>484528045.30000001</v>
      </c>
      <c r="I524" s="616" t="s">
        <v>113</v>
      </c>
      <c r="J524" s="616" t="s">
        <v>3693</v>
      </c>
    </row>
    <row r="525" spans="1:10" ht="24">
      <c r="A525" s="617"/>
      <c r="B525" s="620" t="s">
        <v>4220</v>
      </c>
      <c r="C525" s="622" t="s">
        <v>3691</v>
      </c>
      <c r="D525" s="618" t="s">
        <v>4725</v>
      </c>
      <c r="E525" s="614">
        <v>1239000</v>
      </c>
      <c r="F525" s="615">
        <f t="shared" si="28"/>
        <v>485767045.30000001</v>
      </c>
      <c r="G525" s="614">
        <f t="shared" si="27"/>
        <v>1239000</v>
      </c>
      <c r="H525" s="615">
        <f t="shared" si="29"/>
        <v>485767045.30000001</v>
      </c>
      <c r="I525" s="616" t="s">
        <v>113</v>
      </c>
      <c r="J525" s="616" t="s">
        <v>3693</v>
      </c>
    </row>
    <row r="526" spans="1:10" ht="24">
      <c r="A526" s="617"/>
      <c r="B526" s="620" t="s">
        <v>4220</v>
      </c>
      <c r="C526" s="622" t="s">
        <v>3691</v>
      </c>
      <c r="D526" s="618" t="s">
        <v>4726</v>
      </c>
      <c r="E526" s="614">
        <v>400000</v>
      </c>
      <c r="F526" s="615">
        <f t="shared" si="28"/>
        <v>486167045.30000001</v>
      </c>
      <c r="G526" s="614">
        <f t="shared" si="27"/>
        <v>400000</v>
      </c>
      <c r="H526" s="615">
        <f t="shared" si="29"/>
        <v>486167045.30000001</v>
      </c>
      <c r="I526" s="616" t="s">
        <v>113</v>
      </c>
      <c r="J526" s="616" t="s">
        <v>3693</v>
      </c>
    </row>
    <row r="527" spans="1:10" ht="24">
      <c r="A527" s="617"/>
      <c r="B527" s="620" t="s">
        <v>4220</v>
      </c>
      <c r="C527" s="622" t="s">
        <v>3691</v>
      </c>
      <c r="D527" s="618" t="s">
        <v>4727</v>
      </c>
      <c r="E527" s="614">
        <v>687000</v>
      </c>
      <c r="F527" s="615">
        <f t="shared" si="28"/>
        <v>486854045.30000001</v>
      </c>
      <c r="G527" s="614">
        <f t="shared" si="27"/>
        <v>687000</v>
      </c>
      <c r="H527" s="615">
        <f t="shared" si="29"/>
        <v>486854045.30000001</v>
      </c>
      <c r="I527" s="616" t="s">
        <v>113</v>
      </c>
      <c r="J527" s="616" t="s">
        <v>3693</v>
      </c>
    </row>
    <row r="528" spans="1:10" ht="24">
      <c r="A528" s="617"/>
      <c r="B528" s="620" t="s">
        <v>4220</v>
      </c>
      <c r="C528" s="622" t="s">
        <v>3691</v>
      </c>
      <c r="D528" s="618" t="s">
        <v>4728</v>
      </c>
      <c r="E528" s="614">
        <v>265000</v>
      </c>
      <c r="F528" s="615">
        <f t="shared" si="28"/>
        <v>487119045.30000001</v>
      </c>
      <c r="G528" s="614">
        <f t="shared" si="27"/>
        <v>265000</v>
      </c>
      <c r="H528" s="615">
        <f t="shared" si="29"/>
        <v>487119045.30000001</v>
      </c>
      <c r="I528" s="616" t="s">
        <v>113</v>
      </c>
      <c r="J528" s="616" t="s">
        <v>3693</v>
      </c>
    </row>
    <row r="529" spans="1:10" ht="24">
      <c r="A529" s="617"/>
      <c r="B529" s="620" t="s">
        <v>4220</v>
      </c>
      <c r="C529" s="622" t="s">
        <v>3691</v>
      </c>
      <c r="D529" s="618" t="s">
        <v>4729</v>
      </c>
      <c r="E529" s="614">
        <v>515000</v>
      </c>
      <c r="F529" s="615">
        <f t="shared" si="28"/>
        <v>487634045.30000001</v>
      </c>
      <c r="G529" s="614">
        <f t="shared" si="27"/>
        <v>515000</v>
      </c>
      <c r="H529" s="615">
        <f t="shared" si="29"/>
        <v>487634045.30000001</v>
      </c>
      <c r="I529" s="616" t="s">
        <v>113</v>
      </c>
      <c r="J529" s="616" t="s">
        <v>3693</v>
      </c>
    </row>
    <row r="530" spans="1:10" ht="24">
      <c r="A530" s="617"/>
      <c r="B530" s="620" t="s">
        <v>4220</v>
      </c>
      <c r="C530" s="622" t="s">
        <v>3691</v>
      </c>
      <c r="D530" s="618" t="s">
        <v>4730</v>
      </c>
      <c r="E530" s="614">
        <v>354000</v>
      </c>
      <c r="F530" s="615">
        <f t="shared" si="28"/>
        <v>487988045.30000001</v>
      </c>
      <c r="G530" s="614">
        <f t="shared" si="27"/>
        <v>354000</v>
      </c>
      <c r="H530" s="615">
        <f t="shared" si="29"/>
        <v>487988045.30000001</v>
      </c>
      <c r="I530" s="616" t="s">
        <v>113</v>
      </c>
      <c r="J530" s="616" t="s">
        <v>3693</v>
      </c>
    </row>
    <row r="531" spans="1:10" ht="24">
      <c r="A531" s="617"/>
      <c r="B531" s="620" t="s">
        <v>4220</v>
      </c>
      <c r="C531" s="622" t="s">
        <v>3691</v>
      </c>
      <c r="D531" s="618" t="s">
        <v>4731</v>
      </c>
      <c r="E531" s="614">
        <v>250000</v>
      </c>
      <c r="F531" s="615">
        <f t="shared" si="28"/>
        <v>488238045.30000001</v>
      </c>
      <c r="G531" s="614">
        <f t="shared" si="27"/>
        <v>250000</v>
      </c>
      <c r="H531" s="615">
        <f t="shared" si="29"/>
        <v>488238045.30000001</v>
      </c>
      <c r="I531" s="616" t="s">
        <v>113</v>
      </c>
      <c r="J531" s="616" t="s">
        <v>3693</v>
      </c>
    </row>
    <row r="532" spans="1:10" ht="24">
      <c r="A532" s="617"/>
      <c r="B532" s="620" t="s">
        <v>4220</v>
      </c>
      <c r="C532" s="622" t="s">
        <v>3691</v>
      </c>
      <c r="D532" s="618" t="s">
        <v>4732</v>
      </c>
      <c r="E532" s="614">
        <v>44000</v>
      </c>
      <c r="F532" s="615">
        <f t="shared" si="28"/>
        <v>488282045.30000001</v>
      </c>
      <c r="G532" s="614">
        <f t="shared" si="27"/>
        <v>44000</v>
      </c>
      <c r="H532" s="615">
        <f t="shared" si="29"/>
        <v>488282045.30000001</v>
      </c>
      <c r="I532" s="616" t="s">
        <v>113</v>
      </c>
      <c r="J532" s="616" t="s">
        <v>3693</v>
      </c>
    </row>
    <row r="533" spans="1:10" ht="24">
      <c r="A533" s="617"/>
      <c r="B533" s="620" t="s">
        <v>4220</v>
      </c>
      <c r="C533" s="622" t="s">
        <v>3691</v>
      </c>
      <c r="D533" s="618" t="s">
        <v>4733</v>
      </c>
      <c r="E533" s="614">
        <v>125000</v>
      </c>
      <c r="F533" s="615">
        <f t="shared" si="28"/>
        <v>488407045.30000001</v>
      </c>
      <c r="G533" s="614">
        <f t="shared" si="27"/>
        <v>125000</v>
      </c>
      <c r="H533" s="615">
        <f t="shared" si="29"/>
        <v>488407045.30000001</v>
      </c>
      <c r="I533" s="616" t="s">
        <v>113</v>
      </c>
      <c r="J533" s="616" t="s">
        <v>3693</v>
      </c>
    </row>
    <row r="534" spans="1:10" ht="24">
      <c r="A534" s="617"/>
      <c r="B534" s="620" t="s">
        <v>4220</v>
      </c>
      <c r="C534" s="622" t="s">
        <v>3691</v>
      </c>
      <c r="D534" s="618" t="s">
        <v>4734</v>
      </c>
      <c r="E534" s="614">
        <v>418000</v>
      </c>
      <c r="F534" s="615">
        <f t="shared" si="28"/>
        <v>488825045.30000001</v>
      </c>
      <c r="G534" s="614">
        <f t="shared" si="27"/>
        <v>418000</v>
      </c>
      <c r="H534" s="615">
        <f t="shared" si="29"/>
        <v>488825045.30000001</v>
      </c>
      <c r="I534" s="616" t="s">
        <v>113</v>
      </c>
      <c r="J534" s="616" t="s">
        <v>3693</v>
      </c>
    </row>
    <row r="535" spans="1:10" ht="24">
      <c r="A535" s="617"/>
      <c r="B535" s="620" t="s">
        <v>4220</v>
      </c>
      <c r="C535" s="622" t="s">
        <v>3691</v>
      </c>
      <c r="D535" s="618" t="s">
        <v>4735</v>
      </c>
      <c r="E535" s="614">
        <v>845000</v>
      </c>
      <c r="F535" s="615">
        <f t="shared" si="28"/>
        <v>489670045.30000001</v>
      </c>
      <c r="G535" s="614">
        <f t="shared" si="27"/>
        <v>845000</v>
      </c>
      <c r="H535" s="615">
        <f t="shared" si="29"/>
        <v>489670045.30000001</v>
      </c>
      <c r="I535" s="616" t="s">
        <v>113</v>
      </c>
      <c r="J535" s="616" t="s">
        <v>3693</v>
      </c>
    </row>
    <row r="536" spans="1:10" ht="24">
      <c r="A536" s="617"/>
      <c r="B536" s="620" t="s">
        <v>4220</v>
      </c>
      <c r="C536" s="622" t="s">
        <v>3691</v>
      </c>
      <c r="D536" s="618" t="s">
        <v>4419</v>
      </c>
      <c r="E536" s="614">
        <v>250000</v>
      </c>
      <c r="F536" s="615">
        <f t="shared" si="28"/>
        <v>489920045.30000001</v>
      </c>
      <c r="G536" s="614">
        <f t="shared" si="27"/>
        <v>250000</v>
      </c>
      <c r="H536" s="615">
        <f t="shared" si="29"/>
        <v>489920045.30000001</v>
      </c>
      <c r="I536" s="616" t="s">
        <v>113</v>
      </c>
      <c r="J536" s="616" t="s">
        <v>3693</v>
      </c>
    </row>
    <row r="537" spans="1:10" ht="24">
      <c r="A537" s="617"/>
      <c r="B537" s="620" t="s">
        <v>4220</v>
      </c>
      <c r="C537" s="622" t="s">
        <v>3691</v>
      </c>
      <c r="D537" s="618" t="s">
        <v>4419</v>
      </c>
      <c r="E537" s="614">
        <v>500000</v>
      </c>
      <c r="F537" s="615">
        <f t="shared" si="28"/>
        <v>490420045.30000001</v>
      </c>
      <c r="G537" s="614">
        <f t="shared" si="27"/>
        <v>500000</v>
      </c>
      <c r="H537" s="615">
        <f t="shared" si="29"/>
        <v>490420045.30000001</v>
      </c>
      <c r="I537" s="616" t="s">
        <v>113</v>
      </c>
      <c r="J537" s="616" t="s">
        <v>3693</v>
      </c>
    </row>
    <row r="538" spans="1:10" ht="24">
      <c r="A538" s="617"/>
      <c r="B538" s="620" t="s">
        <v>4220</v>
      </c>
      <c r="C538" s="622" t="s">
        <v>3691</v>
      </c>
      <c r="D538" s="618" t="s">
        <v>4736</v>
      </c>
      <c r="E538" s="614">
        <v>340000</v>
      </c>
      <c r="F538" s="615">
        <f t="shared" si="28"/>
        <v>490760045.30000001</v>
      </c>
      <c r="G538" s="614">
        <f t="shared" si="27"/>
        <v>340000</v>
      </c>
      <c r="H538" s="615">
        <f t="shared" si="29"/>
        <v>490760045.30000001</v>
      </c>
      <c r="I538" s="616" t="s">
        <v>113</v>
      </c>
      <c r="J538" s="616" t="s">
        <v>3693</v>
      </c>
    </row>
    <row r="539" spans="1:10" ht="24">
      <c r="A539" s="617"/>
      <c r="B539" s="620" t="s">
        <v>4220</v>
      </c>
      <c r="C539" s="622" t="s">
        <v>3691</v>
      </c>
      <c r="D539" s="618" t="s">
        <v>4737</v>
      </c>
      <c r="E539" s="614">
        <v>2000000</v>
      </c>
      <c r="F539" s="615">
        <f t="shared" si="28"/>
        <v>492760045.30000001</v>
      </c>
      <c r="G539" s="614">
        <f t="shared" si="27"/>
        <v>2000000</v>
      </c>
      <c r="H539" s="615">
        <f t="shared" si="29"/>
        <v>492760045.30000001</v>
      </c>
      <c r="I539" s="616" t="s">
        <v>113</v>
      </c>
      <c r="J539" s="616" t="s">
        <v>3693</v>
      </c>
    </row>
    <row r="540" spans="1:10" ht="24">
      <c r="A540" s="617"/>
      <c r="B540" s="620" t="s">
        <v>4220</v>
      </c>
      <c r="C540" s="622" t="s">
        <v>3691</v>
      </c>
      <c r="D540" s="618" t="s">
        <v>4738</v>
      </c>
      <c r="E540" s="614">
        <v>578000</v>
      </c>
      <c r="F540" s="615">
        <f t="shared" si="28"/>
        <v>493338045.30000001</v>
      </c>
      <c r="G540" s="614">
        <f t="shared" si="27"/>
        <v>578000</v>
      </c>
      <c r="H540" s="615">
        <f t="shared" si="29"/>
        <v>493338045.30000001</v>
      </c>
      <c r="I540" s="616" t="s">
        <v>113</v>
      </c>
      <c r="J540" s="616" t="s">
        <v>3693</v>
      </c>
    </row>
    <row r="541" spans="1:10" ht="24">
      <c r="A541" s="617"/>
      <c r="B541" s="620" t="s">
        <v>4220</v>
      </c>
      <c r="C541" s="622" t="s">
        <v>3691</v>
      </c>
      <c r="D541" s="618" t="s">
        <v>4739</v>
      </c>
      <c r="E541" s="614">
        <v>15000000</v>
      </c>
      <c r="F541" s="615">
        <f t="shared" si="28"/>
        <v>508338045.30000001</v>
      </c>
      <c r="G541" s="614">
        <f t="shared" si="27"/>
        <v>15000000</v>
      </c>
      <c r="H541" s="615">
        <f t="shared" si="29"/>
        <v>508338045.30000001</v>
      </c>
      <c r="I541" s="616" t="s">
        <v>113</v>
      </c>
      <c r="J541" s="616" t="s">
        <v>3693</v>
      </c>
    </row>
    <row r="542" spans="1:10" ht="24">
      <c r="A542" s="617"/>
      <c r="B542" s="620" t="s">
        <v>4220</v>
      </c>
      <c r="C542" s="622" t="s">
        <v>3691</v>
      </c>
      <c r="D542" s="618" t="s">
        <v>4740</v>
      </c>
      <c r="E542" s="614">
        <v>215000</v>
      </c>
      <c r="F542" s="615">
        <f t="shared" si="28"/>
        <v>508553045.30000001</v>
      </c>
      <c r="G542" s="614">
        <f t="shared" si="27"/>
        <v>215000</v>
      </c>
      <c r="H542" s="615">
        <f t="shared" si="29"/>
        <v>508553045.30000001</v>
      </c>
      <c r="I542" s="616" t="s">
        <v>113</v>
      </c>
      <c r="J542" s="616" t="s">
        <v>3693</v>
      </c>
    </row>
    <row r="543" spans="1:10" ht="24">
      <c r="A543" s="617"/>
      <c r="B543" s="620" t="s">
        <v>4220</v>
      </c>
      <c r="C543" s="622" t="s">
        <v>3691</v>
      </c>
      <c r="D543" s="618" t="s">
        <v>4741</v>
      </c>
      <c r="E543" s="614">
        <v>50000</v>
      </c>
      <c r="F543" s="615">
        <f t="shared" si="28"/>
        <v>508603045.30000001</v>
      </c>
      <c r="G543" s="614">
        <f t="shared" si="27"/>
        <v>50000</v>
      </c>
      <c r="H543" s="615">
        <f t="shared" si="29"/>
        <v>508603045.30000001</v>
      </c>
      <c r="I543" s="616" t="s">
        <v>113</v>
      </c>
      <c r="J543" s="616" t="s">
        <v>3693</v>
      </c>
    </row>
    <row r="544" spans="1:10" ht="24">
      <c r="A544" s="617"/>
      <c r="B544" s="620" t="s">
        <v>4220</v>
      </c>
      <c r="C544" s="622" t="s">
        <v>3691</v>
      </c>
      <c r="D544" s="618" t="s">
        <v>4741</v>
      </c>
      <c r="E544" s="614">
        <v>302000</v>
      </c>
      <c r="F544" s="615">
        <f t="shared" si="28"/>
        <v>508905045.30000001</v>
      </c>
      <c r="G544" s="614">
        <f t="shared" si="27"/>
        <v>302000</v>
      </c>
      <c r="H544" s="615">
        <f t="shared" si="29"/>
        <v>508905045.30000001</v>
      </c>
      <c r="I544" s="616" t="s">
        <v>113</v>
      </c>
      <c r="J544" s="616" t="s">
        <v>3693</v>
      </c>
    </row>
    <row r="545" spans="1:10" ht="24">
      <c r="A545" s="617"/>
      <c r="B545" s="620" t="s">
        <v>4220</v>
      </c>
      <c r="C545" s="622" t="s">
        <v>3691</v>
      </c>
      <c r="D545" s="618" t="s">
        <v>4741</v>
      </c>
      <c r="E545" s="614">
        <v>84000</v>
      </c>
      <c r="F545" s="615">
        <f t="shared" si="28"/>
        <v>508989045.30000001</v>
      </c>
      <c r="G545" s="614">
        <f t="shared" si="27"/>
        <v>84000</v>
      </c>
      <c r="H545" s="615">
        <f t="shared" si="29"/>
        <v>508989045.30000001</v>
      </c>
      <c r="I545" s="616" t="s">
        <v>113</v>
      </c>
      <c r="J545" s="616" t="s">
        <v>3693</v>
      </c>
    </row>
    <row r="546" spans="1:10" ht="24">
      <c r="A546" s="617"/>
      <c r="B546" s="620" t="s">
        <v>4220</v>
      </c>
      <c r="C546" s="622" t="s">
        <v>3691</v>
      </c>
      <c r="D546" s="618" t="s">
        <v>4741</v>
      </c>
      <c r="E546" s="614">
        <v>50000</v>
      </c>
      <c r="F546" s="615">
        <f t="shared" si="28"/>
        <v>509039045.30000001</v>
      </c>
      <c r="G546" s="614">
        <f t="shared" si="27"/>
        <v>50000</v>
      </c>
      <c r="H546" s="615">
        <f t="shared" si="29"/>
        <v>509039045.30000001</v>
      </c>
      <c r="I546" s="616" t="s">
        <v>113</v>
      </c>
      <c r="J546" s="616" t="s">
        <v>3693</v>
      </c>
    </row>
    <row r="547" spans="1:10" ht="24">
      <c r="A547" s="617"/>
      <c r="B547" s="620" t="s">
        <v>4220</v>
      </c>
      <c r="C547" s="622" t="s">
        <v>3691</v>
      </c>
      <c r="D547" s="618" t="s">
        <v>4742</v>
      </c>
      <c r="E547" s="614">
        <v>148000</v>
      </c>
      <c r="F547" s="615">
        <f t="shared" si="28"/>
        <v>509187045.30000001</v>
      </c>
      <c r="G547" s="614">
        <f t="shared" si="27"/>
        <v>148000</v>
      </c>
      <c r="H547" s="615">
        <f t="shared" si="29"/>
        <v>509187045.30000001</v>
      </c>
      <c r="I547" s="616" t="s">
        <v>113</v>
      </c>
      <c r="J547" s="616" t="s">
        <v>3693</v>
      </c>
    </row>
    <row r="548" spans="1:10" ht="24">
      <c r="A548" s="617"/>
      <c r="B548" s="620" t="s">
        <v>4220</v>
      </c>
      <c r="C548" s="622" t="s">
        <v>3691</v>
      </c>
      <c r="D548" s="618" t="s">
        <v>4743</v>
      </c>
      <c r="E548" s="614">
        <v>341000</v>
      </c>
      <c r="F548" s="615">
        <f t="shared" si="28"/>
        <v>509528045.30000001</v>
      </c>
      <c r="G548" s="614">
        <f t="shared" si="27"/>
        <v>341000</v>
      </c>
      <c r="H548" s="615">
        <f t="shared" si="29"/>
        <v>509528045.30000001</v>
      </c>
      <c r="I548" s="616" t="s">
        <v>113</v>
      </c>
      <c r="J548" s="616" t="s">
        <v>3693</v>
      </c>
    </row>
    <row r="549" spans="1:10" ht="24">
      <c r="A549" s="617"/>
      <c r="B549" s="620" t="s">
        <v>4220</v>
      </c>
      <c r="C549" s="622" t="s">
        <v>3691</v>
      </c>
      <c r="D549" s="618" t="s">
        <v>4744</v>
      </c>
      <c r="E549" s="614">
        <v>150000</v>
      </c>
      <c r="F549" s="615">
        <f t="shared" si="28"/>
        <v>509678045.30000001</v>
      </c>
      <c r="G549" s="614">
        <f t="shared" si="27"/>
        <v>150000</v>
      </c>
      <c r="H549" s="615">
        <f t="shared" si="29"/>
        <v>509678045.30000001</v>
      </c>
      <c r="I549" s="616" t="s">
        <v>113</v>
      </c>
      <c r="J549" s="616" t="s">
        <v>3693</v>
      </c>
    </row>
    <row r="550" spans="1:10" ht="24">
      <c r="A550" s="617"/>
      <c r="B550" s="620" t="s">
        <v>4220</v>
      </c>
      <c r="C550" s="622" t="s">
        <v>3691</v>
      </c>
      <c r="D550" s="618" t="s">
        <v>4745</v>
      </c>
      <c r="E550" s="614">
        <v>2545000</v>
      </c>
      <c r="F550" s="615">
        <f t="shared" si="28"/>
        <v>512223045.30000001</v>
      </c>
      <c r="G550" s="614">
        <f t="shared" si="27"/>
        <v>2545000</v>
      </c>
      <c r="H550" s="615">
        <f t="shared" si="29"/>
        <v>512223045.30000001</v>
      </c>
      <c r="I550" s="616" t="s">
        <v>113</v>
      </c>
      <c r="J550" s="616" t="s">
        <v>3693</v>
      </c>
    </row>
    <row r="551" spans="1:10" ht="24">
      <c r="A551" s="617"/>
      <c r="B551" s="620" t="s">
        <v>4220</v>
      </c>
      <c r="C551" s="622" t="s">
        <v>3691</v>
      </c>
      <c r="D551" s="618" t="s">
        <v>4746</v>
      </c>
      <c r="E551" s="614">
        <v>750000</v>
      </c>
      <c r="F551" s="615">
        <f t="shared" si="28"/>
        <v>512973045.30000001</v>
      </c>
      <c r="G551" s="614">
        <f t="shared" si="27"/>
        <v>750000</v>
      </c>
      <c r="H551" s="615">
        <f t="shared" si="29"/>
        <v>512973045.30000001</v>
      </c>
      <c r="I551" s="616" t="s">
        <v>113</v>
      </c>
      <c r="J551" s="616" t="s">
        <v>3693</v>
      </c>
    </row>
    <row r="552" spans="1:10" ht="36">
      <c r="A552" s="617"/>
      <c r="B552" s="620" t="s">
        <v>4220</v>
      </c>
      <c r="C552" s="622" t="s">
        <v>4747</v>
      </c>
      <c r="D552" s="618" t="s">
        <v>4509</v>
      </c>
      <c r="E552" s="614">
        <v>1733500</v>
      </c>
      <c r="F552" s="615">
        <f t="shared" si="28"/>
        <v>514706545.30000001</v>
      </c>
      <c r="G552" s="614">
        <f t="shared" si="27"/>
        <v>1733500</v>
      </c>
      <c r="H552" s="615">
        <f t="shared" si="29"/>
        <v>514706545.30000001</v>
      </c>
      <c r="I552" s="616" t="s">
        <v>113</v>
      </c>
      <c r="J552" s="616" t="s">
        <v>2463</v>
      </c>
    </row>
    <row r="553" spans="1:10" ht="36">
      <c r="A553" s="617"/>
      <c r="B553" s="620" t="s">
        <v>4220</v>
      </c>
      <c r="C553" s="622" t="s">
        <v>4747</v>
      </c>
      <c r="D553" s="618" t="s">
        <v>4748</v>
      </c>
      <c r="E553" s="614">
        <v>1432870</v>
      </c>
      <c r="F553" s="615">
        <f t="shared" si="28"/>
        <v>516139415.30000001</v>
      </c>
      <c r="G553" s="614">
        <f t="shared" si="27"/>
        <v>1432870</v>
      </c>
      <c r="H553" s="615">
        <f t="shared" si="29"/>
        <v>516139415.30000001</v>
      </c>
      <c r="I553" s="616" t="s">
        <v>113</v>
      </c>
      <c r="J553" s="616" t="s">
        <v>2463</v>
      </c>
    </row>
    <row r="554" spans="1:10" ht="36">
      <c r="A554" s="617"/>
      <c r="B554" s="620" t="s">
        <v>4220</v>
      </c>
      <c r="C554" s="622" t="s">
        <v>4747</v>
      </c>
      <c r="D554" s="618" t="s">
        <v>4749</v>
      </c>
      <c r="E554" s="614">
        <v>10000</v>
      </c>
      <c r="F554" s="615">
        <f t="shared" si="28"/>
        <v>516149415.30000001</v>
      </c>
      <c r="G554" s="614">
        <f t="shared" si="27"/>
        <v>10000</v>
      </c>
      <c r="H554" s="615">
        <f t="shared" si="29"/>
        <v>516149415.30000001</v>
      </c>
      <c r="I554" s="616" t="s">
        <v>113</v>
      </c>
      <c r="J554" s="616" t="s">
        <v>2463</v>
      </c>
    </row>
    <row r="555" spans="1:10" ht="36">
      <c r="A555" s="617"/>
      <c r="B555" s="620" t="s">
        <v>4220</v>
      </c>
      <c r="C555" s="622" t="s">
        <v>4747</v>
      </c>
      <c r="D555" s="618" t="s">
        <v>4750</v>
      </c>
      <c r="E555" s="614">
        <v>500000</v>
      </c>
      <c r="F555" s="615">
        <f t="shared" si="28"/>
        <v>516649415.30000001</v>
      </c>
      <c r="G555" s="614">
        <f t="shared" si="27"/>
        <v>500000</v>
      </c>
      <c r="H555" s="615">
        <f t="shared" si="29"/>
        <v>516649415.30000001</v>
      </c>
      <c r="I555" s="616" t="s">
        <v>113</v>
      </c>
      <c r="J555" s="616" t="s">
        <v>2463</v>
      </c>
    </row>
    <row r="556" spans="1:10" ht="36">
      <c r="A556" s="617"/>
      <c r="B556" s="620" t="s">
        <v>4220</v>
      </c>
      <c r="C556" s="622" t="s">
        <v>4747</v>
      </c>
      <c r="D556" s="618" t="s">
        <v>4751</v>
      </c>
      <c r="E556" s="614">
        <v>800000</v>
      </c>
      <c r="F556" s="615">
        <f t="shared" si="28"/>
        <v>517449415.30000001</v>
      </c>
      <c r="G556" s="614">
        <f t="shared" si="27"/>
        <v>800000</v>
      </c>
      <c r="H556" s="615">
        <f t="shared" si="29"/>
        <v>517449415.30000001</v>
      </c>
      <c r="I556" s="616" t="s">
        <v>113</v>
      </c>
      <c r="J556" s="616" t="s">
        <v>2463</v>
      </c>
    </row>
    <row r="557" spans="1:10" ht="36">
      <c r="A557" s="617"/>
      <c r="B557" s="620" t="s">
        <v>4220</v>
      </c>
      <c r="C557" s="622" t="s">
        <v>4747</v>
      </c>
      <c r="D557" s="618" t="s">
        <v>4752</v>
      </c>
      <c r="E557" s="614">
        <v>2516980</v>
      </c>
      <c r="F557" s="615">
        <f t="shared" si="28"/>
        <v>519966395.30000001</v>
      </c>
      <c r="G557" s="614">
        <f t="shared" si="27"/>
        <v>2516980</v>
      </c>
      <c r="H557" s="615">
        <f t="shared" si="29"/>
        <v>519966395.30000001</v>
      </c>
      <c r="I557" s="616" t="s">
        <v>113</v>
      </c>
      <c r="J557" s="616" t="s">
        <v>2463</v>
      </c>
    </row>
    <row r="558" spans="1:10" ht="36">
      <c r="A558" s="617"/>
      <c r="B558" s="620" t="s">
        <v>4220</v>
      </c>
      <c r="C558" s="622" t="s">
        <v>4747</v>
      </c>
      <c r="D558" s="618" t="s">
        <v>4753</v>
      </c>
      <c r="E558" s="614">
        <v>6887830</v>
      </c>
      <c r="F558" s="615">
        <f t="shared" si="28"/>
        <v>526854225.30000001</v>
      </c>
      <c r="G558" s="614">
        <f t="shared" si="27"/>
        <v>6887830</v>
      </c>
      <c r="H558" s="615">
        <f t="shared" si="29"/>
        <v>526854225.30000001</v>
      </c>
      <c r="I558" s="616" t="s">
        <v>113</v>
      </c>
      <c r="J558" s="616" t="s">
        <v>2463</v>
      </c>
    </row>
    <row r="559" spans="1:10" ht="36">
      <c r="A559" s="617"/>
      <c r="B559" s="620" t="s">
        <v>4220</v>
      </c>
      <c r="C559" s="622" t="s">
        <v>4747</v>
      </c>
      <c r="D559" s="618" t="s">
        <v>4754</v>
      </c>
      <c r="E559" s="614">
        <v>214000</v>
      </c>
      <c r="F559" s="615">
        <f t="shared" si="28"/>
        <v>527068225.30000001</v>
      </c>
      <c r="G559" s="614">
        <f t="shared" si="27"/>
        <v>214000</v>
      </c>
      <c r="H559" s="615">
        <f t="shared" si="29"/>
        <v>527068225.30000001</v>
      </c>
      <c r="I559" s="616" t="s">
        <v>113</v>
      </c>
      <c r="J559" s="616" t="s">
        <v>2463</v>
      </c>
    </row>
    <row r="560" spans="1:10" ht="36">
      <c r="A560" s="617"/>
      <c r="B560" s="620" t="s">
        <v>4220</v>
      </c>
      <c r="C560" s="622" t="s">
        <v>4747</v>
      </c>
      <c r="D560" s="618" t="s">
        <v>4755</v>
      </c>
      <c r="E560" s="614">
        <v>746000</v>
      </c>
      <c r="F560" s="615">
        <f t="shared" si="28"/>
        <v>527814225.30000001</v>
      </c>
      <c r="G560" s="614">
        <f t="shared" si="27"/>
        <v>746000</v>
      </c>
      <c r="H560" s="615">
        <f t="shared" si="29"/>
        <v>527814225.30000001</v>
      </c>
      <c r="I560" s="616" t="s">
        <v>113</v>
      </c>
      <c r="J560" s="616" t="s">
        <v>2463</v>
      </c>
    </row>
    <row r="561" spans="1:10" ht="36">
      <c r="A561" s="617"/>
      <c r="B561" s="620" t="s">
        <v>4220</v>
      </c>
      <c r="C561" s="622" t="s">
        <v>4747</v>
      </c>
      <c r="D561" s="618" t="s">
        <v>4467</v>
      </c>
      <c r="E561" s="614">
        <v>525092</v>
      </c>
      <c r="F561" s="615">
        <f t="shared" si="28"/>
        <v>528339317.30000001</v>
      </c>
      <c r="G561" s="614">
        <f t="shared" si="27"/>
        <v>525092</v>
      </c>
      <c r="H561" s="615">
        <f t="shared" si="29"/>
        <v>528339317.30000001</v>
      </c>
      <c r="I561" s="616" t="s">
        <v>113</v>
      </c>
      <c r="J561" s="616" t="s">
        <v>2463</v>
      </c>
    </row>
    <row r="562" spans="1:10" ht="36">
      <c r="A562" s="617"/>
      <c r="B562" s="620" t="s">
        <v>4220</v>
      </c>
      <c r="C562" s="622" t="s">
        <v>4747</v>
      </c>
      <c r="D562" s="618" t="s">
        <v>4756</v>
      </c>
      <c r="E562" s="614">
        <v>3700000</v>
      </c>
      <c r="F562" s="615">
        <f t="shared" si="28"/>
        <v>532039317.30000001</v>
      </c>
      <c r="G562" s="614">
        <f t="shared" si="27"/>
        <v>3700000</v>
      </c>
      <c r="H562" s="615">
        <f t="shared" si="29"/>
        <v>532039317.30000001</v>
      </c>
      <c r="I562" s="616" t="s">
        <v>113</v>
      </c>
      <c r="J562" s="616" t="s">
        <v>2463</v>
      </c>
    </row>
    <row r="563" spans="1:10" ht="36">
      <c r="A563" s="617"/>
      <c r="B563" s="620" t="s">
        <v>4220</v>
      </c>
      <c r="C563" s="622" t="s">
        <v>4747</v>
      </c>
      <c r="D563" s="618" t="s">
        <v>4757</v>
      </c>
      <c r="E563" s="614">
        <v>1450000</v>
      </c>
      <c r="F563" s="615">
        <f t="shared" si="28"/>
        <v>533489317.30000001</v>
      </c>
      <c r="G563" s="614">
        <f t="shared" si="27"/>
        <v>1450000</v>
      </c>
      <c r="H563" s="615">
        <f t="shared" si="29"/>
        <v>533489317.30000001</v>
      </c>
      <c r="I563" s="616" t="s">
        <v>113</v>
      </c>
      <c r="J563" s="616" t="s">
        <v>2463</v>
      </c>
    </row>
    <row r="564" spans="1:10" ht="36">
      <c r="A564" s="617"/>
      <c r="B564" s="620" t="s">
        <v>4220</v>
      </c>
      <c r="C564" s="622" t="s">
        <v>4747</v>
      </c>
      <c r="D564" s="618" t="s">
        <v>4758</v>
      </c>
      <c r="E564" s="614">
        <v>2910050</v>
      </c>
      <c r="F564" s="615">
        <f t="shared" si="28"/>
        <v>536399367.30000001</v>
      </c>
      <c r="G564" s="614">
        <f t="shared" si="27"/>
        <v>2910050</v>
      </c>
      <c r="H564" s="615">
        <f t="shared" si="29"/>
        <v>536399367.30000001</v>
      </c>
      <c r="I564" s="616" t="s">
        <v>113</v>
      </c>
      <c r="J564" s="616" t="s">
        <v>2463</v>
      </c>
    </row>
    <row r="565" spans="1:10" ht="36">
      <c r="A565" s="617"/>
      <c r="B565" s="620" t="s">
        <v>4220</v>
      </c>
      <c r="C565" s="622" t="s">
        <v>4747</v>
      </c>
      <c r="D565" s="618" t="s">
        <v>4759</v>
      </c>
      <c r="E565" s="614">
        <v>650000</v>
      </c>
      <c r="F565" s="615">
        <f t="shared" si="28"/>
        <v>537049367.29999995</v>
      </c>
      <c r="G565" s="614">
        <f t="shared" si="27"/>
        <v>650000</v>
      </c>
      <c r="H565" s="615">
        <f t="shared" si="29"/>
        <v>537049367.29999995</v>
      </c>
      <c r="I565" s="616" t="s">
        <v>113</v>
      </c>
      <c r="J565" s="616" t="s">
        <v>2463</v>
      </c>
    </row>
    <row r="566" spans="1:10" ht="36">
      <c r="A566" s="617"/>
      <c r="B566" s="620" t="s">
        <v>4220</v>
      </c>
      <c r="C566" s="622" t="s">
        <v>4747</v>
      </c>
      <c r="D566" s="618" t="s">
        <v>4760</v>
      </c>
      <c r="E566" s="614">
        <v>260000</v>
      </c>
      <c r="F566" s="615">
        <f t="shared" si="28"/>
        <v>537309367.29999995</v>
      </c>
      <c r="G566" s="614">
        <f t="shared" si="27"/>
        <v>260000</v>
      </c>
      <c r="H566" s="615">
        <f t="shared" si="29"/>
        <v>537309367.29999995</v>
      </c>
      <c r="I566" s="616" t="s">
        <v>113</v>
      </c>
      <c r="J566" s="616" t="s">
        <v>2463</v>
      </c>
    </row>
    <row r="567" spans="1:10" ht="36">
      <c r="A567" s="617"/>
      <c r="B567" s="620" t="s">
        <v>4220</v>
      </c>
      <c r="C567" s="622" t="s">
        <v>4747</v>
      </c>
      <c r="D567" s="618" t="s">
        <v>4761</v>
      </c>
      <c r="E567" s="614">
        <v>768000</v>
      </c>
      <c r="F567" s="615">
        <f t="shared" si="28"/>
        <v>538077367.29999995</v>
      </c>
      <c r="G567" s="614">
        <f t="shared" si="27"/>
        <v>768000</v>
      </c>
      <c r="H567" s="615">
        <f t="shared" si="29"/>
        <v>538077367.29999995</v>
      </c>
      <c r="I567" s="616" t="s">
        <v>113</v>
      </c>
      <c r="J567" s="616" t="s">
        <v>2463</v>
      </c>
    </row>
    <row r="568" spans="1:10" ht="36">
      <c r="A568" s="617"/>
      <c r="B568" s="620" t="s">
        <v>4220</v>
      </c>
      <c r="C568" s="622" t="s">
        <v>4747</v>
      </c>
      <c r="D568" s="618" t="s">
        <v>4762</v>
      </c>
      <c r="E568" s="614">
        <v>90000</v>
      </c>
      <c r="F568" s="615">
        <f t="shared" si="28"/>
        <v>538167367.29999995</v>
      </c>
      <c r="G568" s="614">
        <f t="shared" si="27"/>
        <v>90000</v>
      </c>
      <c r="H568" s="615">
        <f t="shared" si="29"/>
        <v>538167367.29999995</v>
      </c>
      <c r="I568" s="616" t="s">
        <v>113</v>
      </c>
      <c r="J568" s="616" t="s">
        <v>2463</v>
      </c>
    </row>
    <row r="569" spans="1:10" ht="36">
      <c r="A569" s="617"/>
      <c r="B569" s="620" t="s">
        <v>4220</v>
      </c>
      <c r="C569" s="622" t="s">
        <v>4747</v>
      </c>
      <c r="D569" s="618" t="s">
        <v>4328</v>
      </c>
      <c r="E569" s="614">
        <v>200000</v>
      </c>
      <c r="F569" s="615">
        <f t="shared" si="28"/>
        <v>538367367.29999995</v>
      </c>
      <c r="G569" s="614">
        <f t="shared" si="27"/>
        <v>200000</v>
      </c>
      <c r="H569" s="615">
        <f t="shared" si="29"/>
        <v>538367367.29999995</v>
      </c>
      <c r="I569" s="616" t="s">
        <v>113</v>
      </c>
      <c r="J569" s="616" t="s">
        <v>2463</v>
      </c>
    </row>
    <row r="570" spans="1:10" ht="36">
      <c r="A570" s="617"/>
      <c r="B570" s="620" t="s">
        <v>4220</v>
      </c>
      <c r="C570" s="622" t="s">
        <v>4747</v>
      </c>
      <c r="D570" s="618" t="s">
        <v>4763</v>
      </c>
      <c r="E570" s="614">
        <v>687830</v>
      </c>
      <c r="F570" s="615">
        <f t="shared" si="28"/>
        <v>539055197.29999995</v>
      </c>
      <c r="G570" s="614">
        <f t="shared" si="27"/>
        <v>687830</v>
      </c>
      <c r="H570" s="615">
        <f t="shared" si="29"/>
        <v>539055197.29999995</v>
      </c>
      <c r="I570" s="616" t="s">
        <v>113</v>
      </c>
      <c r="J570" s="616" t="s">
        <v>2463</v>
      </c>
    </row>
    <row r="571" spans="1:10" ht="36">
      <c r="A571" s="617"/>
      <c r="B571" s="620" t="s">
        <v>4220</v>
      </c>
      <c r="C571" s="622" t="s">
        <v>4747</v>
      </c>
      <c r="D571" s="618" t="s">
        <v>4658</v>
      </c>
      <c r="E571" s="614">
        <v>485800</v>
      </c>
      <c r="F571" s="615">
        <f t="shared" si="28"/>
        <v>539540997.29999995</v>
      </c>
      <c r="G571" s="614">
        <f t="shared" si="27"/>
        <v>485800</v>
      </c>
      <c r="H571" s="615">
        <f t="shared" si="29"/>
        <v>539540997.29999995</v>
      </c>
      <c r="I571" s="616" t="s">
        <v>113</v>
      </c>
      <c r="J571" s="616" t="s">
        <v>2463</v>
      </c>
    </row>
    <row r="572" spans="1:10" ht="36">
      <c r="A572" s="617"/>
      <c r="B572" s="620" t="s">
        <v>4220</v>
      </c>
      <c r="C572" s="622" t="s">
        <v>4747</v>
      </c>
      <c r="D572" s="618" t="s">
        <v>4764</v>
      </c>
      <c r="E572" s="614">
        <v>500000</v>
      </c>
      <c r="F572" s="615">
        <f t="shared" si="28"/>
        <v>540040997.29999995</v>
      </c>
      <c r="G572" s="614">
        <f t="shared" si="27"/>
        <v>500000</v>
      </c>
      <c r="H572" s="615">
        <f t="shared" si="29"/>
        <v>540040997.29999995</v>
      </c>
      <c r="I572" s="616" t="s">
        <v>113</v>
      </c>
      <c r="J572" s="616" t="s">
        <v>2463</v>
      </c>
    </row>
    <row r="573" spans="1:10" ht="36">
      <c r="A573" s="617"/>
      <c r="B573" s="620" t="s">
        <v>4220</v>
      </c>
      <c r="C573" s="622" t="s">
        <v>4747</v>
      </c>
      <c r="D573" s="618" t="s">
        <v>4765</v>
      </c>
      <c r="E573" s="614">
        <v>1432860</v>
      </c>
      <c r="F573" s="615">
        <f t="shared" si="28"/>
        <v>541473857.29999995</v>
      </c>
      <c r="G573" s="614">
        <f t="shared" si="27"/>
        <v>1432860</v>
      </c>
      <c r="H573" s="615">
        <f t="shared" si="29"/>
        <v>541473857.29999995</v>
      </c>
      <c r="I573" s="616" t="s">
        <v>113</v>
      </c>
      <c r="J573" s="616" t="s">
        <v>2463</v>
      </c>
    </row>
    <row r="574" spans="1:10" ht="36">
      <c r="A574" s="617"/>
      <c r="B574" s="620" t="s">
        <v>4220</v>
      </c>
      <c r="C574" s="622" t="s">
        <v>4747</v>
      </c>
      <c r="D574" s="618" t="s">
        <v>4766</v>
      </c>
      <c r="E574" s="614">
        <v>5494000</v>
      </c>
      <c r="F574" s="615">
        <f t="shared" si="28"/>
        <v>546967857.29999995</v>
      </c>
      <c r="G574" s="614">
        <f t="shared" si="27"/>
        <v>5494000</v>
      </c>
      <c r="H574" s="615">
        <f t="shared" si="29"/>
        <v>546967857.29999995</v>
      </c>
      <c r="I574" s="616" t="s">
        <v>113</v>
      </c>
      <c r="J574" s="616" t="s">
        <v>2463</v>
      </c>
    </row>
    <row r="575" spans="1:10" ht="36">
      <c r="A575" s="617"/>
      <c r="B575" s="620" t="s">
        <v>4220</v>
      </c>
      <c r="C575" s="622" t="s">
        <v>4747</v>
      </c>
      <c r="D575" s="618" t="s">
        <v>4767</v>
      </c>
      <c r="E575" s="614">
        <v>529790</v>
      </c>
      <c r="F575" s="615">
        <f t="shared" si="28"/>
        <v>547497647.29999995</v>
      </c>
      <c r="G575" s="614">
        <f t="shared" si="27"/>
        <v>529790</v>
      </c>
      <c r="H575" s="615">
        <f t="shared" si="29"/>
        <v>547497647.29999995</v>
      </c>
      <c r="I575" s="616" t="s">
        <v>113</v>
      </c>
      <c r="J575" s="616" t="s">
        <v>2463</v>
      </c>
    </row>
    <row r="576" spans="1:10" ht="36">
      <c r="A576" s="617"/>
      <c r="B576" s="620" t="s">
        <v>4220</v>
      </c>
      <c r="C576" s="622" t="s">
        <v>4747</v>
      </c>
      <c r="D576" s="618" t="s">
        <v>4768</v>
      </c>
      <c r="E576" s="614">
        <v>376946</v>
      </c>
      <c r="F576" s="615">
        <f t="shared" si="28"/>
        <v>547874593.29999995</v>
      </c>
      <c r="G576" s="614">
        <f t="shared" si="27"/>
        <v>376946</v>
      </c>
      <c r="H576" s="615">
        <f t="shared" si="29"/>
        <v>547874593.29999995</v>
      </c>
      <c r="I576" s="616" t="s">
        <v>113</v>
      </c>
      <c r="J576" s="616" t="s">
        <v>2463</v>
      </c>
    </row>
    <row r="577" spans="1:10" ht="36">
      <c r="A577" s="617"/>
      <c r="B577" s="620" t="s">
        <v>4220</v>
      </c>
      <c r="C577" s="622" t="s">
        <v>4769</v>
      </c>
      <c r="D577" s="618" t="s">
        <v>4770</v>
      </c>
      <c r="E577" s="614">
        <v>300000</v>
      </c>
      <c r="F577" s="615">
        <f t="shared" si="28"/>
        <v>548174593.29999995</v>
      </c>
      <c r="G577" s="614">
        <f t="shared" si="27"/>
        <v>300000</v>
      </c>
      <c r="H577" s="615">
        <f t="shared" si="29"/>
        <v>548174593.29999995</v>
      </c>
      <c r="I577" s="616" t="s">
        <v>113</v>
      </c>
      <c r="J577" s="616" t="s">
        <v>2463</v>
      </c>
    </row>
    <row r="578" spans="1:10" ht="36">
      <c r="A578" s="617"/>
      <c r="B578" s="620" t="s">
        <v>4220</v>
      </c>
      <c r="C578" s="622" t="s">
        <v>4769</v>
      </c>
      <c r="D578" s="618" t="s">
        <v>4771</v>
      </c>
      <c r="E578" s="614">
        <v>319000</v>
      </c>
      <c r="F578" s="615">
        <f t="shared" si="28"/>
        <v>548493593.29999995</v>
      </c>
      <c r="G578" s="614">
        <f t="shared" si="27"/>
        <v>319000</v>
      </c>
      <c r="H578" s="615">
        <f t="shared" si="29"/>
        <v>548493593.29999995</v>
      </c>
      <c r="I578" s="616" t="s">
        <v>113</v>
      </c>
      <c r="J578" s="616" t="s">
        <v>2463</v>
      </c>
    </row>
    <row r="579" spans="1:10" ht="36">
      <c r="A579" s="617"/>
      <c r="B579" s="620" t="s">
        <v>4220</v>
      </c>
      <c r="C579" s="622" t="s">
        <v>4769</v>
      </c>
      <c r="D579" s="618" t="s">
        <v>4772</v>
      </c>
      <c r="E579" s="614">
        <v>450000</v>
      </c>
      <c r="F579" s="615">
        <f t="shared" si="28"/>
        <v>548943593.29999995</v>
      </c>
      <c r="G579" s="614">
        <f t="shared" si="27"/>
        <v>450000</v>
      </c>
      <c r="H579" s="615">
        <f t="shared" si="29"/>
        <v>548943593.29999995</v>
      </c>
      <c r="I579" s="616" t="s">
        <v>113</v>
      </c>
      <c r="J579" s="616" t="s">
        <v>2463</v>
      </c>
    </row>
    <row r="580" spans="1:10" ht="36">
      <c r="A580" s="617"/>
      <c r="B580" s="620" t="s">
        <v>4220</v>
      </c>
      <c r="C580" s="622" t="s">
        <v>4769</v>
      </c>
      <c r="D580" s="618" t="s">
        <v>4773</v>
      </c>
      <c r="E580" s="614">
        <v>261000</v>
      </c>
      <c r="F580" s="615">
        <f t="shared" si="28"/>
        <v>549204593.29999995</v>
      </c>
      <c r="G580" s="614">
        <f t="shared" si="27"/>
        <v>261000</v>
      </c>
      <c r="H580" s="615">
        <f t="shared" si="29"/>
        <v>549204593.29999995</v>
      </c>
      <c r="I580" s="616" t="s">
        <v>113</v>
      </c>
      <c r="J580" s="616" t="s">
        <v>2463</v>
      </c>
    </row>
    <row r="581" spans="1:10" ht="36">
      <c r="A581" s="617"/>
      <c r="B581" s="620" t="s">
        <v>4220</v>
      </c>
      <c r="C581" s="622" t="s">
        <v>4769</v>
      </c>
      <c r="D581" s="618" t="s">
        <v>4774</v>
      </c>
      <c r="E581" s="614">
        <v>108000</v>
      </c>
      <c r="F581" s="615">
        <f t="shared" si="28"/>
        <v>549312593.29999995</v>
      </c>
      <c r="G581" s="614">
        <f t="shared" si="27"/>
        <v>108000</v>
      </c>
      <c r="H581" s="615">
        <f t="shared" si="29"/>
        <v>549312593.29999995</v>
      </c>
      <c r="I581" s="616" t="s">
        <v>113</v>
      </c>
      <c r="J581" s="616" t="s">
        <v>2463</v>
      </c>
    </row>
    <row r="582" spans="1:10" ht="36">
      <c r="A582" s="617"/>
      <c r="B582" s="620" t="s">
        <v>4220</v>
      </c>
      <c r="C582" s="622" t="s">
        <v>4769</v>
      </c>
      <c r="D582" s="618" t="s">
        <v>4494</v>
      </c>
      <c r="E582" s="614">
        <v>739900</v>
      </c>
      <c r="F582" s="615">
        <f t="shared" si="28"/>
        <v>550052493.29999995</v>
      </c>
      <c r="G582" s="614">
        <f t="shared" si="27"/>
        <v>739900</v>
      </c>
      <c r="H582" s="615">
        <f t="shared" si="29"/>
        <v>550052493.29999995</v>
      </c>
      <c r="I582" s="616" t="s">
        <v>113</v>
      </c>
      <c r="J582" s="616" t="s">
        <v>2463</v>
      </c>
    </row>
    <row r="583" spans="1:10" ht="36">
      <c r="A583" s="617"/>
      <c r="B583" s="620" t="s">
        <v>4220</v>
      </c>
      <c r="C583" s="622" t="s">
        <v>4769</v>
      </c>
      <c r="D583" s="618" t="s">
        <v>4240</v>
      </c>
      <c r="E583" s="614">
        <v>2730080</v>
      </c>
      <c r="F583" s="615">
        <f t="shared" si="28"/>
        <v>552782573.29999995</v>
      </c>
      <c r="G583" s="614">
        <f t="shared" si="27"/>
        <v>2730080</v>
      </c>
      <c r="H583" s="615">
        <f t="shared" si="29"/>
        <v>552782573.29999995</v>
      </c>
      <c r="I583" s="616" t="s">
        <v>113</v>
      </c>
      <c r="J583" s="616" t="s">
        <v>2463</v>
      </c>
    </row>
    <row r="584" spans="1:10" ht="36">
      <c r="A584" s="617"/>
      <c r="B584" s="620" t="s">
        <v>4220</v>
      </c>
      <c r="C584" s="622" t="s">
        <v>4769</v>
      </c>
      <c r="D584" s="618" t="s">
        <v>4775</v>
      </c>
      <c r="E584" s="614">
        <v>248000</v>
      </c>
      <c r="F584" s="615">
        <f t="shared" si="28"/>
        <v>553030573.29999995</v>
      </c>
      <c r="G584" s="614">
        <f t="shared" si="27"/>
        <v>248000</v>
      </c>
      <c r="H584" s="615">
        <f t="shared" si="29"/>
        <v>553030573.29999995</v>
      </c>
      <c r="I584" s="616" t="s">
        <v>113</v>
      </c>
      <c r="J584" s="616" t="s">
        <v>2463</v>
      </c>
    </row>
    <row r="585" spans="1:10" ht="36">
      <c r="A585" s="617"/>
      <c r="B585" s="620" t="s">
        <v>4220</v>
      </c>
      <c r="C585" s="622" t="s">
        <v>4769</v>
      </c>
      <c r="D585" s="618" t="s">
        <v>4776</v>
      </c>
      <c r="E585" s="614">
        <v>20000</v>
      </c>
      <c r="F585" s="615">
        <f t="shared" si="28"/>
        <v>553050573.29999995</v>
      </c>
      <c r="G585" s="614">
        <f t="shared" si="27"/>
        <v>20000</v>
      </c>
      <c r="H585" s="615">
        <f t="shared" si="29"/>
        <v>553050573.29999995</v>
      </c>
      <c r="I585" s="616" t="s">
        <v>113</v>
      </c>
      <c r="J585" s="616" t="s">
        <v>2463</v>
      </c>
    </row>
    <row r="586" spans="1:10" ht="36">
      <c r="A586" s="617"/>
      <c r="B586" s="620" t="s">
        <v>4220</v>
      </c>
      <c r="C586" s="622" t="s">
        <v>4769</v>
      </c>
      <c r="D586" s="618" t="s">
        <v>4464</v>
      </c>
      <c r="E586" s="614">
        <v>500400</v>
      </c>
      <c r="F586" s="615">
        <f t="shared" si="28"/>
        <v>553550973.29999995</v>
      </c>
      <c r="G586" s="614">
        <f t="shared" ref="G586:G649" si="30">E586</f>
        <v>500400</v>
      </c>
      <c r="H586" s="615">
        <f t="shared" si="29"/>
        <v>553550973.29999995</v>
      </c>
      <c r="I586" s="616" t="s">
        <v>113</v>
      </c>
      <c r="J586" s="616" t="s">
        <v>2463</v>
      </c>
    </row>
    <row r="587" spans="1:10" ht="36">
      <c r="A587" s="617"/>
      <c r="B587" s="620" t="s">
        <v>4220</v>
      </c>
      <c r="C587" s="622" t="s">
        <v>4769</v>
      </c>
      <c r="D587" s="618" t="s">
        <v>4465</v>
      </c>
      <c r="E587" s="614">
        <v>234665</v>
      </c>
      <c r="F587" s="615">
        <f t="shared" ref="F587:F650" si="31">E587+F586</f>
        <v>553785638.29999995</v>
      </c>
      <c r="G587" s="614">
        <f t="shared" si="30"/>
        <v>234665</v>
      </c>
      <c r="H587" s="615">
        <f t="shared" ref="H587:H650" si="32">H586+G587</f>
        <v>553785638.29999995</v>
      </c>
      <c r="I587" s="616" t="s">
        <v>113</v>
      </c>
      <c r="J587" s="616" t="s">
        <v>2463</v>
      </c>
    </row>
    <row r="588" spans="1:10" ht="36">
      <c r="A588" s="617"/>
      <c r="B588" s="620" t="s">
        <v>4220</v>
      </c>
      <c r="C588" s="622" t="s">
        <v>4769</v>
      </c>
      <c r="D588" s="618" t="s">
        <v>4466</v>
      </c>
      <c r="E588" s="614">
        <v>724930</v>
      </c>
      <c r="F588" s="615">
        <f t="shared" si="31"/>
        <v>554510568.29999995</v>
      </c>
      <c r="G588" s="614">
        <f t="shared" si="30"/>
        <v>724930</v>
      </c>
      <c r="H588" s="615">
        <f t="shared" si="32"/>
        <v>554510568.29999995</v>
      </c>
      <c r="I588" s="616" t="s">
        <v>113</v>
      </c>
      <c r="J588" s="616" t="s">
        <v>2463</v>
      </c>
    </row>
    <row r="589" spans="1:10" ht="36">
      <c r="A589" s="617"/>
      <c r="B589" s="620" t="s">
        <v>4220</v>
      </c>
      <c r="C589" s="622" t="s">
        <v>4769</v>
      </c>
      <c r="D589" s="618" t="s">
        <v>4467</v>
      </c>
      <c r="E589" s="614">
        <v>162000</v>
      </c>
      <c r="F589" s="615">
        <f t="shared" si="31"/>
        <v>554672568.29999995</v>
      </c>
      <c r="G589" s="614">
        <f t="shared" si="30"/>
        <v>162000</v>
      </c>
      <c r="H589" s="615">
        <f t="shared" si="32"/>
        <v>554672568.29999995</v>
      </c>
      <c r="I589" s="616" t="s">
        <v>113</v>
      </c>
      <c r="J589" s="616" t="s">
        <v>2463</v>
      </c>
    </row>
    <row r="590" spans="1:10" ht="36">
      <c r="A590" s="617"/>
      <c r="B590" s="620" t="s">
        <v>4220</v>
      </c>
      <c r="C590" s="622" t="s">
        <v>4769</v>
      </c>
      <c r="D590" s="618" t="s">
        <v>4777</v>
      </c>
      <c r="E590" s="614">
        <v>250000</v>
      </c>
      <c r="F590" s="615">
        <f t="shared" si="31"/>
        <v>554922568.29999995</v>
      </c>
      <c r="G590" s="614">
        <f t="shared" si="30"/>
        <v>250000</v>
      </c>
      <c r="H590" s="615">
        <f t="shared" si="32"/>
        <v>554922568.29999995</v>
      </c>
      <c r="I590" s="616" t="s">
        <v>113</v>
      </c>
      <c r="J590" s="616" t="s">
        <v>2463</v>
      </c>
    </row>
    <row r="591" spans="1:10" ht="36">
      <c r="A591" s="617"/>
      <c r="B591" s="620" t="s">
        <v>4220</v>
      </c>
      <c r="C591" s="622" t="s">
        <v>4769</v>
      </c>
      <c r="D591" s="618" t="s">
        <v>4778</v>
      </c>
      <c r="E591" s="614">
        <v>75000</v>
      </c>
      <c r="F591" s="615">
        <f t="shared" si="31"/>
        <v>554997568.29999995</v>
      </c>
      <c r="G591" s="614">
        <f t="shared" si="30"/>
        <v>75000</v>
      </c>
      <c r="H591" s="615">
        <f t="shared" si="32"/>
        <v>554997568.29999995</v>
      </c>
      <c r="I591" s="616" t="s">
        <v>113</v>
      </c>
      <c r="J591" s="616" t="s">
        <v>2463</v>
      </c>
    </row>
    <row r="592" spans="1:10" ht="36">
      <c r="A592" s="617"/>
      <c r="B592" s="620" t="s">
        <v>4220</v>
      </c>
      <c r="C592" s="622" t="s">
        <v>4769</v>
      </c>
      <c r="D592" s="618" t="s">
        <v>4387</v>
      </c>
      <c r="E592" s="614">
        <v>1690260</v>
      </c>
      <c r="F592" s="615">
        <f t="shared" si="31"/>
        <v>556687828.29999995</v>
      </c>
      <c r="G592" s="614">
        <f t="shared" si="30"/>
        <v>1690260</v>
      </c>
      <c r="H592" s="615">
        <f t="shared" si="32"/>
        <v>556687828.29999995</v>
      </c>
      <c r="I592" s="616" t="s">
        <v>113</v>
      </c>
      <c r="J592" s="616" t="s">
        <v>2463</v>
      </c>
    </row>
    <row r="593" spans="1:10" ht="36">
      <c r="A593" s="617"/>
      <c r="B593" s="620" t="s">
        <v>4220</v>
      </c>
      <c r="C593" s="622" t="s">
        <v>4769</v>
      </c>
      <c r="D593" s="618" t="s">
        <v>4779</v>
      </c>
      <c r="E593" s="614">
        <v>1171500</v>
      </c>
      <c r="F593" s="615">
        <f t="shared" si="31"/>
        <v>557859328.29999995</v>
      </c>
      <c r="G593" s="614">
        <f t="shared" si="30"/>
        <v>1171500</v>
      </c>
      <c r="H593" s="615">
        <f t="shared" si="32"/>
        <v>557859328.29999995</v>
      </c>
      <c r="I593" s="616" t="s">
        <v>113</v>
      </c>
      <c r="J593" s="616" t="s">
        <v>2463</v>
      </c>
    </row>
    <row r="594" spans="1:10" ht="36">
      <c r="A594" s="617"/>
      <c r="B594" s="620" t="s">
        <v>4220</v>
      </c>
      <c r="C594" s="622" t="s">
        <v>4769</v>
      </c>
      <c r="D594" s="618" t="s">
        <v>4780</v>
      </c>
      <c r="E594" s="614">
        <v>1092000</v>
      </c>
      <c r="F594" s="615">
        <f t="shared" si="31"/>
        <v>558951328.29999995</v>
      </c>
      <c r="G594" s="614">
        <f t="shared" si="30"/>
        <v>1092000</v>
      </c>
      <c r="H594" s="615">
        <f t="shared" si="32"/>
        <v>558951328.29999995</v>
      </c>
      <c r="I594" s="616" t="s">
        <v>113</v>
      </c>
      <c r="J594" s="616" t="s">
        <v>2463</v>
      </c>
    </row>
    <row r="595" spans="1:10" ht="36">
      <c r="A595" s="617"/>
      <c r="B595" s="620" t="s">
        <v>4220</v>
      </c>
      <c r="C595" s="622" t="s">
        <v>4769</v>
      </c>
      <c r="D595" s="618" t="s">
        <v>4781</v>
      </c>
      <c r="E595" s="614">
        <v>495000</v>
      </c>
      <c r="F595" s="615">
        <f t="shared" si="31"/>
        <v>559446328.29999995</v>
      </c>
      <c r="G595" s="614">
        <f t="shared" si="30"/>
        <v>495000</v>
      </c>
      <c r="H595" s="615">
        <f t="shared" si="32"/>
        <v>559446328.29999995</v>
      </c>
      <c r="I595" s="616" t="s">
        <v>113</v>
      </c>
      <c r="J595" s="616" t="s">
        <v>2463</v>
      </c>
    </row>
    <row r="596" spans="1:10" ht="36">
      <c r="A596" s="617"/>
      <c r="B596" s="620" t="s">
        <v>4220</v>
      </c>
      <c r="C596" s="622" t="s">
        <v>4769</v>
      </c>
      <c r="D596" s="618" t="s">
        <v>4782</v>
      </c>
      <c r="E596" s="614">
        <v>1117000</v>
      </c>
      <c r="F596" s="615">
        <f t="shared" si="31"/>
        <v>560563328.29999995</v>
      </c>
      <c r="G596" s="614">
        <f t="shared" si="30"/>
        <v>1117000</v>
      </c>
      <c r="H596" s="615">
        <f t="shared" si="32"/>
        <v>560563328.29999995</v>
      </c>
      <c r="I596" s="616" t="s">
        <v>113</v>
      </c>
      <c r="J596" s="616" t="s">
        <v>2463</v>
      </c>
    </row>
    <row r="597" spans="1:10" ht="36">
      <c r="A597" s="617"/>
      <c r="B597" s="620" t="s">
        <v>4220</v>
      </c>
      <c r="C597" s="622" t="s">
        <v>4769</v>
      </c>
      <c r="D597" s="618" t="s">
        <v>4783</v>
      </c>
      <c r="E597" s="614">
        <v>828500</v>
      </c>
      <c r="F597" s="615">
        <f t="shared" si="31"/>
        <v>561391828.29999995</v>
      </c>
      <c r="G597" s="614">
        <f t="shared" si="30"/>
        <v>828500</v>
      </c>
      <c r="H597" s="615">
        <f t="shared" si="32"/>
        <v>561391828.29999995</v>
      </c>
      <c r="I597" s="616" t="s">
        <v>113</v>
      </c>
      <c r="J597" s="616" t="s">
        <v>2463</v>
      </c>
    </row>
    <row r="598" spans="1:10" ht="36">
      <c r="A598" s="617"/>
      <c r="B598" s="620" t="s">
        <v>4220</v>
      </c>
      <c r="C598" s="622" t="s">
        <v>4769</v>
      </c>
      <c r="D598" s="618" t="s">
        <v>4784</v>
      </c>
      <c r="E598" s="614">
        <v>5000</v>
      </c>
      <c r="F598" s="615">
        <f t="shared" si="31"/>
        <v>561396828.29999995</v>
      </c>
      <c r="G598" s="614">
        <f t="shared" si="30"/>
        <v>5000</v>
      </c>
      <c r="H598" s="615">
        <f t="shared" si="32"/>
        <v>561396828.29999995</v>
      </c>
      <c r="I598" s="616" t="s">
        <v>113</v>
      </c>
      <c r="J598" s="616" t="s">
        <v>2463</v>
      </c>
    </row>
    <row r="599" spans="1:10" ht="36">
      <c r="A599" s="617"/>
      <c r="B599" s="620" t="s">
        <v>4220</v>
      </c>
      <c r="C599" s="622" t="s">
        <v>4769</v>
      </c>
      <c r="D599" s="618" t="s">
        <v>4785</v>
      </c>
      <c r="E599" s="614">
        <v>100000</v>
      </c>
      <c r="F599" s="615">
        <f t="shared" si="31"/>
        <v>561496828.29999995</v>
      </c>
      <c r="G599" s="614">
        <f t="shared" si="30"/>
        <v>100000</v>
      </c>
      <c r="H599" s="615">
        <f t="shared" si="32"/>
        <v>561496828.29999995</v>
      </c>
      <c r="I599" s="616" t="s">
        <v>113</v>
      </c>
      <c r="J599" s="616" t="s">
        <v>2463</v>
      </c>
    </row>
    <row r="600" spans="1:10" ht="36">
      <c r="A600" s="617"/>
      <c r="B600" s="620" t="s">
        <v>4220</v>
      </c>
      <c r="C600" s="622" t="s">
        <v>4769</v>
      </c>
      <c r="D600" s="618" t="s">
        <v>4786</v>
      </c>
      <c r="E600" s="614">
        <v>119000</v>
      </c>
      <c r="F600" s="615">
        <f t="shared" si="31"/>
        <v>561615828.29999995</v>
      </c>
      <c r="G600" s="614">
        <f t="shared" si="30"/>
        <v>119000</v>
      </c>
      <c r="H600" s="615">
        <f t="shared" si="32"/>
        <v>561615828.29999995</v>
      </c>
      <c r="I600" s="616" t="s">
        <v>113</v>
      </c>
      <c r="J600" s="616" t="s">
        <v>2463</v>
      </c>
    </row>
    <row r="601" spans="1:10" ht="36">
      <c r="A601" s="617"/>
      <c r="B601" s="620" t="s">
        <v>4220</v>
      </c>
      <c r="C601" s="622" t="s">
        <v>4769</v>
      </c>
      <c r="D601" s="618" t="s">
        <v>4328</v>
      </c>
      <c r="E601" s="614">
        <v>828800</v>
      </c>
      <c r="F601" s="615">
        <f t="shared" si="31"/>
        <v>562444628.29999995</v>
      </c>
      <c r="G601" s="614">
        <f t="shared" si="30"/>
        <v>828800</v>
      </c>
      <c r="H601" s="615">
        <f t="shared" si="32"/>
        <v>562444628.29999995</v>
      </c>
      <c r="I601" s="616" t="s">
        <v>113</v>
      </c>
      <c r="J601" s="616" t="s">
        <v>2463</v>
      </c>
    </row>
    <row r="602" spans="1:10" ht="36">
      <c r="A602" s="617"/>
      <c r="B602" s="620" t="s">
        <v>4220</v>
      </c>
      <c r="C602" s="622" t="s">
        <v>4769</v>
      </c>
      <c r="D602" s="618" t="s">
        <v>4787</v>
      </c>
      <c r="E602" s="614">
        <v>9000</v>
      </c>
      <c r="F602" s="615">
        <f t="shared" si="31"/>
        <v>562453628.29999995</v>
      </c>
      <c r="G602" s="614">
        <f t="shared" si="30"/>
        <v>9000</v>
      </c>
      <c r="H602" s="615">
        <f t="shared" si="32"/>
        <v>562453628.29999995</v>
      </c>
      <c r="I602" s="616" t="s">
        <v>113</v>
      </c>
      <c r="J602" s="616" t="s">
        <v>2463</v>
      </c>
    </row>
    <row r="603" spans="1:10" ht="36">
      <c r="A603" s="617"/>
      <c r="B603" s="620" t="s">
        <v>4220</v>
      </c>
      <c r="C603" s="622" t="s">
        <v>4769</v>
      </c>
      <c r="D603" s="618" t="s">
        <v>4788</v>
      </c>
      <c r="E603" s="614">
        <v>4541000</v>
      </c>
      <c r="F603" s="615">
        <f t="shared" si="31"/>
        <v>566994628.29999995</v>
      </c>
      <c r="G603" s="614">
        <f t="shared" si="30"/>
        <v>4541000</v>
      </c>
      <c r="H603" s="615">
        <f t="shared" si="32"/>
        <v>566994628.29999995</v>
      </c>
      <c r="I603" s="616" t="s">
        <v>113</v>
      </c>
      <c r="J603" s="616" t="s">
        <v>2463</v>
      </c>
    </row>
    <row r="604" spans="1:10" ht="36">
      <c r="A604" s="617"/>
      <c r="B604" s="620" t="s">
        <v>4220</v>
      </c>
      <c r="C604" s="622" t="s">
        <v>4769</v>
      </c>
      <c r="D604" s="618" t="s">
        <v>4789</v>
      </c>
      <c r="E604" s="614">
        <v>828750</v>
      </c>
      <c r="F604" s="615">
        <f t="shared" si="31"/>
        <v>567823378.29999995</v>
      </c>
      <c r="G604" s="614">
        <f t="shared" si="30"/>
        <v>828750</v>
      </c>
      <c r="H604" s="615">
        <f t="shared" si="32"/>
        <v>567823378.29999995</v>
      </c>
      <c r="I604" s="616" t="s">
        <v>113</v>
      </c>
      <c r="J604" s="616" t="s">
        <v>2463</v>
      </c>
    </row>
    <row r="605" spans="1:10" ht="36">
      <c r="A605" s="617"/>
      <c r="B605" s="620" t="s">
        <v>4220</v>
      </c>
      <c r="C605" s="622" t="s">
        <v>4769</v>
      </c>
      <c r="D605" s="618" t="s">
        <v>4790</v>
      </c>
      <c r="E605" s="614">
        <v>400400</v>
      </c>
      <c r="F605" s="615">
        <f t="shared" si="31"/>
        <v>568223778.29999995</v>
      </c>
      <c r="G605" s="614">
        <f t="shared" si="30"/>
        <v>400400</v>
      </c>
      <c r="H605" s="615">
        <f t="shared" si="32"/>
        <v>568223778.29999995</v>
      </c>
      <c r="I605" s="616" t="s">
        <v>113</v>
      </c>
      <c r="J605" s="616" t="s">
        <v>2463</v>
      </c>
    </row>
    <row r="606" spans="1:10" ht="36">
      <c r="A606" s="617"/>
      <c r="B606" s="620" t="s">
        <v>4220</v>
      </c>
      <c r="C606" s="622" t="s">
        <v>4769</v>
      </c>
      <c r="D606" s="618" t="s">
        <v>4791</v>
      </c>
      <c r="E606" s="614">
        <v>35000</v>
      </c>
      <c r="F606" s="615">
        <f t="shared" si="31"/>
        <v>568258778.29999995</v>
      </c>
      <c r="G606" s="614">
        <f t="shared" si="30"/>
        <v>35000</v>
      </c>
      <c r="H606" s="615">
        <f t="shared" si="32"/>
        <v>568258778.29999995</v>
      </c>
      <c r="I606" s="616" t="s">
        <v>113</v>
      </c>
      <c r="J606" s="616" t="s">
        <v>2463</v>
      </c>
    </row>
    <row r="607" spans="1:10" ht="36">
      <c r="A607" s="617"/>
      <c r="B607" s="620" t="s">
        <v>4220</v>
      </c>
      <c r="C607" s="622" t="s">
        <v>4769</v>
      </c>
      <c r="D607" s="618" t="s">
        <v>4286</v>
      </c>
      <c r="E607" s="614">
        <v>750000</v>
      </c>
      <c r="F607" s="615">
        <f t="shared" si="31"/>
        <v>569008778.29999995</v>
      </c>
      <c r="G607" s="614">
        <f t="shared" si="30"/>
        <v>750000</v>
      </c>
      <c r="H607" s="615">
        <f t="shared" si="32"/>
        <v>569008778.29999995</v>
      </c>
      <c r="I607" s="616" t="s">
        <v>113</v>
      </c>
      <c r="J607" s="616" t="s">
        <v>2463</v>
      </c>
    </row>
    <row r="608" spans="1:10" ht="36">
      <c r="A608" s="617"/>
      <c r="B608" s="620" t="s">
        <v>4220</v>
      </c>
      <c r="C608" s="622" t="s">
        <v>4769</v>
      </c>
      <c r="D608" s="618" t="s">
        <v>4481</v>
      </c>
      <c r="E608" s="614">
        <v>596600</v>
      </c>
      <c r="F608" s="615">
        <f t="shared" si="31"/>
        <v>569605378.29999995</v>
      </c>
      <c r="G608" s="614">
        <f t="shared" si="30"/>
        <v>596600</v>
      </c>
      <c r="H608" s="615">
        <f t="shared" si="32"/>
        <v>569605378.29999995</v>
      </c>
      <c r="I608" s="616" t="s">
        <v>113</v>
      </c>
      <c r="J608" s="616" t="s">
        <v>2463</v>
      </c>
    </row>
    <row r="609" spans="1:10" ht="36">
      <c r="A609" s="617"/>
      <c r="B609" s="620" t="s">
        <v>4220</v>
      </c>
      <c r="C609" s="622" t="s">
        <v>4769</v>
      </c>
      <c r="D609" s="618" t="s">
        <v>4792</v>
      </c>
      <c r="E609" s="614">
        <v>122000</v>
      </c>
      <c r="F609" s="615">
        <f t="shared" si="31"/>
        <v>569727378.29999995</v>
      </c>
      <c r="G609" s="614">
        <f t="shared" si="30"/>
        <v>122000</v>
      </c>
      <c r="H609" s="615">
        <f t="shared" si="32"/>
        <v>569727378.29999995</v>
      </c>
      <c r="I609" s="616" t="s">
        <v>113</v>
      </c>
      <c r="J609" s="616" t="s">
        <v>2463</v>
      </c>
    </row>
    <row r="610" spans="1:10" ht="36">
      <c r="A610" s="617"/>
      <c r="B610" s="620" t="s">
        <v>4220</v>
      </c>
      <c r="C610" s="622" t="s">
        <v>4769</v>
      </c>
      <c r="D610" s="618" t="s">
        <v>4793</v>
      </c>
      <c r="E610" s="614">
        <v>729905</v>
      </c>
      <c r="F610" s="615">
        <f t="shared" si="31"/>
        <v>570457283.29999995</v>
      </c>
      <c r="G610" s="614">
        <f t="shared" si="30"/>
        <v>729905</v>
      </c>
      <c r="H610" s="615">
        <f t="shared" si="32"/>
        <v>570457283.29999995</v>
      </c>
      <c r="I610" s="616" t="s">
        <v>113</v>
      </c>
      <c r="J610" s="616" t="s">
        <v>2463</v>
      </c>
    </row>
    <row r="611" spans="1:10" ht="36">
      <c r="A611" s="617"/>
      <c r="B611" s="620" t="s">
        <v>4220</v>
      </c>
      <c r="C611" s="622" t="s">
        <v>4769</v>
      </c>
      <c r="D611" s="618" t="s">
        <v>4794</v>
      </c>
      <c r="E611" s="614">
        <v>828900</v>
      </c>
      <c r="F611" s="615">
        <f t="shared" si="31"/>
        <v>571286183.29999995</v>
      </c>
      <c r="G611" s="614">
        <f t="shared" si="30"/>
        <v>828900</v>
      </c>
      <c r="H611" s="615">
        <f t="shared" si="32"/>
        <v>571286183.29999995</v>
      </c>
      <c r="I611" s="616" t="s">
        <v>113</v>
      </c>
      <c r="J611" s="616" t="s">
        <v>2463</v>
      </c>
    </row>
    <row r="612" spans="1:10" ht="36">
      <c r="A612" s="617"/>
      <c r="B612" s="620" t="s">
        <v>4220</v>
      </c>
      <c r="C612" s="622" t="s">
        <v>4769</v>
      </c>
      <c r="D612" s="618" t="s">
        <v>4795</v>
      </c>
      <c r="E612" s="614">
        <v>2606000</v>
      </c>
      <c r="F612" s="615">
        <f t="shared" si="31"/>
        <v>573892183.29999995</v>
      </c>
      <c r="G612" s="614">
        <f t="shared" si="30"/>
        <v>2606000</v>
      </c>
      <c r="H612" s="615">
        <f t="shared" si="32"/>
        <v>573892183.29999995</v>
      </c>
      <c r="I612" s="616" t="s">
        <v>113</v>
      </c>
      <c r="J612" s="616" t="s">
        <v>2463</v>
      </c>
    </row>
    <row r="613" spans="1:10" ht="36">
      <c r="A613" s="617"/>
      <c r="B613" s="620" t="s">
        <v>4220</v>
      </c>
      <c r="C613" s="622" t="s">
        <v>4769</v>
      </c>
      <c r="D613" s="618" t="s">
        <v>4796</v>
      </c>
      <c r="E613" s="614">
        <v>452000</v>
      </c>
      <c r="F613" s="615">
        <f t="shared" si="31"/>
        <v>574344183.29999995</v>
      </c>
      <c r="G613" s="614">
        <f t="shared" si="30"/>
        <v>452000</v>
      </c>
      <c r="H613" s="615">
        <f t="shared" si="32"/>
        <v>574344183.29999995</v>
      </c>
      <c r="I613" s="616" t="s">
        <v>113</v>
      </c>
      <c r="J613" s="616" t="s">
        <v>2463</v>
      </c>
    </row>
    <row r="614" spans="1:10" ht="36">
      <c r="A614" s="617"/>
      <c r="B614" s="620" t="s">
        <v>4220</v>
      </c>
      <c r="C614" s="622" t="s">
        <v>4769</v>
      </c>
      <c r="D614" s="618" t="s">
        <v>4797</v>
      </c>
      <c r="E614" s="614">
        <v>222000</v>
      </c>
      <c r="F614" s="615">
        <f t="shared" si="31"/>
        <v>574566183.29999995</v>
      </c>
      <c r="G614" s="614">
        <f t="shared" si="30"/>
        <v>222000</v>
      </c>
      <c r="H614" s="615">
        <f t="shared" si="32"/>
        <v>574566183.29999995</v>
      </c>
      <c r="I614" s="616" t="s">
        <v>113</v>
      </c>
      <c r="J614" s="616" t="s">
        <v>2463</v>
      </c>
    </row>
    <row r="615" spans="1:10" ht="36">
      <c r="A615" s="617"/>
      <c r="B615" s="620" t="s">
        <v>4220</v>
      </c>
      <c r="C615" s="622" t="s">
        <v>4769</v>
      </c>
      <c r="D615" s="618" t="s">
        <v>4798</v>
      </c>
      <c r="E615" s="614">
        <v>70000</v>
      </c>
      <c r="F615" s="615">
        <f t="shared" si="31"/>
        <v>574636183.29999995</v>
      </c>
      <c r="G615" s="614">
        <f t="shared" si="30"/>
        <v>70000</v>
      </c>
      <c r="H615" s="615">
        <f t="shared" si="32"/>
        <v>574636183.29999995</v>
      </c>
      <c r="I615" s="616" t="s">
        <v>113</v>
      </c>
      <c r="J615" s="616" t="s">
        <v>2463</v>
      </c>
    </row>
    <row r="616" spans="1:10" ht="36">
      <c r="A616" s="617"/>
      <c r="B616" s="620" t="s">
        <v>4220</v>
      </c>
      <c r="C616" s="622" t="s">
        <v>4769</v>
      </c>
      <c r="D616" s="618" t="s">
        <v>4799</v>
      </c>
      <c r="E616" s="614">
        <v>877000</v>
      </c>
      <c r="F616" s="615">
        <f t="shared" si="31"/>
        <v>575513183.29999995</v>
      </c>
      <c r="G616" s="614">
        <f t="shared" si="30"/>
        <v>877000</v>
      </c>
      <c r="H616" s="615">
        <f t="shared" si="32"/>
        <v>575513183.29999995</v>
      </c>
      <c r="I616" s="616" t="s">
        <v>113</v>
      </c>
      <c r="J616" s="616" t="s">
        <v>2463</v>
      </c>
    </row>
    <row r="617" spans="1:10" ht="24">
      <c r="A617" s="617"/>
      <c r="B617" s="620" t="s">
        <v>4220</v>
      </c>
      <c r="C617" s="622" t="s">
        <v>4800</v>
      </c>
      <c r="D617" s="618" t="s">
        <v>4801</v>
      </c>
      <c r="E617" s="614">
        <v>5000</v>
      </c>
      <c r="F617" s="615">
        <f t="shared" si="31"/>
        <v>575518183.29999995</v>
      </c>
      <c r="G617" s="614">
        <f t="shared" si="30"/>
        <v>5000</v>
      </c>
      <c r="H617" s="615">
        <f t="shared" si="32"/>
        <v>575518183.29999995</v>
      </c>
      <c r="I617" s="616" t="s">
        <v>113</v>
      </c>
      <c r="J617" s="616" t="s">
        <v>2583</v>
      </c>
    </row>
    <row r="618" spans="1:10" ht="24">
      <c r="A618" s="617"/>
      <c r="B618" s="620" t="s">
        <v>4220</v>
      </c>
      <c r="C618" s="622" t="s">
        <v>4802</v>
      </c>
      <c r="D618" s="618" t="s">
        <v>4803</v>
      </c>
      <c r="E618" s="614">
        <v>150000</v>
      </c>
      <c r="F618" s="615">
        <f t="shared" si="31"/>
        <v>575668183.29999995</v>
      </c>
      <c r="G618" s="614">
        <f t="shared" si="30"/>
        <v>150000</v>
      </c>
      <c r="H618" s="615">
        <f t="shared" si="32"/>
        <v>575668183.29999995</v>
      </c>
      <c r="I618" s="616" t="s">
        <v>113</v>
      </c>
      <c r="J618" s="616" t="s">
        <v>2583</v>
      </c>
    </row>
    <row r="619" spans="1:10" ht="24">
      <c r="A619" s="617"/>
      <c r="B619" s="620" t="s">
        <v>4220</v>
      </c>
      <c r="C619" s="622" t="s">
        <v>4802</v>
      </c>
      <c r="D619" s="618" t="s">
        <v>4565</v>
      </c>
      <c r="E619" s="614">
        <v>10000</v>
      </c>
      <c r="F619" s="615">
        <f t="shared" si="31"/>
        <v>575678183.29999995</v>
      </c>
      <c r="G619" s="614">
        <f t="shared" si="30"/>
        <v>10000</v>
      </c>
      <c r="H619" s="615">
        <f t="shared" si="32"/>
        <v>575678183.29999995</v>
      </c>
      <c r="I619" s="616" t="s">
        <v>113</v>
      </c>
      <c r="J619" s="616" t="s">
        <v>2583</v>
      </c>
    </row>
    <row r="620" spans="1:10" ht="24">
      <c r="A620" s="617"/>
      <c r="B620" s="620" t="s">
        <v>4220</v>
      </c>
      <c r="C620" s="622" t="s">
        <v>4802</v>
      </c>
      <c r="D620" s="618" t="s">
        <v>4804</v>
      </c>
      <c r="E620" s="614">
        <v>5000</v>
      </c>
      <c r="F620" s="615">
        <f t="shared" si="31"/>
        <v>575683183.29999995</v>
      </c>
      <c r="G620" s="614">
        <f t="shared" si="30"/>
        <v>5000</v>
      </c>
      <c r="H620" s="615">
        <f t="shared" si="32"/>
        <v>575683183.29999995</v>
      </c>
      <c r="I620" s="616" t="s">
        <v>113</v>
      </c>
      <c r="J620" s="616" t="s">
        <v>2583</v>
      </c>
    </row>
    <row r="621" spans="1:10" ht="24">
      <c r="A621" s="617"/>
      <c r="B621" s="620" t="s">
        <v>4220</v>
      </c>
      <c r="C621" s="622" t="s">
        <v>4802</v>
      </c>
      <c r="D621" s="618" t="s">
        <v>4805</v>
      </c>
      <c r="E621" s="614">
        <v>50000</v>
      </c>
      <c r="F621" s="615">
        <f t="shared" si="31"/>
        <v>575733183.29999995</v>
      </c>
      <c r="G621" s="614">
        <f t="shared" si="30"/>
        <v>50000</v>
      </c>
      <c r="H621" s="615">
        <f t="shared" si="32"/>
        <v>575733183.29999995</v>
      </c>
      <c r="I621" s="616" t="s">
        <v>113</v>
      </c>
      <c r="J621" s="616" t="s">
        <v>2583</v>
      </c>
    </row>
    <row r="622" spans="1:10" ht="24">
      <c r="A622" s="617"/>
      <c r="B622" s="620" t="s">
        <v>4220</v>
      </c>
      <c r="C622" s="622" t="s">
        <v>4802</v>
      </c>
      <c r="D622" s="618" t="s">
        <v>4806</v>
      </c>
      <c r="E622" s="614">
        <v>10000</v>
      </c>
      <c r="F622" s="615">
        <f t="shared" si="31"/>
        <v>575743183.29999995</v>
      </c>
      <c r="G622" s="614">
        <f t="shared" si="30"/>
        <v>10000</v>
      </c>
      <c r="H622" s="615">
        <f t="shared" si="32"/>
        <v>575743183.29999995</v>
      </c>
      <c r="I622" s="616" t="s">
        <v>113</v>
      </c>
      <c r="J622" s="616" t="s">
        <v>2583</v>
      </c>
    </row>
    <row r="623" spans="1:10" ht="24">
      <c r="A623" s="617"/>
      <c r="B623" s="620" t="s">
        <v>4220</v>
      </c>
      <c r="C623" s="622" t="s">
        <v>4802</v>
      </c>
      <c r="D623" s="618" t="s">
        <v>4807</v>
      </c>
      <c r="E623" s="614">
        <v>140000</v>
      </c>
      <c r="F623" s="615">
        <f t="shared" si="31"/>
        <v>575883183.29999995</v>
      </c>
      <c r="G623" s="614">
        <f t="shared" si="30"/>
        <v>140000</v>
      </c>
      <c r="H623" s="615">
        <f t="shared" si="32"/>
        <v>575883183.29999995</v>
      </c>
      <c r="I623" s="616" t="s">
        <v>113</v>
      </c>
      <c r="J623" s="616" t="s">
        <v>2583</v>
      </c>
    </row>
    <row r="624" spans="1:10" ht="24">
      <c r="A624" s="617"/>
      <c r="B624" s="620" t="s">
        <v>4220</v>
      </c>
      <c r="C624" s="622" t="s">
        <v>4808</v>
      </c>
      <c r="D624" s="618" t="s">
        <v>4809</v>
      </c>
      <c r="E624" s="614">
        <v>85000</v>
      </c>
      <c r="F624" s="615">
        <f t="shared" si="31"/>
        <v>575968183.29999995</v>
      </c>
      <c r="G624" s="614">
        <f t="shared" si="30"/>
        <v>85000</v>
      </c>
      <c r="H624" s="615">
        <f t="shared" si="32"/>
        <v>575968183.29999995</v>
      </c>
      <c r="I624" s="616" t="s">
        <v>113</v>
      </c>
      <c r="J624" s="616" t="s">
        <v>2463</v>
      </c>
    </row>
    <row r="625" spans="1:10" ht="24">
      <c r="A625" s="617"/>
      <c r="B625" s="620" t="s">
        <v>4220</v>
      </c>
      <c r="C625" s="622" t="s">
        <v>4808</v>
      </c>
      <c r="D625" s="618" t="s">
        <v>4810</v>
      </c>
      <c r="E625" s="614">
        <v>55000</v>
      </c>
      <c r="F625" s="615">
        <f t="shared" si="31"/>
        <v>576023183.29999995</v>
      </c>
      <c r="G625" s="614">
        <f t="shared" si="30"/>
        <v>55000</v>
      </c>
      <c r="H625" s="615">
        <f t="shared" si="32"/>
        <v>576023183.29999995</v>
      </c>
      <c r="I625" s="616" t="s">
        <v>113</v>
      </c>
      <c r="J625" s="616" t="s">
        <v>2463</v>
      </c>
    </row>
    <row r="626" spans="1:10" ht="24">
      <c r="A626" s="617"/>
      <c r="B626" s="620" t="s">
        <v>4220</v>
      </c>
      <c r="C626" s="622" t="s">
        <v>4808</v>
      </c>
      <c r="D626" s="618" t="s">
        <v>4811</v>
      </c>
      <c r="E626" s="614">
        <v>160000</v>
      </c>
      <c r="F626" s="615">
        <f t="shared" si="31"/>
        <v>576183183.29999995</v>
      </c>
      <c r="G626" s="614">
        <f t="shared" si="30"/>
        <v>160000</v>
      </c>
      <c r="H626" s="615">
        <f t="shared" si="32"/>
        <v>576183183.29999995</v>
      </c>
      <c r="I626" s="616" t="s">
        <v>113</v>
      </c>
      <c r="J626" s="616" t="s">
        <v>2463</v>
      </c>
    </row>
    <row r="627" spans="1:10" ht="24">
      <c r="A627" s="617"/>
      <c r="B627" s="620" t="s">
        <v>4220</v>
      </c>
      <c r="C627" s="622" t="s">
        <v>4812</v>
      </c>
      <c r="D627" s="618"/>
      <c r="E627" s="614">
        <v>20000</v>
      </c>
      <c r="F627" s="615">
        <f t="shared" si="31"/>
        <v>576203183.29999995</v>
      </c>
      <c r="G627" s="614">
        <f t="shared" si="30"/>
        <v>20000</v>
      </c>
      <c r="H627" s="615">
        <f t="shared" si="32"/>
        <v>576203183.29999995</v>
      </c>
      <c r="I627" s="616" t="s">
        <v>4288</v>
      </c>
      <c r="J627" s="616" t="s">
        <v>790</v>
      </c>
    </row>
    <row r="628" spans="1:10" ht="24">
      <c r="A628" s="617"/>
      <c r="B628" s="620" t="s">
        <v>4220</v>
      </c>
      <c r="C628" s="622" t="s">
        <v>4813</v>
      </c>
      <c r="D628" s="618"/>
      <c r="E628" s="614">
        <v>643297</v>
      </c>
      <c r="F628" s="615">
        <f t="shared" si="31"/>
        <v>576846480.29999995</v>
      </c>
      <c r="G628" s="614">
        <f t="shared" si="30"/>
        <v>643297</v>
      </c>
      <c r="H628" s="615">
        <f t="shared" si="32"/>
        <v>576846480.29999995</v>
      </c>
      <c r="I628" s="616" t="s">
        <v>4288</v>
      </c>
      <c r="J628" s="616" t="s">
        <v>790</v>
      </c>
    </row>
    <row r="629" spans="1:10" ht="24">
      <c r="A629" s="617"/>
      <c r="B629" s="620" t="s">
        <v>4220</v>
      </c>
      <c r="C629" s="622" t="s">
        <v>4814</v>
      </c>
      <c r="D629" s="618" t="s">
        <v>4815</v>
      </c>
      <c r="E629" s="614">
        <v>65000</v>
      </c>
      <c r="F629" s="615">
        <f t="shared" si="31"/>
        <v>576911480.29999995</v>
      </c>
      <c r="G629" s="614">
        <f t="shared" si="30"/>
        <v>65000</v>
      </c>
      <c r="H629" s="615">
        <f t="shared" si="32"/>
        <v>576911480.29999995</v>
      </c>
      <c r="I629" s="616" t="s">
        <v>730</v>
      </c>
      <c r="J629" s="616" t="s">
        <v>4552</v>
      </c>
    </row>
    <row r="630" spans="1:10" ht="24">
      <c r="A630" s="617"/>
      <c r="B630" s="620" t="s">
        <v>4220</v>
      </c>
      <c r="C630" s="622" t="s">
        <v>4814</v>
      </c>
      <c r="D630" s="618" t="s">
        <v>4816</v>
      </c>
      <c r="E630" s="614">
        <v>75000</v>
      </c>
      <c r="F630" s="615">
        <f t="shared" si="31"/>
        <v>576986480.29999995</v>
      </c>
      <c r="G630" s="614">
        <f t="shared" si="30"/>
        <v>75000</v>
      </c>
      <c r="H630" s="615">
        <f t="shared" si="32"/>
        <v>576986480.29999995</v>
      </c>
      <c r="I630" s="616" t="s">
        <v>730</v>
      </c>
      <c r="J630" s="616" t="s">
        <v>4552</v>
      </c>
    </row>
    <row r="631" spans="1:10" ht="24">
      <c r="A631" s="617"/>
      <c r="B631" s="620" t="s">
        <v>4220</v>
      </c>
      <c r="C631" s="622" t="s">
        <v>4814</v>
      </c>
      <c r="D631" s="618" t="s">
        <v>4467</v>
      </c>
      <c r="E631" s="614">
        <v>119600</v>
      </c>
      <c r="F631" s="615">
        <f t="shared" si="31"/>
        <v>577106080.29999995</v>
      </c>
      <c r="G631" s="614">
        <f t="shared" si="30"/>
        <v>119600</v>
      </c>
      <c r="H631" s="615">
        <f t="shared" si="32"/>
        <v>577106080.29999995</v>
      </c>
      <c r="I631" s="616" t="s">
        <v>730</v>
      </c>
      <c r="J631" s="616" t="s">
        <v>4552</v>
      </c>
    </row>
    <row r="632" spans="1:10" ht="24">
      <c r="A632" s="617"/>
      <c r="B632" s="620" t="s">
        <v>4220</v>
      </c>
      <c r="C632" s="622" t="s">
        <v>4814</v>
      </c>
      <c r="D632" s="618" t="s">
        <v>4817</v>
      </c>
      <c r="E632" s="614">
        <v>35000</v>
      </c>
      <c r="F632" s="615">
        <f t="shared" si="31"/>
        <v>577141080.29999995</v>
      </c>
      <c r="G632" s="614">
        <f t="shared" si="30"/>
        <v>35000</v>
      </c>
      <c r="H632" s="615">
        <f t="shared" si="32"/>
        <v>577141080.29999995</v>
      </c>
      <c r="I632" s="616" t="s">
        <v>730</v>
      </c>
      <c r="J632" s="616" t="s">
        <v>4552</v>
      </c>
    </row>
    <row r="633" spans="1:10" ht="24">
      <c r="A633" s="617"/>
      <c r="B633" s="620" t="s">
        <v>4220</v>
      </c>
      <c r="C633" s="622" t="s">
        <v>4814</v>
      </c>
      <c r="D633" s="618" t="s">
        <v>4818</v>
      </c>
      <c r="E633" s="614">
        <v>200000</v>
      </c>
      <c r="F633" s="615">
        <f t="shared" si="31"/>
        <v>577341080.29999995</v>
      </c>
      <c r="G633" s="614">
        <f t="shared" si="30"/>
        <v>200000</v>
      </c>
      <c r="H633" s="615">
        <f t="shared" si="32"/>
        <v>577341080.29999995</v>
      </c>
      <c r="I633" s="616" t="s">
        <v>730</v>
      </c>
      <c r="J633" s="616" t="s">
        <v>4552</v>
      </c>
    </row>
    <row r="634" spans="1:10" ht="24">
      <c r="A634" s="617"/>
      <c r="B634" s="620" t="s">
        <v>4220</v>
      </c>
      <c r="C634" s="622" t="s">
        <v>4814</v>
      </c>
      <c r="D634" s="618" t="s">
        <v>4819</v>
      </c>
      <c r="E634" s="614">
        <v>750000</v>
      </c>
      <c r="F634" s="615">
        <f t="shared" si="31"/>
        <v>578091080.29999995</v>
      </c>
      <c r="G634" s="614">
        <f t="shared" si="30"/>
        <v>750000</v>
      </c>
      <c r="H634" s="615">
        <f t="shared" si="32"/>
        <v>578091080.29999995</v>
      </c>
      <c r="I634" s="616" t="s">
        <v>730</v>
      </c>
      <c r="J634" s="616" t="s">
        <v>4552</v>
      </c>
    </row>
    <row r="635" spans="1:10" ht="24">
      <c r="A635" s="617"/>
      <c r="B635" s="620" t="s">
        <v>4220</v>
      </c>
      <c r="C635" s="622" t="s">
        <v>4814</v>
      </c>
      <c r="D635" s="618" t="s">
        <v>4820</v>
      </c>
      <c r="E635" s="614">
        <v>50000</v>
      </c>
      <c r="F635" s="615">
        <f t="shared" si="31"/>
        <v>578141080.29999995</v>
      </c>
      <c r="G635" s="614">
        <f t="shared" si="30"/>
        <v>50000</v>
      </c>
      <c r="H635" s="615">
        <f t="shared" si="32"/>
        <v>578141080.29999995</v>
      </c>
      <c r="I635" s="616" t="s">
        <v>730</v>
      </c>
      <c r="J635" s="616" t="s">
        <v>4552</v>
      </c>
    </row>
    <row r="636" spans="1:10" ht="36">
      <c r="A636" s="617"/>
      <c r="B636" s="620" t="s">
        <v>4220</v>
      </c>
      <c r="C636" s="622" t="s">
        <v>4821</v>
      </c>
      <c r="D636" s="618" t="s">
        <v>4822</v>
      </c>
      <c r="E636" s="614">
        <v>200000</v>
      </c>
      <c r="F636" s="615">
        <f t="shared" si="31"/>
        <v>578341080.29999995</v>
      </c>
      <c r="G636" s="614">
        <f t="shared" si="30"/>
        <v>200000</v>
      </c>
      <c r="H636" s="615">
        <f t="shared" si="32"/>
        <v>578341080.29999995</v>
      </c>
      <c r="I636" s="616" t="s">
        <v>113</v>
      </c>
      <c r="J636" s="616" t="s">
        <v>2463</v>
      </c>
    </row>
    <row r="637" spans="1:10" ht="24">
      <c r="A637" s="617"/>
      <c r="B637" s="620" t="s">
        <v>4220</v>
      </c>
      <c r="C637" s="622" t="s">
        <v>4823</v>
      </c>
      <c r="D637" s="618" t="s">
        <v>4824</v>
      </c>
      <c r="E637" s="614">
        <v>75000</v>
      </c>
      <c r="F637" s="615">
        <f t="shared" si="31"/>
        <v>578416080.29999995</v>
      </c>
      <c r="G637" s="614">
        <f t="shared" si="30"/>
        <v>75000</v>
      </c>
      <c r="H637" s="615">
        <f t="shared" si="32"/>
        <v>578416080.29999995</v>
      </c>
      <c r="I637" s="616" t="s">
        <v>730</v>
      </c>
      <c r="J637" s="616" t="s">
        <v>4552</v>
      </c>
    </row>
    <row r="638" spans="1:10" ht="24">
      <c r="A638" s="617"/>
      <c r="B638" s="620" t="s">
        <v>4220</v>
      </c>
      <c r="C638" s="622" t="s">
        <v>4823</v>
      </c>
      <c r="D638" s="618" t="s">
        <v>4664</v>
      </c>
      <c r="E638" s="614">
        <v>472800</v>
      </c>
      <c r="F638" s="615">
        <f t="shared" si="31"/>
        <v>578888880.29999995</v>
      </c>
      <c r="G638" s="614">
        <f t="shared" si="30"/>
        <v>472800</v>
      </c>
      <c r="H638" s="615">
        <f t="shared" si="32"/>
        <v>578888880.29999995</v>
      </c>
      <c r="I638" s="616" t="s">
        <v>730</v>
      </c>
      <c r="J638" s="616" t="s">
        <v>4552</v>
      </c>
    </row>
    <row r="639" spans="1:10" ht="24">
      <c r="A639" s="617"/>
      <c r="B639" s="620" t="s">
        <v>4220</v>
      </c>
      <c r="C639" s="622" t="s">
        <v>4823</v>
      </c>
      <c r="D639" s="618" t="s">
        <v>4825</v>
      </c>
      <c r="E639" s="614">
        <v>640000</v>
      </c>
      <c r="F639" s="615">
        <f t="shared" si="31"/>
        <v>579528880.29999995</v>
      </c>
      <c r="G639" s="614">
        <f t="shared" si="30"/>
        <v>640000</v>
      </c>
      <c r="H639" s="615">
        <f t="shared" si="32"/>
        <v>579528880.29999995</v>
      </c>
      <c r="I639" s="616" t="s">
        <v>730</v>
      </c>
      <c r="J639" s="616" t="s">
        <v>4552</v>
      </c>
    </row>
    <row r="640" spans="1:10" ht="24">
      <c r="A640" s="617"/>
      <c r="B640" s="620" t="s">
        <v>4220</v>
      </c>
      <c r="C640" s="622" t="s">
        <v>4823</v>
      </c>
      <c r="D640" s="618" t="s">
        <v>4826</v>
      </c>
      <c r="E640" s="614">
        <v>175000</v>
      </c>
      <c r="F640" s="615">
        <f t="shared" si="31"/>
        <v>579703880.29999995</v>
      </c>
      <c r="G640" s="614">
        <f t="shared" si="30"/>
        <v>175000</v>
      </c>
      <c r="H640" s="615">
        <f t="shared" si="32"/>
        <v>579703880.29999995</v>
      </c>
      <c r="I640" s="616" t="s">
        <v>730</v>
      </c>
      <c r="J640" s="616" t="s">
        <v>4552</v>
      </c>
    </row>
    <row r="641" spans="1:10" ht="24">
      <c r="A641" s="617"/>
      <c r="B641" s="620" t="s">
        <v>4220</v>
      </c>
      <c r="C641" s="622" t="s">
        <v>4823</v>
      </c>
      <c r="D641" s="618" t="s">
        <v>4374</v>
      </c>
      <c r="E641" s="614">
        <v>150000</v>
      </c>
      <c r="F641" s="615">
        <f t="shared" si="31"/>
        <v>579853880.29999995</v>
      </c>
      <c r="G641" s="614">
        <f t="shared" si="30"/>
        <v>150000</v>
      </c>
      <c r="H641" s="615">
        <f t="shared" si="32"/>
        <v>579853880.29999995</v>
      </c>
      <c r="I641" s="616" t="s">
        <v>730</v>
      </c>
      <c r="J641" s="616" t="s">
        <v>4552</v>
      </c>
    </row>
    <row r="642" spans="1:10" ht="24">
      <c r="A642" s="617"/>
      <c r="B642" s="620" t="s">
        <v>4220</v>
      </c>
      <c r="C642" s="622" t="s">
        <v>4823</v>
      </c>
      <c r="D642" s="618" t="s">
        <v>4827</v>
      </c>
      <c r="E642" s="614">
        <v>911680</v>
      </c>
      <c r="F642" s="615">
        <f t="shared" si="31"/>
        <v>580765560.29999995</v>
      </c>
      <c r="G642" s="614">
        <f t="shared" si="30"/>
        <v>911680</v>
      </c>
      <c r="H642" s="615">
        <f t="shared" si="32"/>
        <v>580765560.29999995</v>
      </c>
      <c r="I642" s="616" t="s">
        <v>730</v>
      </c>
      <c r="J642" s="616" t="s">
        <v>4552</v>
      </c>
    </row>
    <row r="643" spans="1:10" ht="24">
      <c r="A643" s="617"/>
      <c r="B643" s="620" t="s">
        <v>4220</v>
      </c>
      <c r="C643" s="622" t="s">
        <v>4823</v>
      </c>
      <c r="D643" s="618" t="s">
        <v>4828</v>
      </c>
      <c r="E643" s="614">
        <v>162800</v>
      </c>
      <c r="F643" s="615">
        <f t="shared" si="31"/>
        <v>580928360.29999995</v>
      </c>
      <c r="G643" s="614">
        <f t="shared" si="30"/>
        <v>162800</v>
      </c>
      <c r="H643" s="615">
        <f t="shared" si="32"/>
        <v>580928360.29999995</v>
      </c>
      <c r="I643" s="616" t="s">
        <v>730</v>
      </c>
      <c r="J643" s="616" t="s">
        <v>4552</v>
      </c>
    </row>
    <row r="644" spans="1:10" ht="24">
      <c r="A644" s="617"/>
      <c r="B644" s="620" t="s">
        <v>4220</v>
      </c>
      <c r="C644" s="622" t="s">
        <v>4823</v>
      </c>
      <c r="D644" s="618" t="s">
        <v>4829</v>
      </c>
      <c r="E644" s="614">
        <v>1628000</v>
      </c>
      <c r="F644" s="615">
        <f t="shared" si="31"/>
        <v>582556360.29999995</v>
      </c>
      <c r="G644" s="614">
        <f t="shared" si="30"/>
        <v>1628000</v>
      </c>
      <c r="H644" s="615">
        <f t="shared" si="32"/>
        <v>582556360.29999995</v>
      </c>
      <c r="I644" s="616" t="s">
        <v>730</v>
      </c>
      <c r="J644" s="616" t="s">
        <v>4552</v>
      </c>
    </row>
    <row r="645" spans="1:10" ht="24">
      <c r="A645" s="617"/>
      <c r="B645" s="620" t="s">
        <v>4220</v>
      </c>
      <c r="C645" s="622" t="s">
        <v>4830</v>
      </c>
      <c r="D645" s="618" t="s">
        <v>4831</v>
      </c>
      <c r="E645" s="614">
        <v>85000</v>
      </c>
      <c r="F645" s="615">
        <f t="shared" si="31"/>
        <v>582641360.29999995</v>
      </c>
      <c r="G645" s="614">
        <f t="shared" si="30"/>
        <v>85000</v>
      </c>
      <c r="H645" s="615">
        <f t="shared" si="32"/>
        <v>582641360.29999995</v>
      </c>
      <c r="I645" s="616" t="s">
        <v>113</v>
      </c>
      <c r="J645" s="616" t="s">
        <v>2463</v>
      </c>
    </row>
    <row r="646" spans="1:10" ht="24">
      <c r="A646" s="617"/>
      <c r="B646" s="620" t="s">
        <v>4220</v>
      </c>
      <c r="C646" s="622" t="s">
        <v>4830</v>
      </c>
      <c r="D646" s="618" t="s">
        <v>4832</v>
      </c>
      <c r="E646" s="614">
        <v>95000</v>
      </c>
      <c r="F646" s="615">
        <f t="shared" si="31"/>
        <v>582736360.29999995</v>
      </c>
      <c r="G646" s="614">
        <f t="shared" si="30"/>
        <v>95000</v>
      </c>
      <c r="H646" s="615">
        <f t="shared" si="32"/>
        <v>582736360.29999995</v>
      </c>
      <c r="I646" s="616" t="s">
        <v>113</v>
      </c>
      <c r="J646" s="616" t="s">
        <v>2463</v>
      </c>
    </row>
    <row r="647" spans="1:10" ht="24">
      <c r="A647" s="617"/>
      <c r="B647" s="620" t="s">
        <v>4220</v>
      </c>
      <c r="C647" s="622" t="s">
        <v>4830</v>
      </c>
      <c r="D647" s="618" t="s">
        <v>4833</v>
      </c>
      <c r="E647" s="614">
        <v>85000</v>
      </c>
      <c r="F647" s="615">
        <f t="shared" si="31"/>
        <v>582821360.29999995</v>
      </c>
      <c r="G647" s="614">
        <f t="shared" si="30"/>
        <v>85000</v>
      </c>
      <c r="H647" s="615">
        <f t="shared" si="32"/>
        <v>582821360.29999995</v>
      </c>
      <c r="I647" s="616" t="s">
        <v>113</v>
      </c>
      <c r="J647" s="616" t="s">
        <v>2463</v>
      </c>
    </row>
    <row r="648" spans="1:10" ht="24">
      <c r="A648" s="617"/>
      <c r="B648" s="620" t="s">
        <v>4220</v>
      </c>
      <c r="C648" s="622" t="s">
        <v>4830</v>
      </c>
      <c r="D648" s="618" t="s">
        <v>4834</v>
      </c>
      <c r="E648" s="614">
        <v>100000</v>
      </c>
      <c r="F648" s="615">
        <f t="shared" si="31"/>
        <v>582921360.29999995</v>
      </c>
      <c r="G648" s="614">
        <f t="shared" si="30"/>
        <v>100000</v>
      </c>
      <c r="H648" s="615">
        <f t="shared" si="32"/>
        <v>582921360.29999995</v>
      </c>
      <c r="I648" s="616" t="s">
        <v>113</v>
      </c>
      <c r="J648" s="616" t="s">
        <v>2463</v>
      </c>
    </row>
    <row r="649" spans="1:10" ht="24">
      <c r="A649" s="617"/>
      <c r="B649" s="620" t="s">
        <v>4220</v>
      </c>
      <c r="C649" s="622" t="s">
        <v>4830</v>
      </c>
      <c r="D649" s="618" t="s">
        <v>4835</v>
      </c>
      <c r="E649" s="614">
        <v>160000</v>
      </c>
      <c r="F649" s="615">
        <f t="shared" si="31"/>
        <v>583081360.29999995</v>
      </c>
      <c r="G649" s="614">
        <f t="shared" si="30"/>
        <v>160000</v>
      </c>
      <c r="H649" s="615">
        <f t="shared" si="32"/>
        <v>583081360.29999995</v>
      </c>
      <c r="I649" s="616" t="s">
        <v>113</v>
      </c>
      <c r="J649" s="616" t="s">
        <v>2463</v>
      </c>
    </row>
    <row r="650" spans="1:10" ht="24">
      <c r="A650" s="617"/>
      <c r="B650" s="620" t="s">
        <v>4220</v>
      </c>
      <c r="C650" s="622" t="s">
        <v>4830</v>
      </c>
      <c r="D650" s="618" t="s">
        <v>4836</v>
      </c>
      <c r="E650" s="614">
        <v>85000</v>
      </c>
      <c r="F650" s="615">
        <f t="shared" si="31"/>
        <v>583166360.29999995</v>
      </c>
      <c r="G650" s="614">
        <f t="shared" ref="G650:G713" si="33">E650</f>
        <v>85000</v>
      </c>
      <c r="H650" s="615">
        <f t="shared" si="32"/>
        <v>583166360.29999995</v>
      </c>
      <c r="I650" s="616" t="s">
        <v>113</v>
      </c>
      <c r="J650" s="616" t="s">
        <v>2463</v>
      </c>
    </row>
    <row r="651" spans="1:10" ht="24">
      <c r="A651" s="617"/>
      <c r="B651" s="620" t="s">
        <v>4220</v>
      </c>
      <c r="C651" s="622" t="s">
        <v>4830</v>
      </c>
      <c r="D651" s="618" t="s">
        <v>4374</v>
      </c>
      <c r="E651" s="614">
        <v>408000</v>
      </c>
      <c r="F651" s="615">
        <f t="shared" ref="F651:F714" si="34">E651+F650</f>
        <v>583574360.29999995</v>
      </c>
      <c r="G651" s="614">
        <f t="shared" si="33"/>
        <v>408000</v>
      </c>
      <c r="H651" s="615">
        <f t="shared" ref="H651:H714" si="35">H650+G651</f>
        <v>583574360.29999995</v>
      </c>
      <c r="I651" s="616" t="s">
        <v>113</v>
      </c>
      <c r="J651" s="616" t="s">
        <v>2463</v>
      </c>
    </row>
    <row r="652" spans="1:10" ht="24">
      <c r="A652" s="617"/>
      <c r="B652" s="620" t="s">
        <v>4220</v>
      </c>
      <c r="C652" s="622" t="s">
        <v>4830</v>
      </c>
      <c r="D652" s="618" t="s">
        <v>4837</v>
      </c>
      <c r="E652" s="614">
        <v>1200000</v>
      </c>
      <c r="F652" s="615">
        <f t="shared" si="34"/>
        <v>584774360.29999995</v>
      </c>
      <c r="G652" s="614">
        <f t="shared" si="33"/>
        <v>1200000</v>
      </c>
      <c r="H652" s="615">
        <f t="shared" si="35"/>
        <v>584774360.29999995</v>
      </c>
      <c r="I652" s="616" t="s">
        <v>113</v>
      </c>
      <c r="J652" s="616" t="s">
        <v>2463</v>
      </c>
    </row>
    <row r="653" spans="1:10" ht="24">
      <c r="A653" s="617"/>
      <c r="B653" s="620" t="s">
        <v>4220</v>
      </c>
      <c r="C653" s="622" t="s">
        <v>4838</v>
      </c>
      <c r="D653" s="618" t="s">
        <v>4839</v>
      </c>
      <c r="E653" s="614">
        <v>61290</v>
      </c>
      <c r="F653" s="615">
        <f t="shared" si="34"/>
        <v>584835650.29999995</v>
      </c>
      <c r="G653" s="614">
        <f t="shared" si="33"/>
        <v>61290</v>
      </c>
      <c r="H653" s="615">
        <f t="shared" si="35"/>
        <v>584835650.29999995</v>
      </c>
      <c r="I653" s="616" t="s">
        <v>4288</v>
      </c>
      <c r="J653" s="616" t="s">
        <v>790</v>
      </c>
    </row>
    <row r="654" spans="1:10" ht="24">
      <c r="A654" s="617"/>
      <c r="B654" s="620" t="s">
        <v>4220</v>
      </c>
      <c r="C654" s="622" t="s">
        <v>4840</v>
      </c>
      <c r="D654" s="618" t="s">
        <v>4841</v>
      </c>
      <c r="E654" s="614">
        <v>1100000</v>
      </c>
      <c r="F654" s="615">
        <f t="shared" si="34"/>
        <v>585935650.29999995</v>
      </c>
      <c r="G654" s="614">
        <f t="shared" si="33"/>
        <v>1100000</v>
      </c>
      <c r="H654" s="615">
        <f t="shared" si="35"/>
        <v>585935650.29999995</v>
      </c>
      <c r="I654" s="616" t="s">
        <v>113</v>
      </c>
      <c r="J654" s="616" t="s">
        <v>2463</v>
      </c>
    </row>
    <row r="655" spans="1:10" ht="24">
      <c r="A655" s="617"/>
      <c r="B655" s="620" t="s">
        <v>4220</v>
      </c>
      <c r="C655" s="622" t="s">
        <v>4840</v>
      </c>
      <c r="D655" s="618" t="s">
        <v>4842</v>
      </c>
      <c r="E655" s="614">
        <v>135000</v>
      </c>
      <c r="F655" s="615">
        <f t="shared" si="34"/>
        <v>586070650.29999995</v>
      </c>
      <c r="G655" s="614">
        <f t="shared" si="33"/>
        <v>135000</v>
      </c>
      <c r="H655" s="615">
        <f t="shared" si="35"/>
        <v>586070650.29999995</v>
      </c>
      <c r="I655" s="616" t="s">
        <v>113</v>
      </c>
      <c r="J655" s="616" t="s">
        <v>2463</v>
      </c>
    </row>
    <row r="656" spans="1:10" ht="24">
      <c r="A656" s="617"/>
      <c r="B656" s="620" t="s">
        <v>4220</v>
      </c>
      <c r="C656" s="622" t="s">
        <v>4840</v>
      </c>
      <c r="D656" s="618" t="s">
        <v>4294</v>
      </c>
      <c r="E656" s="614">
        <v>500000</v>
      </c>
      <c r="F656" s="615">
        <f t="shared" si="34"/>
        <v>586570650.29999995</v>
      </c>
      <c r="G656" s="614">
        <f t="shared" si="33"/>
        <v>500000</v>
      </c>
      <c r="H656" s="615">
        <f t="shared" si="35"/>
        <v>586570650.29999995</v>
      </c>
      <c r="I656" s="616" t="s">
        <v>113</v>
      </c>
      <c r="J656" s="616" t="s">
        <v>2463</v>
      </c>
    </row>
    <row r="657" spans="1:10" ht="24">
      <c r="A657" s="617"/>
      <c r="B657" s="620" t="s">
        <v>4220</v>
      </c>
      <c r="C657" s="622" t="s">
        <v>4840</v>
      </c>
      <c r="D657" s="618" t="s">
        <v>4843</v>
      </c>
      <c r="E657" s="614">
        <v>10000</v>
      </c>
      <c r="F657" s="615">
        <f t="shared" si="34"/>
        <v>586580650.29999995</v>
      </c>
      <c r="G657" s="614">
        <f t="shared" si="33"/>
        <v>10000</v>
      </c>
      <c r="H657" s="615">
        <f t="shared" si="35"/>
        <v>586580650.29999995</v>
      </c>
      <c r="I657" s="616" t="s">
        <v>113</v>
      </c>
      <c r="J657" s="616" t="s">
        <v>2463</v>
      </c>
    </row>
    <row r="658" spans="1:10" ht="24">
      <c r="A658" s="617"/>
      <c r="B658" s="620" t="s">
        <v>4220</v>
      </c>
      <c r="C658" s="622" t="s">
        <v>4840</v>
      </c>
      <c r="D658" s="618" t="s">
        <v>4844</v>
      </c>
      <c r="E658" s="614">
        <v>10000</v>
      </c>
      <c r="F658" s="615">
        <f t="shared" si="34"/>
        <v>586590650.29999995</v>
      </c>
      <c r="G658" s="614">
        <f t="shared" si="33"/>
        <v>10000</v>
      </c>
      <c r="H658" s="615">
        <f t="shared" si="35"/>
        <v>586590650.29999995</v>
      </c>
      <c r="I658" s="616" t="s">
        <v>113</v>
      </c>
      <c r="J658" s="616" t="s">
        <v>2463</v>
      </c>
    </row>
    <row r="659" spans="1:10" ht="24">
      <c r="A659" s="617"/>
      <c r="B659" s="620" t="s">
        <v>4220</v>
      </c>
      <c r="C659" s="622" t="s">
        <v>4840</v>
      </c>
      <c r="D659" s="618" t="s">
        <v>4845</v>
      </c>
      <c r="E659" s="614">
        <v>325000</v>
      </c>
      <c r="F659" s="615">
        <f t="shared" si="34"/>
        <v>586915650.29999995</v>
      </c>
      <c r="G659" s="614">
        <f t="shared" si="33"/>
        <v>325000</v>
      </c>
      <c r="H659" s="615">
        <f t="shared" si="35"/>
        <v>586915650.29999995</v>
      </c>
      <c r="I659" s="616" t="s">
        <v>113</v>
      </c>
      <c r="J659" s="616" t="s">
        <v>2463</v>
      </c>
    </row>
    <row r="660" spans="1:10" ht="24">
      <c r="A660" s="617"/>
      <c r="B660" s="620" t="s">
        <v>4220</v>
      </c>
      <c r="C660" s="622" t="s">
        <v>4840</v>
      </c>
      <c r="D660" s="618" t="s">
        <v>4299</v>
      </c>
      <c r="E660" s="614">
        <v>450000</v>
      </c>
      <c r="F660" s="615">
        <f t="shared" si="34"/>
        <v>587365650.29999995</v>
      </c>
      <c r="G660" s="614">
        <f t="shared" si="33"/>
        <v>450000</v>
      </c>
      <c r="H660" s="615">
        <f t="shared" si="35"/>
        <v>587365650.29999995</v>
      </c>
      <c r="I660" s="616" t="s">
        <v>113</v>
      </c>
      <c r="J660" s="616" t="s">
        <v>2463</v>
      </c>
    </row>
    <row r="661" spans="1:10" ht="24">
      <c r="A661" s="617"/>
      <c r="B661" s="620" t="s">
        <v>4220</v>
      </c>
      <c r="C661" s="622" t="s">
        <v>4840</v>
      </c>
      <c r="D661" s="618" t="s">
        <v>4300</v>
      </c>
      <c r="E661" s="614">
        <v>81000</v>
      </c>
      <c r="F661" s="615">
        <f t="shared" si="34"/>
        <v>587446650.29999995</v>
      </c>
      <c r="G661" s="614">
        <f t="shared" si="33"/>
        <v>81000</v>
      </c>
      <c r="H661" s="615">
        <f t="shared" si="35"/>
        <v>587446650.29999995</v>
      </c>
      <c r="I661" s="616" t="s">
        <v>113</v>
      </c>
      <c r="J661" s="616" t="s">
        <v>2463</v>
      </c>
    </row>
    <row r="662" spans="1:10" ht="24">
      <c r="A662" s="617"/>
      <c r="B662" s="620" t="s">
        <v>4220</v>
      </c>
      <c r="C662" s="622" t="s">
        <v>4840</v>
      </c>
      <c r="D662" s="618" t="s">
        <v>4846</v>
      </c>
      <c r="E662" s="614">
        <v>670000</v>
      </c>
      <c r="F662" s="615">
        <f t="shared" si="34"/>
        <v>588116650.29999995</v>
      </c>
      <c r="G662" s="614">
        <f t="shared" si="33"/>
        <v>670000</v>
      </c>
      <c r="H662" s="615">
        <f t="shared" si="35"/>
        <v>588116650.29999995</v>
      </c>
      <c r="I662" s="616" t="s">
        <v>113</v>
      </c>
      <c r="J662" s="616" t="s">
        <v>2463</v>
      </c>
    </row>
    <row r="663" spans="1:10" ht="24">
      <c r="A663" s="617"/>
      <c r="B663" s="620" t="s">
        <v>4220</v>
      </c>
      <c r="C663" s="622" t="s">
        <v>4847</v>
      </c>
      <c r="D663" s="618"/>
      <c r="E663" s="614">
        <v>114588</v>
      </c>
      <c r="F663" s="615">
        <f t="shared" si="34"/>
        <v>588231238.29999995</v>
      </c>
      <c r="G663" s="614">
        <f t="shared" si="33"/>
        <v>114588</v>
      </c>
      <c r="H663" s="615">
        <f t="shared" si="35"/>
        <v>588231238.29999995</v>
      </c>
      <c r="I663" s="616" t="s">
        <v>4288</v>
      </c>
      <c r="J663" s="616" t="s">
        <v>790</v>
      </c>
    </row>
    <row r="664" spans="1:10" ht="24">
      <c r="A664" s="617"/>
      <c r="B664" s="620" t="s">
        <v>4220</v>
      </c>
      <c r="C664" s="622" t="s">
        <v>4848</v>
      </c>
      <c r="D664" s="618" t="s">
        <v>4733</v>
      </c>
      <c r="E664" s="614">
        <v>434967.70999999996</v>
      </c>
      <c r="F664" s="615">
        <f t="shared" si="34"/>
        <v>588666206.00999999</v>
      </c>
      <c r="G664" s="614">
        <f t="shared" si="33"/>
        <v>434967.70999999996</v>
      </c>
      <c r="H664" s="615">
        <f t="shared" si="35"/>
        <v>588666206.00999999</v>
      </c>
      <c r="I664" s="616" t="s">
        <v>113</v>
      </c>
      <c r="J664" s="616" t="s">
        <v>2463</v>
      </c>
    </row>
    <row r="665" spans="1:10" ht="24">
      <c r="A665" s="617"/>
      <c r="B665" s="620" t="s">
        <v>4220</v>
      </c>
      <c r="C665" s="622" t="s">
        <v>4849</v>
      </c>
      <c r="D665" s="618" t="s">
        <v>4850</v>
      </c>
      <c r="E665" s="614">
        <v>1200000</v>
      </c>
      <c r="F665" s="615">
        <f t="shared" si="34"/>
        <v>589866206.00999999</v>
      </c>
      <c r="G665" s="614">
        <f t="shared" si="33"/>
        <v>1200000</v>
      </c>
      <c r="H665" s="615">
        <f t="shared" si="35"/>
        <v>589866206.00999999</v>
      </c>
      <c r="I665" s="616" t="s">
        <v>113</v>
      </c>
      <c r="J665" s="616" t="s">
        <v>2463</v>
      </c>
    </row>
    <row r="666" spans="1:10" ht="24">
      <c r="A666" s="617"/>
      <c r="B666" s="620" t="s">
        <v>4220</v>
      </c>
      <c r="C666" s="622" t="s">
        <v>4849</v>
      </c>
      <c r="D666" s="618" t="s">
        <v>4851</v>
      </c>
      <c r="E666" s="614">
        <v>85000</v>
      </c>
      <c r="F666" s="615">
        <f t="shared" si="34"/>
        <v>589951206.00999999</v>
      </c>
      <c r="G666" s="614">
        <f t="shared" si="33"/>
        <v>85000</v>
      </c>
      <c r="H666" s="615">
        <f t="shared" si="35"/>
        <v>589951206.00999999</v>
      </c>
      <c r="I666" s="616" t="s">
        <v>113</v>
      </c>
      <c r="J666" s="616" t="s">
        <v>2463</v>
      </c>
    </row>
    <row r="667" spans="1:10" ht="24">
      <c r="A667" s="617"/>
      <c r="B667" s="620" t="s">
        <v>4220</v>
      </c>
      <c r="C667" s="622" t="s">
        <v>4849</v>
      </c>
      <c r="D667" s="618" t="s">
        <v>4832</v>
      </c>
      <c r="E667" s="614">
        <v>95000</v>
      </c>
      <c r="F667" s="615">
        <f t="shared" si="34"/>
        <v>590046206.00999999</v>
      </c>
      <c r="G667" s="614">
        <f t="shared" si="33"/>
        <v>95000</v>
      </c>
      <c r="H667" s="615">
        <f t="shared" si="35"/>
        <v>590046206.00999999</v>
      </c>
      <c r="I667" s="616" t="s">
        <v>113</v>
      </c>
      <c r="J667" s="616" t="s">
        <v>2463</v>
      </c>
    </row>
    <row r="668" spans="1:10" ht="24">
      <c r="A668" s="617"/>
      <c r="B668" s="620" t="s">
        <v>4220</v>
      </c>
      <c r="C668" s="622" t="s">
        <v>4849</v>
      </c>
      <c r="D668" s="618" t="s">
        <v>4833</v>
      </c>
      <c r="E668" s="614">
        <v>85000</v>
      </c>
      <c r="F668" s="615">
        <f t="shared" si="34"/>
        <v>590131206.00999999</v>
      </c>
      <c r="G668" s="614">
        <f t="shared" si="33"/>
        <v>85000</v>
      </c>
      <c r="H668" s="615">
        <f t="shared" si="35"/>
        <v>590131206.00999999</v>
      </c>
      <c r="I668" s="616" t="s">
        <v>113</v>
      </c>
      <c r="J668" s="616" t="s">
        <v>2463</v>
      </c>
    </row>
    <row r="669" spans="1:10" ht="24">
      <c r="A669" s="617"/>
      <c r="B669" s="620" t="s">
        <v>4220</v>
      </c>
      <c r="C669" s="622" t="s">
        <v>4849</v>
      </c>
      <c r="D669" s="618" t="s">
        <v>4834</v>
      </c>
      <c r="E669" s="614">
        <v>100000</v>
      </c>
      <c r="F669" s="615">
        <f t="shared" si="34"/>
        <v>590231206.00999999</v>
      </c>
      <c r="G669" s="614">
        <f t="shared" si="33"/>
        <v>100000</v>
      </c>
      <c r="H669" s="615">
        <f t="shared" si="35"/>
        <v>590231206.00999999</v>
      </c>
      <c r="I669" s="616" t="s">
        <v>113</v>
      </c>
      <c r="J669" s="616" t="s">
        <v>2463</v>
      </c>
    </row>
    <row r="670" spans="1:10" ht="24">
      <c r="A670" s="617"/>
      <c r="B670" s="620" t="s">
        <v>4220</v>
      </c>
      <c r="C670" s="622" t="s">
        <v>4849</v>
      </c>
      <c r="D670" s="618" t="s">
        <v>4835</v>
      </c>
      <c r="E670" s="614">
        <v>110000</v>
      </c>
      <c r="F670" s="615">
        <f t="shared" si="34"/>
        <v>590341206.00999999</v>
      </c>
      <c r="G670" s="614">
        <f t="shared" si="33"/>
        <v>110000</v>
      </c>
      <c r="H670" s="615">
        <f t="shared" si="35"/>
        <v>590341206.00999999</v>
      </c>
      <c r="I670" s="616" t="s">
        <v>113</v>
      </c>
      <c r="J670" s="616" t="s">
        <v>2463</v>
      </c>
    </row>
    <row r="671" spans="1:10" ht="24">
      <c r="A671" s="617"/>
      <c r="B671" s="620" t="s">
        <v>4220</v>
      </c>
      <c r="C671" s="622" t="s">
        <v>4849</v>
      </c>
      <c r="D671" s="618" t="s">
        <v>4374</v>
      </c>
      <c r="E671" s="614">
        <v>408000</v>
      </c>
      <c r="F671" s="615">
        <f t="shared" si="34"/>
        <v>590749206.00999999</v>
      </c>
      <c r="G671" s="614">
        <f t="shared" si="33"/>
        <v>408000</v>
      </c>
      <c r="H671" s="615">
        <f t="shared" si="35"/>
        <v>590749206.00999999</v>
      </c>
      <c r="I671" s="616" t="s">
        <v>113</v>
      </c>
      <c r="J671" s="616" t="s">
        <v>2463</v>
      </c>
    </row>
    <row r="672" spans="1:10" ht="24">
      <c r="A672" s="617"/>
      <c r="B672" s="620" t="s">
        <v>4220</v>
      </c>
      <c r="C672" s="622" t="s">
        <v>4849</v>
      </c>
      <c r="D672" s="618" t="s">
        <v>4852</v>
      </c>
      <c r="E672" s="614">
        <v>165000</v>
      </c>
      <c r="F672" s="615">
        <f t="shared" si="34"/>
        <v>590914206.00999999</v>
      </c>
      <c r="G672" s="614">
        <f t="shared" si="33"/>
        <v>165000</v>
      </c>
      <c r="H672" s="615">
        <f t="shared" si="35"/>
        <v>590914206.00999999</v>
      </c>
      <c r="I672" s="616" t="s">
        <v>113</v>
      </c>
      <c r="J672" s="616" t="s">
        <v>2463</v>
      </c>
    </row>
    <row r="673" spans="1:10" ht="24">
      <c r="A673" s="617"/>
      <c r="B673" s="620" t="s">
        <v>4220</v>
      </c>
      <c r="C673" s="622" t="s">
        <v>4849</v>
      </c>
      <c r="D673" s="618" t="s">
        <v>4853</v>
      </c>
      <c r="E673" s="614">
        <v>2500000</v>
      </c>
      <c r="F673" s="615">
        <f t="shared" si="34"/>
        <v>593414206.00999999</v>
      </c>
      <c r="G673" s="614">
        <f t="shared" si="33"/>
        <v>2500000</v>
      </c>
      <c r="H673" s="615">
        <f t="shared" si="35"/>
        <v>593414206.00999999</v>
      </c>
      <c r="I673" s="616" t="s">
        <v>113</v>
      </c>
      <c r="J673" s="616" t="s">
        <v>2463</v>
      </c>
    </row>
    <row r="674" spans="1:10" ht="24">
      <c r="A674" s="617"/>
      <c r="B674" s="620" t="s">
        <v>4220</v>
      </c>
      <c r="C674" s="622" t="s">
        <v>4854</v>
      </c>
      <c r="D674" s="618" t="s">
        <v>4855</v>
      </c>
      <c r="E674" s="614">
        <v>171000</v>
      </c>
      <c r="F674" s="615">
        <f t="shared" si="34"/>
        <v>593585206.00999999</v>
      </c>
      <c r="G674" s="614">
        <f t="shared" si="33"/>
        <v>171000</v>
      </c>
      <c r="H674" s="615">
        <f t="shared" si="35"/>
        <v>593585206.00999999</v>
      </c>
      <c r="I674" s="616" t="s">
        <v>113</v>
      </c>
      <c r="J674" s="616" t="s">
        <v>2463</v>
      </c>
    </row>
    <row r="675" spans="1:10" ht="24">
      <c r="A675" s="617"/>
      <c r="B675" s="620" t="s">
        <v>4220</v>
      </c>
      <c r="C675" s="622" t="s">
        <v>4854</v>
      </c>
      <c r="D675" s="618" t="s">
        <v>4360</v>
      </c>
      <c r="E675" s="614">
        <v>137772</v>
      </c>
      <c r="F675" s="615">
        <f t="shared" si="34"/>
        <v>593722978.00999999</v>
      </c>
      <c r="G675" s="614">
        <f t="shared" si="33"/>
        <v>137772</v>
      </c>
      <c r="H675" s="615">
        <f t="shared" si="35"/>
        <v>593722978.00999999</v>
      </c>
      <c r="I675" s="616" t="s">
        <v>113</v>
      </c>
      <c r="J675" s="616" t="s">
        <v>2463</v>
      </c>
    </row>
    <row r="676" spans="1:10" ht="24">
      <c r="A676" s="617"/>
      <c r="B676" s="620" t="s">
        <v>4220</v>
      </c>
      <c r="C676" s="622" t="s">
        <v>4854</v>
      </c>
      <c r="D676" s="618" t="s">
        <v>4856</v>
      </c>
      <c r="E676" s="614">
        <v>12000</v>
      </c>
      <c r="F676" s="615">
        <f t="shared" si="34"/>
        <v>593734978.00999999</v>
      </c>
      <c r="G676" s="614">
        <f t="shared" si="33"/>
        <v>12000</v>
      </c>
      <c r="H676" s="615">
        <f t="shared" si="35"/>
        <v>593734978.00999999</v>
      </c>
      <c r="I676" s="616" t="s">
        <v>113</v>
      </c>
      <c r="J676" s="616" t="s">
        <v>2463</v>
      </c>
    </row>
    <row r="677" spans="1:10" ht="24">
      <c r="A677" s="617"/>
      <c r="B677" s="620" t="s">
        <v>4220</v>
      </c>
      <c r="C677" s="622" t="s">
        <v>4854</v>
      </c>
      <c r="D677" s="618" t="s">
        <v>4857</v>
      </c>
      <c r="E677" s="614">
        <v>60000</v>
      </c>
      <c r="F677" s="615">
        <f t="shared" si="34"/>
        <v>593794978.00999999</v>
      </c>
      <c r="G677" s="614">
        <f t="shared" si="33"/>
        <v>60000</v>
      </c>
      <c r="H677" s="615">
        <f t="shared" si="35"/>
        <v>593794978.00999999</v>
      </c>
      <c r="I677" s="616" t="s">
        <v>113</v>
      </c>
      <c r="J677" s="616" t="s">
        <v>2463</v>
      </c>
    </row>
    <row r="678" spans="1:10" ht="24">
      <c r="A678" s="617"/>
      <c r="B678" s="620" t="s">
        <v>4220</v>
      </c>
      <c r="C678" s="622" t="s">
        <v>4854</v>
      </c>
      <c r="D678" s="618" t="s">
        <v>4858</v>
      </c>
      <c r="E678" s="614">
        <v>51000</v>
      </c>
      <c r="F678" s="615">
        <f t="shared" si="34"/>
        <v>593845978.00999999</v>
      </c>
      <c r="G678" s="614">
        <f t="shared" si="33"/>
        <v>51000</v>
      </c>
      <c r="H678" s="615">
        <f t="shared" si="35"/>
        <v>593845978.00999999</v>
      </c>
      <c r="I678" s="616" t="s">
        <v>113</v>
      </c>
      <c r="J678" s="616" t="s">
        <v>2463</v>
      </c>
    </row>
    <row r="679" spans="1:10" ht="24">
      <c r="A679" s="617"/>
      <c r="B679" s="620" t="s">
        <v>4220</v>
      </c>
      <c r="C679" s="622" t="s">
        <v>4854</v>
      </c>
      <c r="D679" s="618" t="s">
        <v>4366</v>
      </c>
      <c r="E679" s="614">
        <v>45000</v>
      </c>
      <c r="F679" s="615">
        <f t="shared" si="34"/>
        <v>593890978.00999999</v>
      </c>
      <c r="G679" s="614">
        <f t="shared" si="33"/>
        <v>45000</v>
      </c>
      <c r="H679" s="615">
        <f t="shared" si="35"/>
        <v>593890978.00999999</v>
      </c>
      <c r="I679" s="616" t="s">
        <v>113</v>
      </c>
      <c r="J679" s="616" t="s">
        <v>2463</v>
      </c>
    </row>
    <row r="680" spans="1:10" ht="24">
      <c r="A680" s="617"/>
      <c r="B680" s="620" t="s">
        <v>4220</v>
      </c>
      <c r="C680" s="622" t="s">
        <v>4854</v>
      </c>
      <c r="D680" s="618" t="s">
        <v>4859</v>
      </c>
      <c r="E680" s="614">
        <v>15000</v>
      </c>
      <c r="F680" s="615">
        <f t="shared" si="34"/>
        <v>593905978.00999999</v>
      </c>
      <c r="G680" s="614">
        <f t="shared" si="33"/>
        <v>15000</v>
      </c>
      <c r="H680" s="615">
        <f t="shared" si="35"/>
        <v>593905978.00999999</v>
      </c>
      <c r="I680" s="616" t="s">
        <v>113</v>
      </c>
      <c r="J680" s="616" t="s">
        <v>2463</v>
      </c>
    </row>
    <row r="681" spans="1:10" ht="24">
      <c r="A681" s="617"/>
      <c r="B681" s="620" t="s">
        <v>4220</v>
      </c>
      <c r="C681" s="622" t="s">
        <v>4854</v>
      </c>
      <c r="D681" s="618" t="s">
        <v>4368</v>
      </c>
      <c r="E681" s="614">
        <v>6000</v>
      </c>
      <c r="F681" s="615">
        <f t="shared" si="34"/>
        <v>593911978.00999999</v>
      </c>
      <c r="G681" s="614">
        <f t="shared" si="33"/>
        <v>6000</v>
      </c>
      <c r="H681" s="615">
        <f t="shared" si="35"/>
        <v>593911978.00999999</v>
      </c>
      <c r="I681" s="616" t="s">
        <v>113</v>
      </c>
      <c r="J681" s="616" t="s">
        <v>2463</v>
      </c>
    </row>
    <row r="682" spans="1:10" ht="24">
      <c r="A682" s="617"/>
      <c r="B682" s="620" t="s">
        <v>4220</v>
      </c>
      <c r="C682" s="622" t="s">
        <v>4854</v>
      </c>
      <c r="D682" s="618" t="s">
        <v>4860</v>
      </c>
      <c r="E682" s="614">
        <v>24000</v>
      </c>
      <c r="F682" s="615">
        <f t="shared" si="34"/>
        <v>593935978.00999999</v>
      </c>
      <c r="G682" s="614">
        <f t="shared" si="33"/>
        <v>24000</v>
      </c>
      <c r="H682" s="615">
        <f t="shared" si="35"/>
        <v>593935978.00999999</v>
      </c>
      <c r="I682" s="616" t="s">
        <v>113</v>
      </c>
      <c r="J682" s="616" t="s">
        <v>2463</v>
      </c>
    </row>
    <row r="683" spans="1:10" ht="24">
      <c r="A683" s="617"/>
      <c r="B683" s="620" t="s">
        <v>4220</v>
      </c>
      <c r="C683" s="622" t="s">
        <v>4854</v>
      </c>
      <c r="D683" s="618" t="s">
        <v>4861</v>
      </c>
      <c r="E683" s="614">
        <v>40000</v>
      </c>
      <c r="F683" s="615">
        <f t="shared" si="34"/>
        <v>593975978.00999999</v>
      </c>
      <c r="G683" s="614">
        <f t="shared" si="33"/>
        <v>40000</v>
      </c>
      <c r="H683" s="615">
        <f t="shared" si="35"/>
        <v>593975978.00999999</v>
      </c>
      <c r="I683" s="616" t="s">
        <v>113</v>
      </c>
      <c r="J683" s="616" t="s">
        <v>2463</v>
      </c>
    </row>
    <row r="684" spans="1:10" ht="24">
      <c r="A684" s="617"/>
      <c r="B684" s="620" t="s">
        <v>4220</v>
      </c>
      <c r="C684" s="622" t="s">
        <v>4854</v>
      </c>
      <c r="D684" s="618" t="s">
        <v>4862</v>
      </c>
      <c r="E684" s="614">
        <v>8000</v>
      </c>
      <c r="F684" s="615">
        <f t="shared" si="34"/>
        <v>593983978.00999999</v>
      </c>
      <c r="G684" s="614">
        <f t="shared" si="33"/>
        <v>8000</v>
      </c>
      <c r="H684" s="615">
        <f t="shared" si="35"/>
        <v>593983978.00999999</v>
      </c>
      <c r="I684" s="616" t="s">
        <v>113</v>
      </c>
      <c r="J684" s="616" t="s">
        <v>2463</v>
      </c>
    </row>
    <row r="685" spans="1:10" ht="24">
      <c r="A685" s="617"/>
      <c r="B685" s="620" t="s">
        <v>4220</v>
      </c>
      <c r="C685" s="622" t="s">
        <v>4854</v>
      </c>
      <c r="D685" s="618" t="s">
        <v>4372</v>
      </c>
      <c r="E685" s="614">
        <v>140000</v>
      </c>
      <c r="F685" s="615">
        <f t="shared" si="34"/>
        <v>594123978.00999999</v>
      </c>
      <c r="G685" s="614">
        <f t="shared" si="33"/>
        <v>140000</v>
      </c>
      <c r="H685" s="615">
        <f t="shared" si="35"/>
        <v>594123978.00999999</v>
      </c>
      <c r="I685" s="616" t="s">
        <v>113</v>
      </c>
      <c r="J685" s="616" t="s">
        <v>2463</v>
      </c>
    </row>
    <row r="686" spans="1:10" ht="24">
      <c r="A686" s="617"/>
      <c r="B686" s="620" t="s">
        <v>4220</v>
      </c>
      <c r="C686" s="622" t="s">
        <v>4854</v>
      </c>
      <c r="D686" s="618" t="s">
        <v>4863</v>
      </c>
      <c r="E686" s="614">
        <v>9000</v>
      </c>
      <c r="F686" s="615">
        <f t="shared" si="34"/>
        <v>594132978.00999999</v>
      </c>
      <c r="G686" s="614">
        <f t="shared" si="33"/>
        <v>9000</v>
      </c>
      <c r="H686" s="615">
        <f t="shared" si="35"/>
        <v>594132978.00999999</v>
      </c>
      <c r="I686" s="616" t="s">
        <v>113</v>
      </c>
      <c r="J686" s="616" t="s">
        <v>2463</v>
      </c>
    </row>
    <row r="687" spans="1:10" ht="24">
      <c r="A687" s="617"/>
      <c r="B687" s="620" t="s">
        <v>4220</v>
      </c>
      <c r="C687" s="622" t="s">
        <v>4854</v>
      </c>
      <c r="D687" s="618" t="s">
        <v>4864</v>
      </c>
      <c r="E687" s="614">
        <v>20000</v>
      </c>
      <c r="F687" s="615">
        <f t="shared" si="34"/>
        <v>594152978.00999999</v>
      </c>
      <c r="G687" s="614">
        <f t="shared" si="33"/>
        <v>20000</v>
      </c>
      <c r="H687" s="615">
        <f t="shared" si="35"/>
        <v>594152978.00999999</v>
      </c>
      <c r="I687" s="616" t="s">
        <v>113</v>
      </c>
      <c r="J687" s="616" t="s">
        <v>2463</v>
      </c>
    </row>
    <row r="688" spans="1:10" ht="24">
      <c r="A688" s="617"/>
      <c r="B688" s="620" t="s">
        <v>4220</v>
      </c>
      <c r="C688" s="622" t="s">
        <v>4854</v>
      </c>
      <c r="D688" s="618" t="s">
        <v>4865</v>
      </c>
      <c r="E688" s="614">
        <v>12000</v>
      </c>
      <c r="F688" s="615">
        <f t="shared" si="34"/>
        <v>594164978.00999999</v>
      </c>
      <c r="G688" s="614">
        <f t="shared" si="33"/>
        <v>12000</v>
      </c>
      <c r="H688" s="615">
        <f t="shared" si="35"/>
        <v>594164978.00999999</v>
      </c>
      <c r="I688" s="616" t="s">
        <v>113</v>
      </c>
      <c r="J688" s="616" t="s">
        <v>2463</v>
      </c>
    </row>
    <row r="689" spans="1:10" ht="24">
      <c r="A689" s="617"/>
      <c r="B689" s="620" t="s">
        <v>4220</v>
      </c>
      <c r="C689" s="622" t="s">
        <v>4854</v>
      </c>
      <c r="D689" s="618" t="s">
        <v>4866</v>
      </c>
      <c r="E689" s="614">
        <v>14000</v>
      </c>
      <c r="F689" s="615">
        <f t="shared" si="34"/>
        <v>594178978.00999999</v>
      </c>
      <c r="G689" s="614">
        <f t="shared" si="33"/>
        <v>14000</v>
      </c>
      <c r="H689" s="615">
        <f t="shared" si="35"/>
        <v>594178978.00999999</v>
      </c>
      <c r="I689" s="616" t="s">
        <v>113</v>
      </c>
      <c r="J689" s="616" t="s">
        <v>2463</v>
      </c>
    </row>
    <row r="690" spans="1:10" ht="24">
      <c r="A690" s="617"/>
      <c r="B690" s="620" t="s">
        <v>4220</v>
      </c>
      <c r="C690" s="622" t="s">
        <v>4854</v>
      </c>
      <c r="D690" s="618" t="s">
        <v>4867</v>
      </c>
      <c r="E690" s="614">
        <v>23000</v>
      </c>
      <c r="F690" s="615">
        <f t="shared" si="34"/>
        <v>594201978.00999999</v>
      </c>
      <c r="G690" s="614">
        <f t="shared" si="33"/>
        <v>23000</v>
      </c>
      <c r="H690" s="615">
        <f t="shared" si="35"/>
        <v>594201978.00999999</v>
      </c>
      <c r="I690" s="616" t="s">
        <v>113</v>
      </c>
      <c r="J690" s="616" t="s">
        <v>2463</v>
      </c>
    </row>
    <row r="691" spans="1:10" ht="24">
      <c r="A691" s="617"/>
      <c r="B691" s="620" t="s">
        <v>4220</v>
      </c>
      <c r="C691" s="622" t="s">
        <v>4868</v>
      </c>
      <c r="D691" s="618" t="s">
        <v>4855</v>
      </c>
      <c r="E691" s="614">
        <v>171000</v>
      </c>
      <c r="F691" s="615">
        <f t="shared" si="34"/>
        <v>594372978.00999999</v>
      </c>
      <c r="G691" s="614">
        <f t="shared" si="33"/>
        <v>171000</v>
      </c>
      <c r="H691" s="615">
        <f t="shared" si="35"/>
        <v>594372978.00999999</v>
      </c>
      <c r="I691" s="616" t="s">
        <v>113</v>
      </c>
      <c r="J691" s="616" t="s">
        <v>2463</v>
      </c>
    </row>
    <row r="692" spans="1:10" ht="24">
      <c r="A692" s="617"/>
      <c r="B692" s="620" t="s">
        <v>4220</v>
      </c>
      <c r="C692" s="622" t="s">
        <v>4868</v>
      </c>
      <c r="D692" s="618" t="s">
        <v>4360</v>
      </c>
      <c r="E692" s="614">
        <v>137772</v>
      </c>
      <c r="F692" s="615">
        <f t="shared" si="34"/>
        <v>594510750.00999999</v>
      </c>
      <c r="G692" s="614">
        <f t="shared" si="33"/>
        <v>137772</v>
      </c>
      <c r="H692" s="615">
        <f t="shared" si="35"/>
        <v>594510750.00999999</v>
      </c>
      <c r="I692" s="616" t="s">
        <v>113</v>
      </c>
      <c r="J692" s="616" t="s">
        <v>2463</v>
      </c>
    </row>
    <row r="693" spans="1:10" ht="24">
      <c r="A693" s="617"/>
      <c r="B693" s="620" t="s">
        <v>4220</v>
      </c>
      <c r="C693" s="622" t="s">
        <v>4868</v>
      </c>
      <c r="D693" s="618" t="s">
        <v>4856</v>
      </c>
      <c r="E693" s="614">
        <v>12000</v>
      </c>
      <c r="F693" s="615">
        <f t="shared" si="34"/>
        <v>594522750.00999999</v>
      </c>
      <c r="G693" s="614">
        <f t="shared" si="33"/>
        <v>12000</v>
      </c>
      <c r="H693" s="615">
        <f t="shared" si="35"/>
        <v>594522750.00999999</v>
      </c>
      <c r="I693" s="616" t="s">
        <v>113</v>
      </c>
      <c r="J693" s="616" t="s">
        <v>2463</v>
      </c>
    </row>
    <row r="694" spans="1:10" ht="24">
      <c r="A694" s="617"/>
      <c r="B694" s="620" t="s">
        <v>4220</v>
      </c>
      <c r="C694" s="622" t="s">
        <v>4868</v>
      </c>
      <c r="D694" s="618" t="s">
        <v>4869</v>
      </c>
      <c r="E694" s="614">
        <v>40000</v>
      </c>
      <c r="F694" s="615">
        <f t="shared" si="34"/>
        <v>594562750.00999999</v>
      </c>
      <c r="G694" s="614">
        <f t="shared" si="33"/>
        <v>40000</v>
      </c>
      <c r="H694" s="615">
        <f t="shared" si="35"/>
        <v>594562750.00999999</v>
      </c>
      <c r="I694" s="616" t="s">
        <v>113</v>
      </c>
      <c r="J694" s="616" t="s">
        <v>2463</v>
      </c>
    </row>
    <row r="695" spans="1:10" ht="24">
      <c r="A695" s="617"/>
      <c r="B695" s="620" t="s">
        <v>4220</v>
      </c>
      <c r="C695" s="622" t="s">
        <v>4868</v>
      </c>
      <c r="D695" s="618" t="s">
        <v>4870</v>
      </c>
      <c r="E695" s="614">
        <v>34000</v>
      </c>
      <c r="F695" s="615">
        <f t="shared" si="34"/>
        <v>594596750.00999999</v>
      </c>
      <c r="G695" s="614">
        <f t="shared" si="33"/>
        <v>34000</v>
      </c>
      <c r="H695" s="615">
        <f t="shared" si="35"/>
        <v>594596750.00999999</v>
      </c>
      <c r="I695" s="616" t="s">
        <v>113</v>
      </c>
      <c r="J695" s="616" t="s">
        <v>2463</v>
      </c>
    </row>
    <row r="696" spans="1:10" ht="24">
      <c r="A696" s="617"/>
      <c r="B696" s="620" t="s">
        <v>4220</v>
      </c>
      <c r="C696" s="622" t="s">
        <v>4868</v>
      </c>
      <c r="D696" s="618" t="s">
        <v>4366</v>
      </c>
      <c r="E696" s="614">
        <v>45000</v>
      </c>
      <c r="F696" s="615">
        <f t="shared" si="34"/>
        <v>594641750.00999999</v>
      </c>
      <c r="G696" s="614">
        <f t="shared" si="33"/>
        <v>45000</v>
      </c>
      <c r="H696" s="615">
        <f t="shared" si="35"/>
        <v>594641750.00999999</v>
      </c>
      <c r="I696" s="616" t="s">
        <v>113</v>
      </c>
      <c r="J696" s="616" t="s">
        <v>2463</v>
      </c>
    </row>
    <row r="697" spans="1:10" ht="24">
      <c r="A697" s="617"/>
      <c r="B697" s="620" t="s">
        <v>4220</v>
      </c>
      <c r="C697" s="622" t="s">
        <v>4868</v>
      </c>
      <c r="D697" s="618" t="s">
        <v>4871</v>
      </c>
      <c r="E697" s="614">
        <v>20000</v>
      </c>
      <c r="F697" s="615">
        <f t="shared" si="34"/>
        <v>594661750.00999999</v>
      </c>
      <c r="G697" s="614">
        <f t="shared" si="33"/>
        <v>20000</v>
      </c>
      <c r="H697" s="615">
        <f t="shared" si="35"/>
        <v>594661750.00999999</v>
      </c>
      <c r="I697" s="616" t="s">
        <v>113</v>
      </c>
      <c r="J697" s="616" t="s">
        <v>2463</v>
      </c>
    </row>
    <row r="698" spans="1:10" ht="24">
      <c r="A698" s="617"/>
      <c r="B698" s="620" t="s">
        <v>4220</v>
      </c>
      <c r="C698" s="622" t="s">
        <v>4868</v>
      </c>
      <c r="D698" s="618" t="s">
        <v>4368</v>
      </c>
      <c r="E698" s="614">
        <v>6000</v>
      </c>
      <c r="F698" s="615">
        <f t="shared" si="34"/>
        <v>594667750.00999999</v>
      </c>
      <c r="G698" s="614">
        <f t="shared" si="33"/>
        <v>6000</v>
      </c>
      <c r="H698" s="615">
        <f t="shared" si="35"/>
        <v>594667750.00999999</v>
      </c>
      <c r="I698" s="616" t="s">
        <v>113</v>
      </c>
      <c r="J698" s="616" t="s">
        <v>2463</v>
      </c>
    </row>
    <row r="699" spans="1:10" ht="24">
      <c r="A699" s="617"/>
      <c r="B699" s="620" t="s">
        <v>4220</v>
      </c>
      <c r="C699" s="622" t="s">
        <v>4868</v>
      </c>
      <c r="D699" s="618" t="s">
        <v>4872</v>
      </c>
      <c r="E699" s="614">
        <v>16000</v>
      </c>
      <c r="F699" s="615">
        <f t="shared" si="34"/>
        <v>594683750.00999999</v>
      </c>
      <c r="G699" s="614">
        <f t="shared" si="33"/>
        <v>16000</v>
      </c>
      <c r="H699" s="615">
        <f t="shared" si="35"/>
        <v>594683750.00999999</v>
      </c>
      <c r="I699" s="616" t="s">
        <v>113</v>
      </c>
      <c r="J699" s="616" t="s">
        <v>2463</v>
      </c>
    </row>
    <row r="700" spans="1:10" ht="24">
      <c r="A700" s="617"/>
      <c r="B700" s="620" t="s">
        <v>4220</v>
      </c>
      <c r="C700" s="622" t="s">
        <v>4868</v>
      </c>
      <c r="D700" s="618" t="s">
        <v>4861</v>
      </c>
      <c r="E700" s="614">
        <v>40000</v>
      </c>
      <c r="F700" s="615">
        <f t="shared" si="34"/>
        <v>594723750.00999999</v>
      </c>
      <c r="G700" s="614">
        <f t="shared" si="33"/>
        <v>40000</v>
      </c>
      <c r="H700" s="615">
        <f t="shared" si="35"/>
        <v>594723750.00999999</v>
      </c>
      <c r="I700" s="616" t="s">
        <v>113</v>
      </c>
      <c r="J700" s="616" t="s">
        <v>2463</v>
      </c>
    </row>
    <row r="701" spans="1:10" ht="24">
      <c r="A701" s="617"/>
      <c r="B701" s="620" t="s">
        <v>4220</v>
      </c>
      <c r="C701" s="622" t="s">
        <v>4868</v>
      </c>
      <c r="D701" s="618" t="s">
        <v>4862</v>
      </c>
      <c r="E701" s="614">
        <v>8000</v>
      </c>
      <c r="F701" s="615">
        <f t="shared" si="34"/>
        <v>594731750.00999999</v>
      </c>
      <c r="G701" s="614">
        <f t="shared" si="33"/>
        <v>8000</v>
      </c>
      <c r="H701" s="615">
        <f t="shared" si="35"/>
        <v>594731750.00999999</v>
      </c>
      <c r="I701" s="616" t="s">
        <v>113</v>
      </c>
      <c r="J701" s="616" t="s">
        <v>2463</v>
      </c>
    </row>
    <row r="702" spans="1:10" ht="24">
      <c r="A702" s="617"/>
      <c r="B702" s="620" t="s">
        <v>4220</v>
      </c>
      <c r="C702" s="622" t="s">
        <v>4868</v>
      </c>
      <c r="D702" s="618" t="s">
        <v>4372</v>
      </c>
      <c r="E702" s="614">
        <v>140000</v>
      </c>
      <c r="F702" s="615">
        <f t="shared" si="34"/>
        <v>594871750.00999999</v>
      </c>
      <c r="G702" s="614">
        <f t="shared" si="33"/>
        <v>140000</v>
      </c>
      <c r="H702" s="615">
        <f t="shared" si="35"/>
        <v>594871750.00999999</v>
      </c>
      <c r="I702" s="616" t="s">
        <v>113</v>
      </c>
      <c r="J702" s="616" t="s">
        <v>2463</v>
      </c>
    </row>
    <row r="703" spans="1:10" ht="24">
      <c r="A703" s="617"/>
      <c r="B703" s="620" t="s">
        <v>4220</v>
      </c>
      <c r="C703" s="622" t="s">
        <v>4868</v>
      </c>
      <c r="D703" s="618" t="s">
        <v>4863</v>
      </c>
      <c r="E703" s="614">
        <v>9000</v>
      </c>
      <c r="F703" s="615">
        <f t="shared" si="34"/>
        <v>594880750.00999999</v>
      </c>
      <c r="G703" s="614">
        <f t="shared" si="33"/>
        <v>9000</v>
      </c>
      <c r="H703" s="615">
        <f t="shared" si="35"/>
        <v>594880750.00999999</v>
      </c>
      <c r="I703" s="616" t="s">
        <v>113</v>
      </c>
      <c r="J703" s="616" t="s">
        <v>2463</v>
      </c>
    </row>
    <row r="704" spans="1:10" ht="24">
      <c r="A704" s="617"/>
      <c r="B704" s="620" t="s">
        <v>4220</v>
      </c>
      <c r="C704" s="622" t="s">
        <v>4868</v>
      </c>
      <c r="D704" s="618" t="s">
        <v>4864</v>
      </c>
      <c r="E704" s="614">
        <v>20000</v>
      </c>
      <c r="F704" s="615">
        <f t="shared" si="34"/>
        <v>594900750.00999999</v>
      </c>
      <c r="G704" s="614">
        <f t="shared" si="33"/>
        <v>20000</v>
      </c>
      <c r="H704" s="615">
        <f t="shared" si="35"/>
        <v>594900750.00999999</v>
      </c>
      <c r="I704" s="616" t="s">
        <v>113</v>
      </c>
      <c r="J704" s="616" t="s">
        <v>2463</v>
      </c>
    </row>
    <row r="705" spans="1:10" ht="24">
      <c r="A705" s="617"/>
      <c r="B705" s="620" t="s">
        <v>4220</v>
      </c>
      <c r="C705" s="622" t="s">
        <v>4868</v>
      </c>
      <c r="D705" s="618" t="s">
        <v>4865</v>
      </c>
      <c r="E705" s="614">
        <v>12000</v>
      </c>
      <c r="F705" s="615">
        <f t="shared" si="34"/>
        <v>594912750.00999999</v>
      </c>
      <c r="G705" s="614">
        <f t="shared" si="33"/>
        <v>12000</v>
      </c>
      <c r="H705" s="615">
        <f t="shared" si="35"/>
        <v>594912750.00999999</v>
      </c>
      <c r="I705" s="616" t="s">
        <v>113</v>
      </c>
      <c r="J705" s="616" t="s">
        <v>2463</v>
      </c>
    </row>
    <row r="706" spans="1:10" ht="24">
      <c r="A706" s="617"/>
      <c r="B706" s="620" t="s">
        <v>4220</v>
      </c>
      <c r="C706" s="622" t="s">
        <v>4868</v>
      </c>
      <c r="D706" s="618" t="s">
        <v>4866</v>
      </c>
      <c r="E706" s="614">
        <v>140000</v>
      </c>
      <c r="F706" s="615">
        <f t="shared" si="34"/>
        <v>595052750.00999999</v>
      </c>
      <c r="G706" s="614">
        <f t="shared" si="33"/>
        <v>140000</v>
      </c>
      <c r="H706" s="615">
        <f t="shared" si="35"/>
        <v>595052750.00999999</v>
      </c>
      <c r="I706" s="616" t="s">
        <v>113</v>
      </c>
      <c r="J706" s="616" t="s">
        <v>2463</v>
      </c>
    </row>
    <row r="707" spans="1:10" ht="24">
      <c r="A707" s="617"/>
      <c r="B707" s="620" t="s">
        <v>4220</v>
      </c>
      <c r="C707" s="622" t="s">
        <v>4868</v>
      </c>
      <c r="D707" s="618" t="s">
        <v>4867</v>
      </c>
      <c r="E707" s="614">
        <v>43000</v>
      </c>
      <c r="F707" s="615">
        <f t="shared" si="34"/>
        <v>595095750.00999999</v>
      </c>
      <c r="G707" s="614">
        <f t="shared" si="33"/>
        <v>43000</v>
      </c>
      <c r="H707" s="615">
        <f t="shared" si="35"/>
        <v>595095750.00999999</v>
      </c>
      <c r="I707" s="616" t="s">
        <v>113</v>
      </c>
      <c r="J707" s="616" t="s">
        <v>2463</v>
      </c>
    </row>
    <row r="708" spans="1:10" ht="24">
      <c r="A708" s="617"/>
      <c r="B708" s="620" t="s">
        <v>4220</v>
      </c>
      <c r="C708" s="622" t="s">
        <v>4873</v>
      </c>
      <c r="D708" s="618" t="s">
        <v>4855</v>
      </c>
      <c r="E708" s="614">
        <v>171000</v>
      </c>
      <c r="F708" s="615">
        <f t="shared" si="34"/>
        <v>595266750.00999999</v>
      </c>
      <c r="G708" s="614">
        <f t="shared" si="33"/>
        <v>171000</v>
      </c>
      <c r="H708" s="615">
        <f t="shared" si="35"/>
        <v>595266750.00999999</v>
      </c>
      <c r="I708" s="616" t="s">
        <v>113</v>
      </c>
      <c r="J708" s="616" t="s">
        <v>2463</v>
      </c>
    </row>
    <row r="709" spans="1:10" ht="24">
      <c r="A709" s="617"/>
      <c r="B709" s="620" t="s">
        <v>4220</v>
      </c>
      <c r="C709" s="622" t="s">
        <v>4873</v>
      </c>
      <c r="D709" s="618" t="s">
        <v>4360</v>
      </c>
      <c r="E709" s="614">
        <v>137772</v>
      </c>
      <c r="F709" s="615">
        <f t="shared" si="34"/>
        <v>595404522.00999999</v>
      </c>
      <c r="G709" s="614">
        <f t="shared" si="33"/>
        <v>137772</v>
      </c>
      <c r="H709" s="615">
        <f t="shared" si="35"/>
        <v>595404522.00999999</v>
      </c>
      <c r="I709" s="616" t="s">
        <v>113</v>
      </c>
      <c r="J709" s="616" t="s">
        <v>2463</v>
      </c>
    </row>
    <row r="710" spans="1:10" ht="24">
      <c r="A710" s="617"/>
      <c r="B710" s="620" t="s">
        <v>4220</v>
      </c>
      <c r="C710" s="622" t="s">
        <v>4873</v>
      </c>
      <c r="D710" s="618" t="s">
        <v>4856</v>
      </c>
      <c r="E710" s="614">
        <v>12000</v>
      </c>
      <c r="F710" s="615">
        <f t="shared" si="34"/>
        <v>595416522.00999999</v>
      </c>
      <c r="G710" s="614">
        <f t="shared" si="33"/>
        <v>12000</v>
      </c>
      <c r="H710" s="615">
        <f t="shared" si="35"/>
        <v>595416522.00999999</v>
      </c>
      <c r="I710" s="616" t="s">
        <v>113</v>
      </c>
      <c r="J710" s="616" t="s">
        <v>2463</v>
      </c>
    </row>
    <row r="711" spans="1:10" ht="24">
      <c r="A711" s="617"/>
      <c r="B711" s="620" t="s">
        <v>4220</v>
      </c>
      <c r="C711" s="622" t="s">
        <v>4873</v>
      </c>
      <c r="D711" s="618" t="s">
        <v>4869</v>
      </c>
      <c r="E711" s="614">
        <v>40000</v>
      </c>
      <c r="F711" s="615">
        <f t="shared" si="34"/>
        <v>595456522.00999999</v>
      </c>
      <c r="G711" s="614">
        <f t="shared" si="33"/>
        <v>40000</v>
      </c>
      <c r="H711" s="615">
        <f t="shared" si="35"/>
        <v>595456522.00999999</v>
      </c>
      <c r="I711" s="616" t="s">
        <v>113</v>
      </c>
      <c r="J711" s="616" t="s">
        <v>2463</v>
      </c>
    </row>
    <row r="712" spans="1:10" ht="24">
      <c r="A712" s="617"/>
      <c r="B712" s="620" t="s">
        <v>4220</v>
      </c>
      <c r="C712" s="622" t="s">
        <v>4873</v>
      </c>
      <c r="D712" s="618" t="s">
        <v>4870</v>
      </c>
      <c r="E712" s="614">
        <v>34000</v>
      </c>
      <c r="F712" s="615">
        <f t="shared" si="34"/>
        <v>595490522.00999999</v>
      </c>
      <c r="G712" s="614">
        <f t="shared" si="33"/>
        <v>34000</v>
      </c>
      <c r="H712" s="615">
        <f t="shared" si="35"/>
        <v>595490522.00999999</v>
      </c>
      <c r="I712" s="616" t="s">
        <v>113</v>
      </c>
      <c r="J712" s="616" t="s">
        <v>2463</v>
      </c>
    </row>
    <row r="713" spans="1:10" ht="24">
      <c r="A713" s="617"/>
      <c r="B713" s="620" t="s">
        <v>4220</v>
      </c>
      <c r="C713" s="622" t="s">
        <v>4873</v>
      </c>
      <c r="D713" s="618" t="s">
        <v>4366</v>
      </c>
      <c r="E713" s="614">
        <v>45000</v>
      </c>
      <c r="F713" s="615">
        <f t="shared" si="34"/>
        <v>595535522.00999999</v>
      </c>
      <c r="G713" s="614">
        <f t="shared" si="33"/>
        <v>45000</v>
      </c>
      <c r="H713" s="615">
        <f t="shared" si="35"/>
        <v>595535522.00999999</v>
      </c>
      <c r="I713" s="616" t="s">
        <v>113</v>
      </c>
      <c r="J713" s="616" t="s">
        <v>2463</v>
      </c>
    </row>
    <row r="714" spans="1:10" ht="24">
      <c r="A714" s="617"/>
      <c r="B714" s="620" t="s">
        <v>4220</v>
      </c>
      <c r="C714" s="622" t="s">
        <v>4873</v>
      </c>
      <c r="D714" s="618" t="s">
        <v>4871</v>
      </c>
      <c r="E714" s="614">
        <v>20000</v>
      </c>
      <c r="F714" s="615">
        <f t="shared" si="34"/>
        <v>595555522.00999999</v>
      </c>
      <c r="G714" s="614">
        <f t="shared" ref="G714:G777" si="36">E714</f>
        <v>20000</v>
      </c>
      <c r="H714" s="615">
        <f t="shared" si="35"/>
        <v>595555522.00999999</v>
      </c>
      <c r="I714" s="616" t="s">
        <v>113</v>
      </c>
      <c r="J714" s="616" t="s">
        <v>2463</v>
      </c>
    </row>
    <row r="715" spans="1:10" ht="24">
      <c r="A715" s="617"/>
      <c r="B715" s="620" t="s">
        <v>4220</v>
      </c>
      <c r="C715" s="622" t="s">
        <v>4873</v>
      </c>
      <c r="D715" s="618" t="s">
        <v>4368</v>
      </c>
      <c r="E715" s="614">
        <v>6000</v>
      </c>
      <c r="F715" s="615">
        <f t="shared" ref="F715:F778" si="37">E715+F714</f>
        <v>595561522.00999999</v>
      </c>
      <c r="G715" s="614">
        <f t="shared" si="36"/>
        <v>6000</v>
      </c>
      <c r="H715" s="615">
        <f t="shared" ref="H715:H778" si="38">H714+G715</f>
        <v>595561522.00999999</v>
      </c>
      <c r="I715" s="616" t="s">
        <v>113</v>
      </c>
      <c r="J715" s="616" t="s">
        <v>2463</v>
      </c>
    </row>
    <row r="716" spans="1:10" ht="24">
      <c r="A716" s="617"/>
      <c r="B716" s="620" t="s">
        <v>4220</v>
      </c>
      <c r="C716" s="622" t="s">
        <v>4873</v>
      </c>
      <c r="D716" s="618" t="s">
        <v>4872</v>
      </c>
      <c r="E716" s="614">
        <v>16000</v>
      </c>
      <c r="F716" s="615">
        <f t="shared" si="37"/>
        <v>595577522.00999999</v>
      </c>
      <c r="G716" s="614">
        <f t="shared" si="36"/>
        <v>16000</v>
      </c>
      <c r="H716" s="615">
        <f t="shared" si="38"/>
        <v>595577522.00999999</v>
      </c>
      <c r="I716" s="616" t="s">
        <v>113</v>
      </c>
      <c r="J716" s="616" t="s">
        <v>2463</v>
      </c>
    </row>
    <row r="717" spans="1:10" ht="24">
      <c r="A717" s="617"/>
      <c r="B717" s="620" t="s">
        <v>4220</v>
      </c>
      <c r="C717" s="622" t="s">
        <v>4873</v>
      </c>
      <c r="D717" s="618" t="s">
        <v>4861</v>
      </c>
      <c r="E717" s="614">
        <v>40000</v>
      </c>
      <c r="F717" s="615">
        <f t="shared" si="37"/>
        <v>595617522.00999999</v>
      </c>
      <c r="G717" s="614">
        <f t="shared" si="36"/>
        <v>40000</v>
      </c>
      <c r="H717" s="615">
        <f t="shared" si="38"/>
        <v>595617522.00999999</v>
      </c>
      <c r="I717" s="616" t="s">
        <v>113</v>
      </c>
      <c r="J717" s="616" t="s">
        <v>2463</v>
      </c>
    </row>
    <row r="718" spans="1:10" ht="24">
      <c r="A718" s="617"/>
      <c r="B718" s="620" t="s">
        <v>4220</v>
      </c>
      <c r="C718" s="622" t="s">
        <v>4873</v>
      </c>
      <c r="D718" s="618" t="s">
        <v>4862</v>
      </c>
      <c r="E718" s="614">
        <v>8000</v>
      </c>
      <c r="F718" s="615">
        <f t="shared" si="37"/>
        <v>595625522.00999999</v>
      </c>
      <c r="G718" s="614">
        <f t="shared" si="36"/>
        <v>8000</v>
      </c>
      <c r="H718" s="615">
        <f t="shared" si="38"/>
        <v>595625522.00999999</v>
      </c>
      <c r="I718" s="616" t="s">
        <v>113</v>
      </c>
      <c r="J718" s="616" t="s">
        <v>2463</v>
      </c>
    </row>
    <row r="719" spans="1:10" ht="24">
      <c r="A719" s="617"/>
      <c r="B719" s="620" t="s">
        <v>4220</v>
      </c>
      <c r="C719" s="622" t="s">
        <v>4873</v>
      </c>
      <c r="D719" s="618" t="s">
        <v>4372</v>
      </c>
      <c r="E719" s="614">
        <v>140000</v>
      </c>
      <c r="F719" s="615">
        <f t="shared" si="37"/>
        <v>595765522.00999999</v>
      </c>
      <c r="G719" s="614">
        <f t="shared" si="36"/>
        <v>140000</v>
      </c>
      <c r="H719" s="615">
        <f t="shared" si="38"/>
        <v>595765522.00999999</v>
      </c>
      <c r="I719" s="616" t="s">
        <v>113</v>
      </c>
      <c r="J719" s="616" t="s">
        <v>2463</v>
      </c>
    </row>
    <row r="720" spans="1:10" ht="24">
      <c r="A720" s="617"/>
      <c r="B720" s="620" t="s">
        <v>4220</v>
      </c>
      <c r="C720" s="622" t="s">
        <v>4873</v>
      </c>
      <c r="D720" s="618" t="s">
        <v>4863</v>
      </c>
      <c r="E720" s="614">
        <v>9000</v>
      </c>
      <c r="F720" s="615">
        <f t="shared" si="37"/>
        <v>595774522.00999999</v>
      </c>
      <c r="G720" s="614">
        <f t="shared" si="36"/>
        <v>9000</v>
      </c>
      <c r="H720" s="615">
        <f t="shared" si="38"/>
        <v>595774522.00999999</v>
      </c>
      <c r="I720" s="616" t="s">
        <v>113</v>
      </c>
      <c r="J720" s="616" t="s">
        <v>2463</v>
      </c>
    </row>
    <row r="721" spans="1:10" ht="24">
      <c r="A721" s="617"/>
      <c r="B721" s="620" t="s">
        <v>4220</v>
      </c>
      <c r="C721" s="622" t="s">
        <v>4873</v>
      </c>
      <c r="D721" s="618" t="s">
        <v>4864</v>
      </c>
      <c r="E721" s="614">
        <v>20000</v>
      </c>
      <c r="F721" s="615">
        <f t="shared" si="37"/>
        <v>595794522.00999999</v>
      </c>
      <c r="G721" s="614">
        <f t="shared" si="36"/>
        <v>20000</v>
      </c>
      <c r="H721" s="615">
        <f t="shared" si="38"/>
        <v>595794522.00999999</v>
      </c>
      <c r="I721" s="616" t="s">
        <v>113</v>
      </c>
      <c r="J721" s="616" t="s">
        <v>2463</v>
      </c>
    </row>
    <row r="722" spans="1:10" ht="24">
      <c r="A722" s="617"/>
      <c r="B722" s="620" t="s">
        <v>4220</v>
      </c>
      <c r="C722" s="622" t="s">
        <v>4873</v>
      </c>
      <c r="D722" s="618" t="s">
        <v>4865</v>
      </c>
      <c r="E722" s="614">
        <v>12000</v>
      </c>
      <c r="F722" s="615">
        <f t="shared" si="37"/>
        <v>595806522.00999999</v>
      </c>
      <c r="G722" s="614">
        <f t="shared" si="36"/>
        <v>12000</v>
      </c>
      <c r="H722" s="615">
        <f t="shared" si="38"/>
        <v>595806522.00999999</v>
      </c>
      <c r="I722" s="616" t="s">
        <v>113</v>
      </c>
      <c r="J722" s="616" t="s">
        <v>2463</v>
      </c>
    </row>
    <row r="723" spans="1:10" ht="24">
      <c r="A723" s="617"/>
      <c r="B723" s="620" t="s">
        <v>4220</v>
      </c>
      <c r="C723" s="622" t="s">
        <v>4873</v>
      </c>
      <c r="D723" s="618" t="s">
        <v>4866</v>
      </c>
      <c r="E723" s="614">
        <v>140000</v>
      </c>
      <c r="F723" s="615">
        <f t="shared" si="37"/>
        <v>595946522.00999999</v>
      </c>
      <c r="G723" s="614">
        <f t="shared" si="36"/>
        <v>140000</v>
      </c>
      <c r="H723" s="615">
        <f t="shared" si="38"/>
        <v>595946522.00999999</v>
      </c>
      <c r="I723" s="616" t="s">
        <v>113</v>
      </c>
      <c r="J723" s="616" t="s">
        <v>2463</v>
      </c>
    </row>
    <row r="724" spans="1:10" ht="24">
      <c r="A724" s="617"/>
      <c r="B724" s="620" t="s">
        <v>4220</v>
      </c>
      <c r="C724" s="622" t="s">
        <v>4873</v>
      </c>
      <c r="D724" s="618" t="s">
        <v>4867</v>
      </c>
      <c r="E724" s="614">
        <v>43000</v>
      </c>
      <c r="F724" s="615">
        <f t="shared" si="37"/>
        <v>595989522.00999999</v>
      </c>
      <c r="G724" s="614">
        <f t="shared" si="36"/>
        <v>43000</v>
      </c>
      <c r="H724" s="615">
        <f t="shared" si="38"/>
        <v>595989522.00999999</v>
      </c>
      <c r="I724" s="616" t="s">
        <v>113</v>
      </c>
      <c r="J724" s="616" t="s">
        <v>2463</v>
      </c>
    </row>
    <row r="725" spans="1:10" ht="24">
      <c r="A725" s="617"/>
      <c r="B725" s="620" t="s">
        <v>4220</v>
      </c>
      <c r="C725" s="622" t="s">
        <v>4874</v>
      </c>
      <c r="D725" s="618" t="s">
        <v>4855</v>
      </c>
      <c r="E725" s="614">
        <v>171000</v>
      </c>
      <c r="F725" s="615">
        <f t="shared" si="37"/>
        <v>596160522.00999999</v>
      </c>
      <c r="G725" s="614">
        <f t="shared" si="36"/>
        <v>171000</v>
      </c>
      <c r="H725" s="615">
        <f t="shared" si="38"/>
        <v>596160522.00999999</v>
      </c>
      <c r="I725" s="616" t="s">
        <v>113</v>
      </c>
      <c r="J725" s="616" t="s">
        <v>2463</v>
      </c>
    </row>
    <row r="726" spans="1:10" ht="24">
      <c r="A726" s="617"/>
      <c r="B726" s="620" t="s">
        <v>4220</v>
      </c>
      <c r="C726" s="622" t="s">
        <v>4874</v>
      </c>
      <c r="D726" s="618" t="s">
        <v>4360</v>
      </c>
      <c r="E726" s="614">
        <v>137772</v>
      </c>
      <c r="F726" s="615">
        <f t="shared" si="37"/>
        <v>596298294.00999999</v>
      </c>
      <c r="G726" s="614">
        <f t="shared" si="36"/>
        <v>137772</v>
      </c>
      <c r="H726" s="615">
        <f t="shared" si="38"/>
        <v>596298294.00999999</v>
      </c>
      <c r="I726" s="616" t="s">
        <v>113</v>
      </c>
      <c r="J726" s="616" t="s">
        <v>2463</v>
      </c>
    </row>
    <row r="727" spans="1:10" ht="24">
      <c r="A727" s="617"/>
      <c r="B727" s="620" t="s">
        <v>4220</v>
      </c>
      <c r="C727" s="622" t="s">
        <v>4874</v>
      </c>
      <c r="D727" s="618" t="s">
        <v>4856</v>
      </c>
      <c r="E727" s="614">
        <v>12000</v>
      </c>
      <c r="F727" s="615">
        <f t="shared" si="37"/>
        <v>596310294.00999999</v>
      </c>
      <c r="G727" s="614">
        <f t="shared" si="36"/>
        <v>12000</v>
      </c>
      <c r="H727" s="615">
        <f t="shared" si="38"/>
        <v>596310294.00999999</v>
      </c>
      <c r="I727" s="616" t="s">
        <v>113</v>
      </c>
      <c r="J727" s="616" t="s">
        <v>2463</v>
      </c>
    </row>
    <row r="728" spans="1:10" ht="24">
      <c r="A728" s="617"/>
      <c r="B728" s="620" t="s">
        <v>4220</v>
      </c>
      <c r="C728" s="622" t="s">
        <v>4874</v>
      </c>
      <c r="D728" s="618" t="s">
        <v>4869</v>
      </c>
      <c r="E728" s="614">
        <v>40000</v>
      </c>
      <c r="F728" s="615">
        <f t="shared" si="37"/>
        <v>596350294.00999999</v>
      </c>
      <c r="G728" s="614">
        <f t="shared" si="36"/>
        <v>40000</v>
      </c>
      <c r="H728" s="615">
        <f t="shared" si="38"/>
        <v>596350294.00999999</v>
      </c>
      <c r="I728" s="616" t="s">
        <v>113</v>
      </c>
      <c r="J728" s="616" t="s">
        <v>2463</v>
      </c>
    </row>
    <row r="729" spans="1:10" ht="24">
      <c r="A729" s="617"/>
      <c r="B729" s="620" t="s">
        <v>4220</v>
      </c>
      <c r="C729" s="622" t="s">
        <v>4874</v>
      </c>
      <c r="D729" s="618" t="s">
        <v>4870</v>
      </c>
      <c r="E729" s="614">
        <v>34000</v>
      </c>
      <c r="F729" s="615">
        <f t="shared" si="37"/>
        <v>596384294.00999999</v>
      </c>
      <c r="G729" s="614">
        <f t="shared" si="36"/>
        <v>34000</v>
      </c>
      <c r="H729" s="615">
        <f t="shared" si="38"/>
        <v>596384294.00999999</v>
      </c>
      <c r="I729" s="616" t="s">
        <v>113</v>
      </c>
      <c r="J729" s="616" t="s">
        <v>2463</v>
      </c>
    </row>
    <row r="730" spans="1:10" ht="24">
      <c r="A730" s="617"/>
      <c r="B730" s="620" t="s">
        <v>4220</v>
      </c>
      <c r="C730" s="622" t="s">
        <v>4874</v>
      </c>
      <c r="D730" s="618" t="s">
        <v>4366</v>
      </c>
      <c r="E730" s="614">
        <v>45000</v>
      </c>
      <c r="F730" s="615">
        <f t="shared" si="37"/>
        <v>596429294.00999999</v>
      </c>
      <c r="G730" s="614">
        <f t="shared" si="36"/>
        <v>45000</v>
      </c>
      <c r="H730" s="615">
        <f t="shared" si="38"/>
        <v>596429294.00999999</v>
      </c>
      <c r="I730" s="616" t="s">
        <v>113</v>
      </c>
      <c r="J730" s="616" t="s">
        <v>2463</v>
      </c>
    </row>
    <row r="731" spans="1:10" ht="24">
      <c r="A731" s="617"/>
      <c r="B731" s="620" t="s">
        <v>4220</v>
      </c>
      <c r="C731" s="622" t="s">
        <v>4874</v>
      </c>
      <c r="D731" s="618" t="s">
        <v>4871</v>
      </c>
      <c r="E731" s="614">
        <v>20000</v>
      </c>
      <c r="F731" s="615">
        <f t="shared" si="37"/>
        <v>596449294.00999999</v>
      </c>
      <c r="G731" s="614">
        <f t="shared" si="36"/>
        <v>20000</v>
      </c>
      <c r="H731" s="615">
        <f t="shared" si="38"/>
        <v>596449294.00999999</v>
      </c>
      <c r="I731" s="616" t="s">
        <v>113</v>
      </c>
      <c r="J731" s="616" t="s">
        <v>2463</v>
      </c>
    </row>
    <row r="732" spans="1:10" ht="24">
      <c r="A732" s="617"/>
      <c r="B732" s="620" t="s">
        <v>4220</v>
      </c>
      <c r="C732" s="622" t="s">
        <v>4874</v>
      </c>
      <c r="D732" s="618" t="s">
        <v>4368</v>
      </c>
      <c r="E732" s="614">
        <v>6000</v>
      </c>
      <c r="F732" s="615">
        <f t="shared" si="37"/>
        <v>596455294.00999999</v>
      </c>
      <c r="G732" s="614">
        <f t="shared" si="36"/>
        <v>6000</v>
      </c>
      <c r="H732" s="615">
        <f t="shared" si="38"/>
        <v>596455294.00999999</v>
      </c>
      <c r="I732" s="616" t="s">
        <v>113</v>
      </c>
      <c r="J732" s="616" t="s">
        <v>2463</v>
      </c>
    </row>
    <row r="733" spans="1:10" ht="24">
      <c r="A733" s="617"/>
      <c r="B733" s="620" t="s">
        <v>4220</v>
      </c>
      <c r="C733" s="622" t="s">
        <v>4874</v>
      </c>
      <c r="D733" s="618" t="s">
        <v>4872</v>
      </c>
      <c r="E733" s="614">
        <v>16000</v>
      </c>
      <c r="F733" s="615">
        <f t="shared" si="37"/>
        <v>596471294.00999999</v>
      </c>
      <c r="G733" s="614">
        <f t="shared" si="36"/>
        <v>16000</v>
      </c>
      <c r="H733" s="615">
        <f t="shared" si="38"/>
        <v>596471294.00999999</v>
      </c>
      <c r="I733" s="616" t="s">
        <v>113</v>
      </c>
      <c r="J733" s="616" t="s">
        <v>2463</v>
      </c>
    </row>
    <row r="734" spans="1:10" ht="24">
      <c r="A734" s="617"/>
      <c r="B734" s="620" t="s">
        <v>4220</v>
      </c>
      <c r="C734" s="622" t="s">
        <v>4874</v>
      </c>
      <c r="D734" s="618" t="s">
        <v>4861</v>
      </c>
      <c r="E734" s="614">
        <v>40000</v>
      </c>
      <c r="F734" s="615">
        <f t="shared" si="37"/>
        <v>596511294.00999999</v>
      </c>
      <c r="G734" s="614">
        <f t="shared" si="36"/>
        <v>40000</v>
      </c>
      <c r="H734" s="615">
        <f t="shared" si="38"/>
        <v>596511294.00999999</v>
      </c>
      <c r="I734" s="616" t="s">
        <v>113</v>
      </c>
      <c r="J734" s="616" t="s">
        <v>2463</v>
      </c>
    </row>
    <row r="735" spans="1:10" ht="24">
      <c r="A735" s="617"/>
      <c r="B735" s="620" t="s">
        <v>4220</v>
      </c>
      <c r="C735" s="622" t="s">
        <v>4874</v>
      </c>
      <c r="D735" s="618" t="s">
        <v>4862</v>
      </c>
      <c r="E735" s="614">
        <v>8000</v>
      </c>
      <c r="F735" s="615">
        <f t="shared" si="37"/>
        <v>596519294.00999999</v>
      </c>
      <c r="G735" s="614">
        <f t="shared" si="36"/>
        <v>8000</v>
      </c>
      <c r="H735" s="615">
        <f t="shared" si="38"/>
        <v>596519294.00999999</v>
      </c>
      <c r="I735" s="616" t="s">
        <v>113</v>
      </c>
      <c r="J735" s="616" t="s">
        <v>2463</v>
      </c>
    </row>
    <row r="736" spans="1:10" ht="24">
      <c r="A736" s="617"/>
      <c r="B736" s="620" t="s">
        <v>4220</v>
      </c>
      <c r="C736" s="622" t="s">
        <v>4874</v>
      </c>
      <c r="D736" s="618" t="s">
        <v>4372</v>
      </c>
      <c r="E736" s="614">
        <v>140000</v>
      </c>
      <c r="F736" s="615">
        <f t="shared" si="37"/>
        <v>596659294.00999999</v>
      </c>
      <c r="G736" s="614">
        <f t="shared" si="36"/>
        <v>140000</v>
      </c>
      <c r="H736" s="615">
        <f t="shared" si="38"/>
        <v>596659294.00999999</v>
      </c>
      <c r="I736" s="616" t="s">
        <v>113</v>
      </c>
      <c r="J736" s="616" t="s">
        <v>2463</v>
      </c>
    </row>
    <row r="737" spans="1:10" ht="24">
      <c r="A737" s="617"/>
      <c r="B737" s="620" t="s">
        <v>4220</v>
      </c>
      <c r="C737" s="622" t="s">
        <v>4874</v>
      </c>
      <c r="D737" s="618" t="s">
        <v>4863</v>
      </c>
      <c r="E737" s="614">
        <v>9000</v>
      </c>
      <c r="F737" s="615">
        <f t="shared" si="37"/>
        <v>596668294.00999999</v>
      </c>
      <c r="G737" s="614">
        <f t="shared" si="36"/>
        <v>9000</v>
      </c>
      <c r="H737" s="615">
        <f t="shared" si="38"/>
        <v>596668294.00999999</v>
      </c>
      <c r="I737" s="616" t="s">
        <v>113</v>
      </c>
      <c r="J737" s="616" t="s">
        <v>2463</v>
      </c>
    </row>
    <row r="738" spans="1:10" ht="24">
      <c r="A738" s="617"/>
      <c r="B738" s="620" t="s">
        <v>4220</v>
      </c>
      <c r="C738" s="622" t="s">
        <v>4874</v>
      </c>
      <c r="D738" s="618" t="s">
        <v>4864</v>
      </c>
      <c r="E738" s="614">
        <v>20000</v>
      </c>
      <c r="F738" s="615">
        <f t="shared" si="37"/>
        <v>596688294.00999999</v>
      </c>
      <c r="G738" s="614">
        <f t="shared" si="36"/>
        <v>20000</v>
      </c>
      <c r="H738" s="615">
        <f t="shared" si="38"/>
        <v>596688294.00999999</v>
      </c>
      <c r="I738" s="616" t="s">
        <v>113</v>
      </c>
      <c r="J738" s="616" t="s">
        <v>2463</v>
      </c>
    </row>
    <row r="739" spans="1:10" ht="24">
      <c r="A739" s="617"/>
      <c r="B739" s="620" t="s">
        <v>4220</v>
      </c>
      <c r="C739" s="622" t="s">
        <v>4874</v>
      </c>
      <c r="D739" s="618" t="s">
        <v>4865</v>
      </c>
      <c r="E739" s="614">
        <v>12000</v>
      </c>
      <c r="F739" s="615">
        <f t="shared" si="37"/>
        <v>596700294.00999999</v>
      </c>
      <c r="G739" s="614">
        <f t="shared" si="36"/>
        <v>12000</v>
      </c>
      <c r="H739" s="615">
        <f t="shared" si="38"/>
        <v>596700294.00999999</v>
      </c>
      <c r="I739" s="616" t="s">
        <v>113</v>
      </c>
      <c r="J739" s="616" t="s">
        <v>2463</v>
      </c>
    </row>
    <row r="740" spans="1:10" ht="24">
      <c r="A740" s="617"/>
      <c r="B740" s="620" t="s">
        <v>4220</v>
      </c>
      <c r="C740" s="622" t="s">
        <v>4874</v>
      </c>
      <c r="D740" s="618" t="s">
        <v>4866</v>
      </c>
      <c r="E740" s="614">
        <v>140000</v>
      </c>
      <c r="F740" s="615">
        <f t="shared" si="37"/>
        <v>596840294.00999999</v>
      </c>
      <c r="G740" s="614">
        <f t="shared" si="36"/>
        <v>140000</v>
      </c>
      <c r="H740" s="615">
        <f t="shared" si="38"/>
        <v>596840294.00999999</v>
      </c>
      <c r="I740" s="616" t="s">
        <v>113</v>
      </c>
      <c r="J740" s="616" t="s">
        <v>2463</v>
      </c>
    </row>
    <row r="741" spans="1:10" ht="24">
      <c r="A741" s="617"/>
      <c r="B741" s="620" t="s">
        <v>4220</v>
      </c>
      <c r="C741" s="622" t="s">
        <v>4874</v>
      </c>
      <c r="D741" s="618" t="s">
        <v>4867</v>
      </c>
      <c r="E741" s="614">
        <v>43000</v>
      </c>
      <c r="F741" s="615">
        <f t="shared" si="37"/>
        <v>596883294.00999999</v>
      </c>
      <c r="G741" s="614">
        <f t="shared" si="36"/>
        <v>43000</v>
      </c>
      <c r="H741" s="615">
        <f t="shared" si="38"/>
        <v>596883294.00999999</v>
      </c>
      <c r="I741" s="616" t="s">
        <v>113</v>
      </c>
      <c r="J741" s="616" t="s">
        <v>2463</v>
      </c>
    </row>
    <row r="742" spans="1:10" ht="24">
      <c r="A742" s="617"/>
      <c r="B742" s="620" t="s">
        <v>4220</v>
      </c>
      <c r="C742" s="622" t="s">
        <v>4875</v>
      </c>
      <c r="D742" s="618" t="s">
        <v>4855</v>
      </c>
      <c r="E742" s="614">
        <v>171000</v>
      </c>
      <c r="F742" s="615">
        <f t="shared" si="37"/>
        <v>597054294.00999999</v>
      </c>
      <c r="G742" s="614">
        <f t="shared" si="36"/>
        <v>171000</v>
      </c>
      <c r="H742" s="615">
        <f t="shared" si="38"/>
        <v>597054294.00999999</v>
      </c>
      <c r="I742" s="616" t="s">
        <v>113</v>
      </c>
      <c r="J742" s="616" t="s">
        <v>2463</v>
      </c>
    </row>
    <row r="743" spans="1:10" ht="24">
      <c r="A743" s="617"/>
      <c r="B743" s="620" t="s">
        <v>4220</v>
      </c>
      <c r="C743" s="622" t="s">
        <v>4875</v>
      </c>
      <c r="D743" s="618" t="s">
        <v>4360</v>
      </c>
      <c r="E743" s="614">
        <v>137772</v>
      </c>
      <c r="F743" s="615">
        <f t="shared" si="37"/>
        <v>597192066.00999999</v>
      </c>
      <c r="G743" s="614">
        <f t="shared" si="36"/>
        <v>137772</v>
      </c>
      <c r="H743" s="615">
        <f t="shared" si="38"/>
        <v>597192066.00999999</v>
      </c>
      <c r="I743" s="616" t="s">
        <v>113</v>
      </c>
      <c r="J743" s="616" t="s">
        <v>2463</v>
      </c>
    </row>
    <row r="744" spans="1:10" ht="24">
      <c r="A744" s="617"/>
      <c r="B744" s="620" t="s">
        <v>4220</v>
      </c>
      <c r="C744" s="622" t="s">
        <v>4875</v>
      </c>
      <c r="D744" s="618" t="s">
        <v>4856</v>
      </c>
      <c r="E744" s="614">
        <v>12000</v>
      </c>
      <c r="F744" s="615">
        <f t="shared" si="37"/>
        <v>597204066.00999999</v>
      </c>
      <c r="G744" s="614">
        <f t="shared" si="36"/>
        <v>12000</v>
      </c>
      <c r="H744" s="615">
        <f t="shared" si="38"/>
        <v>597204066.00999999</v>
      </c>
      <c r="I744" s="616" t="s">
        <v>113</v>
      </c>
      <c r="J744" s="616" t="s">
        <v>2463</v>
      </c>
    </row>
    <row r="745" spans="1:10" ht="24">
      <c r="A745" s="617"/>
      <c r="B745" s="620" t="s">
        <v>4220</v>
      </c>
      <c r="C745" s="622" t="s">
        <v>4875</v>
      </c>
      <c r="D745" s="618" t="s">
        <v>4869</v>
      </c>
      <c r="E745" s="614">
        <v>40000</v>
      </c>
      <c r="F745" s="615">
        <f t="shared" si="37"/>
        <v>597244066.00999999</v>
      </c>
      <c r="G745" s="614">
        <f t="shared" si="36"/>
        <v>40000</v>
      </c>
      <c r="H745" s="615">
        <f t="shared" si="38"/>
        <v>597244066.00999999</v>
      </c>
      <c r="I745" s="616" t="s">
        <v>113</v>
      </c>
      <c r="J745" s="616" t="s">
        <v>2463</v>
      </c>
    </row>
    <row r="746" spans="1:10" ht="24">
      <c r="A746" s="617"/>
      <c r="B746" s="620" t="s">
        <v>4220</v>
      </c>
      <c r="C746" s="622" t="s">
        <v>4875</v>
      </c>
      <c r="D746" s="618" t="s">
        <v>4870</v>
      </c>
      <c r="E746" s="614">
        <v>34000</v>
      </c>
      <c r="F746" s="615">
        <f t="shared" si="37"/>
        <v>597278066.00999999</v>
      </c>
      <c r="G746" s="614">
        <f t="shared" si="36"/>
        <v>34000</v>
      </c>
      <c r="H746" s="615">
        <f t="shared" si="38"/>
        <v>597278066.00999999</v>
      </c>
      <c r="I746" s="616" t="s">
        <v>113</v>
      </c>
      <c r="J746" s="616" t="s">
        <v>2463</v>
      </c>
    </row>
    <row r="747" spans="1:10" ht="24">
      <c r="A747" s="617"/>
      <c r="B747" s="620" t="s">
        <v>4220</v>
      </c>
      <c r="C747" s="622" t="s">
        <v>4875</v>
      </c>
      <c r="D747" s="618" t="s">
        <v>4366</v>
      </c>
      <c r="E747" s="614">
        <v>45000</v>
      </c>
      <c r="F747" s="615">
        <f t="shared" si="37"/>
        <v>597323066.00999999</v>
      </c>
      <c r="G747" s="614">
        <f t="shared" si="36"/>
        <v>45000</v>
      </c>
      <c r="H747" s="615">
        <f t="shared" si="38"/>
        <v>597323066.00999999</v>
      </c>
      <c r="I747" s="616" t="s">
        <v>113</v>
      </c>
      <c r="J747" s="616" t="s">
        <v>2463</v>
      </c>
    </row>
    <row r="748" spans="1:10" ht="24">
      <c r="A748" s="617"/>
      <c r="B748" s="620" t="s">
        <v>4220</v>
      </c>
      <c r="C748" s="622" t="s">
        <v>4875</v>
      </c>
      <c r="D748" s="618" t="s">
        <v>4871</v>
      </c>
      <c r="E748" s="614">
        <v>20000</v>
      </c>
      <c r="F748" s="615">
        <f t="shared" si="37"/>
        <v>597343066.00999999</v>
      </c>
      <c r="G748" s="614">
        <f t="shared" si="36"/>
        <v>20000</v>
      </c>
      <c r="H748" s="615">
        <f t="shared" si="38"/>
        <v>597343066.00999999</v>
      </c>
      <c r="I748" s="616" t="s">
        <v>113</v>
      </c>
      <c r="J748" s="616" t="s">
        <v>2463</v>
      </c>
    </row>
    <row r="749" spans="1:10" ht="24">
      <c r="A749" s="617"/>
      <c r="B749" s="620" t="s">
        <v>4220</v>
      </c>
      <c r="C749" s="622" t="s">
        <v>4875</v>
      </c>
      <c r="D749" s="618" t="s">
        <v>4368</v>
      </c>
      <c r="E749" s="614">
        <v>6000</v>
      </c>
      <c r="F749" s="615">
        <f t="shared" si="37"/>
        <v>597349066.00999999</v>
      </c>
      <c r="G749" s="614">
        <f t="shared" si="36"/>
        <v>6000</v>
      </c>
      <c r="H749" s="615">
        <f t="shared" si="38"/>
        <v>597349066.00999999</v>
      </c>
      <c r="I749" s="616" t="s">
        <v>113</v>
      </c>
      <c r="J749" s="616" t="s">
        <v>2463</v>
      </c>
    </row>
    <row r="750" spans="1:10" ht="24">
      <c r="A750" s="617"/>
      <c r="B750" s="620" t="s">
        <v>4220</v>
      </c>
      <c r="C750" s="622" t="s">
        <v>4875</v>
      </c>
      <c r="D750" s="618" t="s">
        <v>4872</v>
      </c>
      <c r="E750" s="614">
        <v>16000</v>
      </c>
      <c r="F750" s="615">
        <f t="shared" si="37"/>
        <v>597365066.00999999</v>
      </c>
      <c r="G750" s="614">
        <f t="shared" si="36"/>
        <v>16000</v>
      </c>
      <c r="H750" s="615">
        <f t="shared" si="38"/>
        <v>597365066.00999999</v>
      </c>
      <c r="I750" s="616" t="s">
        <v>113</v>
      </c>
      <c r="J750" s="616" t="s">
        <v>2463</v>
      </c>
    </row>
    <row r="751" spans="1:10" ht="24">
      <c r="A751" s="617"/>
      <c r="B751" s="620" t="s">
        <v>4220</v>
      </c>
      <c r="C751" s="622" t="s">
        <v>4875</v>
      </c>
      <c r="D751" s="618" t="s">
        <v>4861</v>
      </c>
      <c r="E751" s="614">
        <v>40000</v>
      </c>
      <c r="F751" s="615">
        <f t="shared" si="37"/>
        <v>597405066.00999999</v>
      </c>
      <c r="G751" s="614">
        <f t="shared" si="36"/>
        <v>40000</v>
      </c>
      <c r="H751" s="615">
        <f t="shared" si="38"/>
        <v>597405066.00999999</v>
      </c>
      <c r="I751" s="616" t="s">
        <v>113</v>
      </c>
      <c r="J751" s="616" t="s">
        <v>2463</v>
      </c>
    </row>
    <row r="752" spans="1:10" ht="24">
      <c r="A752" s="617"/>
      <c r="B752" s="620" t="s">
        <v>4220</v>
      </c>
      <c r="C752" s="622" t="s">
        <v>4875</v>
      </c>
      <c r="D752" s="618" t="s">
        <v>4862</v>
      </c>
      <c r="E752" s="614">
        <v>8000</v>
      </c>
      <c r="F752" s="615">
        <f t="shared" si="37"/>
        <v>597413066.00999999</v>
      </c>
      <c r="G752" s="614">
        <f t="shared" si="36"/>
        <v>8000</v>
      </c>
      <c r="H752" s="615">
        <f t="shared" si="38"/>
        <v>597413066.00999999</v>
      </c>
      <c r="I752" s="616" t="s">
        <v>113</v>
      </c>
      <c r="J752" s="616" t="s">
        <v>2463</v>
      </c>
    </row>
    <row r="753" spans="1:10" ht="24">
      <c r="A753" s="617"/>
      <c r="B753" s="620" t="s">
        <v>4220</v>
      </c>
      <c r="C753" s="622" t="s">
        <v>4875</v>
      </c>
      <c r="D753" s="618" t="s">
        <v>4372</v>
      </c>
      <c r="E753" s="614">
        <v>140000</v>
      </c>
      <c r="F753" s="615">
        <f t="shared" si="37"/>
        <v>597553066.00999999</v>
      </c>
      <c r="G753" s="614">
        <f t="shared" si="36"/>
        <v>140000</v>
      </c>
      <c r="H753" s="615">
        <f t="shared" si="38"/>
        <v>597553066.00999999</v>
      </c>
      <c r="I753" s="616" t="s">
        <v>113</v>
      </c>
      <c r="J753" s="616" t="s">
        <v>2463</v>
      </c>
    </row>
    <row r="754" spans="1:10" ht="24">
      <c r="A754" s="617"/>
      <c r="B754" s="620" t="s">
        <v>4220</v>
      </c>
      <c r="C754" s="622" t="s">
        <v>4875</v>
      </c>
      <c r="D754" s="618" t="s">
        <v>4863</v>
      </c>
      <c r="E754" s="614">
        <v>9000</v>
      </c>
      <c r="F754" s="615">
        <f t="shared" si="37"/>
        <v>597562066.00999999</v>
      </c>
      <c r="G754" s="614">
        <f t="shared" si="36"/>
        <v>9000</v>
      </c>
      <c r="H754" s="615">
        <f t="shared" si="38"/>
        <v>597562066.00999999</v>
      </c>
      <c r="I754" s="616" t="s">
        <v>113</v>
      </c>
      <c r="J754" s="616" t="s">
        <v>2463</v>
      </c>
    </row>
    <row r="755" spans="1:10" ht="24">
      <c r="A755" s="617"/>
      <c r="B755" s="620" t="s">
        <v>4220</v>
      </c>
      <c r="C755" s="622" t="s">
        <v>4875</v>
      </c>
      <c r="D755" s="618" t="s">
        <v>4864</v>
      </c>
      <c r="E755" s="614">
        <v>20000</v>
      </c>
      <c r="F755" s="615">
        <f t="shared" si="37"/>
        <v>597582066.00999999</v>
      </c>
      <c r="G755" s="614">
        <f t="shared" si="36"/>
        <v>20000</v>
      </c>
      <c r="H755" s="615">
        <f t="shared" si="38"/>
        <v>597582066.00999999</v>
      </c>
      <c r="I755" s="616" t="s">
        <v>113</v>
      </c>
      <c r="J755" s="616" t="s">
        <v>2463</v>
      </c>
    </row>
    <row r="756" spans="1:10" ht="24">
      <c r="A756" s="617"/>
      <c r="B756" s="620" t="s">
        <v>4220</v>
      </c>
      <c r="C756" s="622" t="s">
        <v>4875</v>
      </c>
      <c r="D756" s="618" t="s">
        <v>4865</v>
      </c>
      <c r="E756" s="614">
        <v>12000</v>
      </c>
      <c r="F756" s="615">
        <f t="shared" si="37"/>
        <v>597594066.00999999</v>
      </c>
      <c r="G756" s="614">
        <f t="shared" si="36"/>
        <v>12000</v>
      </c>
      <c r="H756" s="615">
        <f t="shared" si="38"/>
        <v>597594066.00999999</v>
      </c>
      <c r="I756" s="616" t="s">
        <v>113</v>
      </c>
      <c r="J756" s="616" t="s">
        <v>2463</v>
      </c>
    </row>
    <row r="757" spans="1:10" ht="24">
      <c r="A757" s="617"/>
      <c r="B757" s="620" t="s">
        <v>4220</v>
      </c>
      <c r="C757" s="622" t="s">
        <v>4875</v>
      </c>
      <c r="D757" s="618" t="s">
        <v>4867</v>
      </c>
      <c r="E757" s="614">
        <v>43000</v>
      </c>
      <c r="F757" s="615">
        <f t="shared" si="37"/>
        <v>597637066.00999999</v>
      </c>
      <c r="G757" s="614">
        <f t="shared" si="36"/>
        <v>43000</v>
      </c>
      <c r="H757" s="615">
        <f t="shared" si="38"/>
        <v>597637066.00999999</v>
      </c>
      <c r="I757" s="616" t="s">
        <v>113</v>
      </c>
      <c r="J757" s="616" t="s">
        <v>2463</v>
      </c>
    </row>
    <row r="758" spans="1:10" ht="24">
      <c r="A758" s="617"/>
      <c r="B758" s="620" t="s">
        <v>4220</v>
      </c>
      <c r="C758" s="622" t="s">
        <v>4876</v>
      </c>
      <c r="D758" s="618" t="s">
        <v>4855</v>
      </c>
      <c r="E758" s="614">
        <v>171000</v>
      </c>
      <c r="F758" s="615">
        <f t="shared" si="37"/>
        <v>597808066.00999999</v>
      </c>
      <c r="G758" s="614">
        <f t="shared" si="36"/>
        <v>171000</v>
      </c>
      <c r="H758" s="615">
        <f t="shared" si="38"/>
        <v>597808066.00999999</v>
      </c>
      <c r="I758" s="616" t="s">
        <v>113</v>
      </c>
      <c r="J758" s="616" t="s">
        <v>2463</v>
      </c>
    </row>
    <row r="759" spans="1:10" ht="24">
      <c r="A759" s="617"/>
      <c r="B759" s="620" t="s">
        <v>4220</v>
      </c>
      <c r="C759" s="622" t="s">
        <v>4876</v>
      </c>
      <c r="D759" s="618" t="s">
        <v>4360</v>
      </c>
      <c r="E759" s="614">
        <v>137772</v>
      </c>
      <c r="F759" s="615">
        <f t="shared" si="37"/>
        <v>597945838.00999999</v>
      </c>
      <c r="G759" s="614">
        <f t="shared" si="36"/>
        <v>137772</v>
      </c>
      <c r="H759" s="615">
        <f t="shared" si="38"/>
        <v>597945838.00999999</v>
      </c>
      <c r="I759" s="616" t="s">
        <v>113</v>
      </c>
      <c r="J759" s="616" t="s">
        <v>2463</v>
      </c>
    </row>
    <row r="760" spans="1:10" ht="24">
      <c r="A760" s="617"/>
      <c r="B760" s="620" t="s">
        <v>4220</v>
      </c>
      <c r="C760" s="622" t="s">
        <v>4876</v>
      </c>
      <c r="D760" s="618" t="s">
        <v>4877</v>
      </c>
      <c r="E760" s="614">
        <v>12000</v>
      </c>
      <c r="F760" s="615">
        <f t="shared" si="37"/>
        <v>597957838.00999999</v>
      </c>
      <c r="G760" s="614">
        <f t="shared" si="36"/>
        <v>12000</v>
      </c>
      <c r="H760" s="615">
        <f t="shared" si="38"/>
        <v>597957838.00999999</v>
      </c>
      <c r="I760" s="616" t="s">
        <v>113</v>
      </c>
      <c r="J760" s="616" t="s">
        <v>2463</v>
      </c>
    </row>
    <row r="761" spans="1:10" ht="24">
      <c r="A761" s="617"/>
      <c r="B761" s="620" t="s">
        <v>4220</v>
      </c>
      <c r="C761" s="622" t="s">
        <v>4876</v>
      </c>
      <c r="D761" s="618" t="s">
        <v>4857</v>
      </c>
      <c r="E761" s="614">
        <v>60000</v>
      </c>
      <c r="F761" s="615">
        <f t="shared" si="37"/>
        <v>598017838.00999999</v>
      </c>
      <c r="G761" s="614">
        <f t="shared" si="36"/>
        <v>60000</v>
      </c>
      <c r="H761" s="615">
        <f t="shared" si="38"/>
        <v>598017838.00999999</v>
      </c>
      <c r="I761" s="616" t="s">
        <v>113</v>
      </c>
      <c r="J761" s="616" t="s">
        <v>2463</v>
      </c>
    </row>
    <row r="762" spans="1:10" ht="24">
      <c r="A762" s="617"/>
      <c r="B762" s="620" t="s">
        <v>4220</v>
      </c>
      <c r="C762" s="622" t="s">
        <v>4876</v>
      </c>
      <c r="D762" s="618" t="s">
        <v>4858</v>
      </c>
      <c r="E762" s="614">
        <v>51000</v>
      </c>
      <c r="F762" s="615">
        <f t="shared" si="37"/>
        <v>598068838.00999999</v>
      </c>
      <c r="G762" s="614">
        <f t="shared" si="36"/>
        <v>51000</v>
      </c>
      <c r="H762" s="615">
        <f t="shared" si="38"/>
        <v>598068838.00999999</v>
      </c>
      <c r="I762" s="616" t="s">
        <v>113</v>
      </c>
      <c r="J762" s="616" t="s">
        <v>2463</v>
      </c>
    </row>
    <row r="763" spans="1:10" ht="24">
      <c r="A763" s="617"/>
      <c r="B763" s="620" t="s">
        <v>4220</v>
      </c>
      <c r="C763" s="622" t="s">
        <v>4876</v>
      </c>
      <c r="D763" s="618" t="s">
        <v>4366</v>
      </c>
      <c r="E763" s="614">
        <v>45000</v>
      </c>
      <c r="F763" s="615">
        <f t="shared" si="37"/>
        <v>598113838.00999999</v>
      </c>
      <c r="G763" s="614">
        <f t="shared" si="36"/>
        <v>45000</v>
      </c>
      <c r="H763" s="615">
        <f t="shared" si="38"/>
        <v>598113838.00999999</v>
      </c>
      <c r="I763" s="616" t="s">
        <v>113</v>
      </c>
      <c r="J763" s="616" t="s">
        <v>2463</v>
      </c>
    </row>
    <row r="764" spans="1:10" ht="24">
      <c r="A764" s="617"/>
      <c r="B764" s="620" t="s">
        <v>4220</v>
      </c>
      <c r="C764" s="622" t="s">
        <v>4876</v>
      </c>
      <c r="D764" s="618" t="s">
        <v>4859</v>
      </c>
      <c r="E764" s="614">
        <v>15000</v>
      </c>
      <c r="F764" s="615">
        <f t="shared" si="37"/>
        <v>598128838.00999999</v>
      </c>
      <c r="G764" s="614">
        <f t="shared" si="36"/>
        <v>15000</v>
      </c>
      <c r="H764" s="615">
        <f t="shared" si="38"/>
        <v>598128838.00999999</v>
      </c>
      <c r="I764" s="616" t="s">
        <v>113</v>
      </c>
      <c r="J764" s="616" t="s">
        <v>2463</v>
      </c>
    </row>
    <row r="765" spans="1:10" ht="24">
      <c r="A765" s="617"/>
      <c r="B765" s="620" t="s">
        <v>4220</v>
      </c>
      <c r="C765" s="622" t="s">
        <v>4876</v>
      </c>
      <c r="D765" s="618" t="s">
        <v>4368</v>
      </c>
      <c r="E765" s="614">
        <v>6000</v>
      </c>
      <c r="F765" s="615">
        <f t="shared" si="37"/>
        <v>598134838.00999999</v>
      </c>
      <c r="G765" s="614">
        <f t="shared" si="36"/>
        <v>6000</v>
      </c>
      <c r="H765" s="615">
        <f t="shared" si="38"/>
        <v>598134838.00999999</v>
      </c>
      <c r="I765" s="616" t="s">
        <v>113</v>
      </c>
      <c r="J765" s="616" t="s">
        <v>2463</v>
      </c>
    </row>
    <row r="766" spans="1:10" ht="24">
      <c r="A766" s="617"/>
      <c r="B766" s="620" t="s">
        <v>4220</v>
      </c>
      <c r="C766" s="622" t="s">
        <v>4876</v>
      </c>
      <c r="D766" s="618" t="s">
        <v>4860</v>
      </c>
      <c r="E766" s="614">
        <v>24000</v>
      </c>
      <c r="F766" s="615">
        <f t="shared" si="37"/>
        <v>598158838.00999999</v>
      </c>
      <c r="G766" s="614">
        <f t="shared" si="36"/>
        <v>24000</v>
      </c>
      <c r="H766" s="615">
        <f t="shared" si="38"/>
        <v>598158838.00999999</v>
      </c>
      <c r="I766" s="616" t="s">
        <v>113</v>
      </c>
      <c r="J766" s="616" t="s">
        <v>2463</v>
      </c>
    </row>
    <row r="767" spans="1:10" ht="24">
      <c r="A767" s="617"/>
      <c r="B767" s="620" t="s">
        <v>4220</v>
      </c>
      <c r="C767" s="622" t="s">
        <v>4876</v>
      </c>
      <c r="D767" s="618" t="s">
        <v>4861</v>
      </c>
      <c r="E767" s="614">
        <v>40000</v>
      </c>
      <c r="F767" s="615">
        <f t="shared" si="37"/>
        <v>598198838.00999999</v>
      </c>
      <c r="G767" s="614">
        <f t="shared" si="36"/>
        <v>40000</v>
      </c>
      <c r="H767" s="615">
        <f t="shared" si="38"/>
        <v>598198838.00999999</v>
      </c>
      <c r="I767" s="616" t="s">
        <v>113</v>
      </c>
      <c r="J767" s="616" t="s">
        <v>2463</v>
      </c>
    </row>
    <row r="768" spans="1:10" ht="24">
      <c r="A768" s="617"/>
      <c r="B768" s="620" t="s">
        <v>4220</v>
      </c>
      <c r="C768" s="622" t="s">
        <v>4876</v>
      </c>
      <c r="D768" s="618" t="s">
        <v>4862</v>
      </c>
      <c r="E768" s="614">
        <v>8000</v>
      </c>
      <c r="F768" s="615">
        <f t="shared" si="37"/>
        <v>598206838.00999999</v>
      </c>
      <c r="G768" s="614">
        <f t="shared" si="36"/>
        <v>8000</v>
      </c>
      <c r="H768" s="615">
        <f t="shared" si="38"/>
        <v>598206838.00999999</v>
      </c>
      <c r="I768" s="616" t="s">
        <v>113</v>
      </c>
      <c r="J768" s="616" t="s">
        <v>2463</v>
      </c>
    </row>
    <row r="769" spans="1:10" ht="24">
      <c r="A769" s="617"/>
      <c r="B769" s="620" t="s">
        <v>4220</v>
      </c>
      <c r="C769" s="622" t="s">
        <v>4876</v>
      </c>
      <c r="D769" s="618" t="s">
        <v>4372</v>
      </c>
      <c r="E769" s="614">
        <v>140000</v>
      </c>
      <c r="F769" s="615">
        <f t="shared" si="37"/>
        <v>598346838.00999999</v>
      </c>
      <c r="G769" s="614">
        <f t="shared" si="36"/>
        <v>140000</v>
      </c>
      <c r="H769" s="615">
        <f t="shared" si="38"/>
        <v>598346838.00999999</v>
      </c>
      <c r="I769" s="616" t="s">
        <v>113</v>
      </c>
      <c r="J769" s="616" t="s">
        <v>2463</v>
      </c>
    </row>
    <row r="770" spans="1:10" ht="24">
      <c r="A770" s="617"/>
      <c r="B770" s="620" t="s">
        <v>4220</v>
      </c>
      <c r="C770" s="622" t="s">
        <v>4876</v>
      </c>
      <c r="D770" s="618" t="s">
        <v>4863</v>
      </c>
      <c r="E770" s="614">
        <v>9000</v>
      </c>
      <c r="F770" s="615">
        <f t="shared" si="37"/>
        <v>598355838.00999999</v>
      </c>
      <c r="G770" s="614">
        <f t="shared" si="36"/>
        <v>9000</v>
      </c>
      <c r="H770" s="615">
        <f t="shared" si="38"/>
        <v>598355838.00999999</v>
      </c>
      <c r="I770" s="616" t="s">
        <v>113</v>
      </c>
      <c r="J770" s="616" t="s">
        <v>2463</v>
      </c>
    </row>
    <row r="771" spans="1:10" ht="24">
      <c r="A771" s="617"/>
      <c r="B771" s="620" t="s">
        <v>4220</v>
      </c>
      <c r="C771" s="622" t="s">
        <v>4876</v>
      </c>
      <c r="D771" s="618" t="s">
        <v>4864</v>
      </c>
      <c r="E771" s="614">
        <v>20000</v>
      </c>
      <c r="F771" s="615">
        <f t="shared" si="37"/>
        <v>598375838.00999999</v>
      </c>
      <c r="G771" s="614">
        <f t="shared" si="36"/>
        <v>20000</v>
      </c>
      <c r="H771" s="615">
        <f t="shared" si="38"/>
        <v>598375838.00999999</v>
      </c>
      <c r="I771" s="616" t="s">
        <v>113</v>
      </c>
      <c r="J771" s="616" t="s">
        <v>2463</v>
      </c>
    </row>
    <row r="772" spans="1:10" ht="24">
      <c r="A772" s="617"/>
      <c r="B772" s="620" t="s">
        <v>4220</v>
      </c>
      <c r="C772" s="622" t="s">
        <v>4876</v>
      </c>
      <c r="D772" s="618" t="s">
        <v>4865</v>
      </c>
      <c r="E772" s="614">
        <v>12000</v>
      </c>
      <c r="F772" s="615">
        <f t="shared" si="37"/>
        <v>598387838.00999999</v>
      </c>
      <c r="G772" s="614">
        <f t="shared" si="36"/>
        <v>12000</v>
      </c>
      <c r="H772" s="615">
        <f t="shared" si="38"/>
        <v>598387838.00999999</v>
      </c>
      <c r="I772" s="616" t="s">
        <v>113</v>
      </c>
      <c r="J772" s="616" t="s">
        <v>2463</v>
      </c>
    </row>
    <row r="773" spans="1:10" ht="24">
      <c r="A773" s="617"/>
      <c r="B773" s="620" t="s">
        <v>4220</v>
      </c>
      <c r="C773" s="622" t="s">
        <v>4876</v>
      </c>
      <c r="D773" s="618" t="s">
        <v>4867</v>
      </c>
      <c r="E773" s="614">
        <v>23000</v>
      </c>
      <c r="F773" s="615">
        <f t="shared" si="37"/>
        <v>598410838.00999999</v>
      </c>
      <c r="G773" s="614">
        <f t="shared" si="36"/>
        <v>23000</v>
      </c>
      <c r="H773" s="615">
        <f t="shared" si="38"/>
        <v>598410838.00999999</v>
      </c>
      <c r="I773" s="616" t="s">
        <v>113</v>
      </c>
      <c r="J773" s="616" t="s">
        <v>2463</v>
      </c>
    </row>
    <row r="774" spans="1:10" ht="24">
      <c r="A774" s="617"/>
      <c r="B774" s="620" t="s">
        <v>4220</v>
      </c>
      <c r="C774" s="622" t="s">
        <v>4878</v>
      </c>
      <c r="D774" s="618" t="s">
        <v>4855</v>
      </c>
      <c r="E774" s="614">
        <v>171000</v>
      </c>
      <c r="F774" s="615">
        <f t="shared" si="37"/>
        <v>598581838.00999999</v>
      </c>
      <c r="G774" s="614">
        <f t="shared" si="36"/>
        <v>171000</v>
      </c>
      <c r="H774" s="615">
        <f t="shared" si="38"/>
        <v>598581838.00999999</v>
      </c>
      <c r="I774" s="616" t="s">
        <v>113</v>
      </c>
      <c r="J774" s="616" t="s">
        <v>2463</v>
      </c>
    </row>
    <row r="775" spans="1:10" ht="24">
      <c r="A775" s="617"/>
      <c r="B775" s="620" t="s">
        <v>4220</v>
      </c>
      <c r="C775" s="622" t="s">
        <v>4878</v>
      </c>
      <c r="D775" s="618" t="s">
        <v>4360</v>
      </c>
      <c r="E775" s="614">
        <v>137772</v>
      </c>
      <c r="F775" s="615">
        <f t="shared" si="37"/>
        <v>598719610.00999999</v>
      </c>
      <c r="G775" s="614">
        <f t="shared" si="36"/>
        <v>137772</v>
      </c>
      <c r="H775" s="615">
        <f t="shared" si="38"/>
        <v>598719610.00999999</v>
      </c>
      <c r="I775" s="616" t="s">
        <v>113</v>
      </c>
      <c r="J775" s="616" t="s">
        <v>2463</v>
      </c>
    </row>
    <row r="776" spans="1:10" ht="24">
      <c r="A776" s="617"/>
      <c r="B776" s="620" t="s">
        <v>4220</v>
      </c>
      <c r="C776" s="622" t="s">
        <v>4878</v>
      </c>
      <c r="D776" s="618" t="s">
        <v>4856</v>
      </c>
      <c r="E776" s="614">
        <v>12000</v>
      </c>
      <c r="F776" s="615">
        <f t="shared" si="37"/>
        <v>598731610.00999999</v>
      </c>
      <c r="G776" s="614">
        <f t="shared" si="36"/>
        <v>12000</v>
      </c>
      <c r="H776" s="615">
        <f t="shared" si="38"/>
        <v>598731610.00999999</v>
      </c>
      <c r="I776" s="616" t="s">
        <v>113</v>
      </c>
      <c r="J776" s="616" t="s">
        <v>2463</v>
      </c>
    </row>
    <row r="777" spans="1:10" ht="24">
      <c r="A777" s="617"/>
      <c r="B777" s="620" t="s">
        <v>4220</v>
      </c>
      <c r="C777" s="622" t="s">
        <v>4878</v>
      </c>
      <c r="D777" s="618" t="s">
        <v>4869</v>
      </c>
      <c r="E777" s="614">
        <v>40000</v>
      </c>
      <c r="F777" s="615">
        <f t="shared" si="37"/>
        <v>598771610.00999999</v>
      </c>
      <c r="G777" s="614">
        <f t="shared" si="36"/>
        <v>40000</v>
      </c>
      <c r="H777" s="615">
        <f t="shared" si="38"/>
        <v>598771610.00999999</v>
      </c>
      <c r="I777" s="616" t="s">
        <v>113</v>
      </c>
      <c r="J777" s="616" t="s">
        <v>2463</v>
      </c>
    </row>
    <row r="778" spans="1:10" ht="24">
      <c r="A778" s="617"/>
      <c r="B778" s="620" t="s">
        <v>4220</v>
      </c>
      <c r="C778" s="622" t="s">
        <v>4878</v>
      </c>
      <c r="D778" s="618" t="s">
        <v>4870</v>
      </c>
      <c r="E778" s="614">
        <v>34000</v>
      </c>
      <c r="F778" s="615">
        <f t="shared" si="37"/>
        <v>598805610.00999999</v>
      </c>
      <c r="G778" s="614">
        <f t="shared" ref="G778:G841" si="39">E778</f>
        <v>34000</v>
      </c>
      <c r="H778" s="615">
        <f t="shared" si="38"/>
        <v>598805610.00999999</v>
      </c>
      <c r="I778" s="616" t="s">
        <v>113</v>
      </c>
      <c r="J778" s="616" t="s">
        <v>2463</v>
      </c>
    </row>
    <row r="779" spans="1:10" ht="24">
      <c r="A779" s="617"/>
      <c r="B779" s="620" t="s">
        <v>4220</v>
      </c>
      <c r="C779" s="622" t="s">
        <v>4878</v>
      </c>
      <c r="D779" s="618" t="s">
        <v>4366</v>
      </c>
      <c r="E779" s="614">
        <v>45000</v>
      </c>
      <c r="F779" s="615">
        <f t="shared" ref="F779:F842" si="40">E779+F778</f>
        <v>598850610.00999999</v>
      </c>
      <c r="G779" s="614">
        <f t="shared" si="39"/>
        <v>45000</v>
      </c>
      <c r="H779" s="615">
        <f t="shared" ref="H779:H842" si="41">H778+G779</f>
        <v>598850610.00999999</v>
      </c>
      <c r="I779" s="616" t="s">
        <v>113</v>
      </c>
      <c r="J779" s="616" t="s">
        <v>2463</v>
      </c>
    </row>
    <row r="780" spans="1:10" ht="24">
      <c r="A780" s="617"/>
      <c r="B780" s="620" t="s">
        <v>4220</v>
      </c>
      <c r="C780" s="622" t="s">
        <v>4878</v>
      </c>
      <c r="D780" s="618" t="s">
        <v>4871</v>
      </c>
      <c r="E780" s="614">
        <v>20000</v>
      </c>
      <c r="F780" s="615">
        <f t="shared" si="40"/>
        <v>598870610.00999999</v>
      </c>
      <c r="G780" s="614">
        <f t="shared" si="39"/>
        <v>20000</v>
      </c>
      <c r="H780" s="615">
        <f t="shared" si="41"/>
        <v>598870610.00999999</v>
      </c>
      <c r="I780" s="616" t="s">
        <v>113</v>
      </c>
      <c r="J780" s="616" t="s">
        <v>2463</v>
      </c>
    </row>
    <row r="781" spans="1:10" ht="24">
      <c r="A781" s="617"/>
      <c r="B781" s="620" t="s">
        <v>4220</v>
      </c>
      <c r="C781" s="622" t="s">
        <v>4878</v>
      </c>
      <c r="D781" s="618" t="s">
        <v>4368</v>
      </c>
      <c r="E781" s="614">
        <v>6000</v>
      </c>
      <c r="F781" s="615">
        <f t="shared" si="40"/>
        <v>598876610.00999999</v>
      </c>
      <c r="G781" s="614">
        <f t="shared" si="39"/>
        <v>6000</v>
      </c>
      <c r="H781" s="615">
        <f t="shared" si="41"/>
        <v>598876610.00999999</v>
      </c>
      <c r="I781" s="616" t="s">
        <v>113</v>
      </c>
      <c r="J781" s="616" t="s">
        <v>2463</v>
      </c>
    </row>
    <row r="782" spans="1:10" ht="24">
      <c r="A782" s="617"/>
      <c r="B782" s="620" t="s">
        <v>4220</v>
      </c>
      <c r="C782" s="622" t="s">
        <v>4878</v>
      </c>
      <c r="D782" s="618" t="s">
        <v>4872</v>
      </c>
      <c r="E782" s="614">
        <v>16000</v>
      </c>
      <c r="F782" s="615">
        <f t="shared" si="40"/>
        <v>598892610.00999999</v>
      </c>
      <c r="G782" s="614">
        <f t="shared" si="39"/>
        <v>16000</v>
      </c>
      <c r="H782" s="615">
        <f t="shared" si="41"/>
        <v>598892610.00999999</v>
      </c>
      <c r="I782" s="616" t="s">
        <v>113</v>
      </c>
      <c r="J782" s="616" t="s">
        <v>2463</v>
      </c>
    </row>
    <row r="783" spans="1:10" ht="24">
      <c r="A783" s="617"/>
      <c r="B783" s="620" t="s">
        <v>4220</v>
      </c>
      <c r="C783" s="622" t="s">
        <v>4878</v>
      </c>
      <c r="D783" s="618" t="s">
        <v>4861</v>
      </c>
      <c r="E783" s="614">
        <v>40000</v>
      </c>
      <c r="F783" s="615">
        <f t="shared" si="40"/>
        <v>598932610.00999999</v>
      </c>
      <c r="G783" s="614">
        <f t="shared" si="39"/>
        <v>40000</v>
      </c>
      <c r="H783" s="615">
        <f t="shared" si="41"/>
        <v>598932610.00999999</v>
      </c>
      <c r="I783" s="616" t="s">
        <v>113</v>
      </c>
      <c r="J783" s="616" t="s">
        <v>2463</v>
      </c>
    </row>
    <row r="784" spans="1:10" ht="24">
      <c r="A784" s="617"/>
      <c r="B784" s="620" t="s">
        <v>4220</v>
      </c>
      <c r="C784" s="622" t="s">
        <v>4878</v>
      </c>
      <c r="D784" s="618" t="s">
        <v>4862</v>
      </c>
      <c r="E784" s="614">
        <v>8000</v>
      </c>
      <c r="F784" s="615">
        <f t="shared" si="40"/>
        <v>598940610.00999999</v>
      </c>
      <c r="G784" s="614">
        <f t="shared" si="39"/>
        <v>8000</v>
      </c>
      <c r="H784" s="615">
        <f t="shared" si="41"/>
        <v>598940610.00999999</v>
      </c>
      <c r="I784" s="616" t="s">
        <v>113</v>
      </c>
      <c r="J784" s="616" t="s">
        <v>2463</v>
      </c>
    </row>
    <row r="785" spans="1:10" ht="24">
      <c r="A785" s="617"/>
      <c r="B785" s="620" t="s">
        <v>4220</v>
      </c>
      <c r="C785" s="622" t="s">
        <v>4878</v>
      </c>
      <c r="D785" s="618" t="s">
        <v>4372</v>
      </c>
      <c r="E785" s="614">
        <v>140000</v>
      </c>
      <c r="F785" s="615">
        <f t="shared" si="40"/>
        <v>599080610.00999999</v>
      </c>
      <c r="G785" s="614">
        <f t="shared" si="39"/>
        <v>140000</v>
      </c>
      <c r="H785" s="615">
        <f t="shared" si="41"/>
        <v>599080610.00999999</v>
      </c>
      <c r="I785" s="616" t="s">
        <v>113</v>
      </c>
      <c r="J785" s="616" t="s">
        <v>2463</v>
      </c>
    </row>
    <row r="786" spans="1:10" ht="24">
      <c r="A786" s="617"/>
      <c r="B786" s="620" t="s">
        <v>4220</v>
      </c>
      <c r="C786" s="622" t="s">
        <v>4878</v>
      </c>
      <c r="D786" s="618" t="s">
        <v>4863</v>
      </c>
      <c r="E786" s="614">
        <v>9000</v>
      </c>
      <c r="F786" s="615">
        <f t="shared" si="40"/>
        <v>599089610.00999999</v>
      </c>
      <c r="G786" s="614">
        <f t="shared" si="39"/>
        <v>9000</v>
      </c>
      <c r="H786" s="615">
        <f t="shared" si="41"/>
        <v>599089610.00999999</v>
      </c>
      <c r="I786" s="616" t="s">
        <v>113</v>
      </c>
      <c r="J786" s="616" t="s">
        <v>2463</v>
      </c>
    </row>
    <row r="787" spans="1:10" ht="24">
      <c r="A787" s="617"/>
      <c r="B787" s="620" t="s">
        <v>4220</v>
      </c>
      <c r="C787" s="622" t="s">
        <v>4878</v>
      </c>
      <c r="D787" s="618" t="s">
        <v>4864</v>
      </c>
      <c r="E787" s="614">
        <v>20000</v>
      </c>
      <c r="F787" s="615">
        <f t="shared" si="40"/>
        <v>599109610.00999999</v>
      </c>
      <c r="G787" s="614">
        <f t="shared" si="39"/>
        <v>20000</v>
      </c>
      <c r="H787" s="615">
        <f t="shared" si="41"/>
        <v>599109610.00999999</v>
      </c>
      <c r="I787" s="616" t="s">
        <v>113</v>
      </c>
      <c r="J787" s="616" t="s">
        <v>2463</v>
      </c>
    </row>
    <row r="788" spans="1:10" ht="24">
      <c r="A788" s="617"/>
      <c r="B788" s="620" t="s">
        <v>4220</v>
      </c>
      <c r="C788" s="622" t="s">
        <v>4878</v>
      </c>
      <c r="D788" s="618" t="s">
        <v>4865</v>
      </c>
      <c r="E788" s="614">
        <v>12000</v>
      </c>
      <c r="F788" s="615">
        <f t="shared" si="40"/>
        <v>599121610.00999999</v>
      </c>
      <c r="G788" s="614">
        <f t="shared" si="39"/>
        <v>12000</v>
      </c>
      <c r="H788" s="615">
        <f t="shared" si="41"/>
        <v>599121610.00999999</v>
      </c>
      <c r="I788" s="616" t="s">
        <v>113</v>
      </c>
      <c r="J788" s="616" t="s">
        <v>2463</v>
      </c>
    </row>
    <row r="789" spans="1:10" ht="24">
      <c r="A789" s="617"/>
      <c r="B789" s="620" t="s">
        <v>4220</v>
      </c>
      <c r="C789" s="622" t="s">
        <v>4878</v>
      </c>
      <c r="D789" s="618" t="s">
        <v>4867</v>
      </c>
      <c r="E789" s="614">
        <v>43000</v>
      </c>
      <c r="F789" s="615">
        <f t="shared" si="40"/>
        <v>599164610.00999999</v>
      </c>
      <c r="G789" s="614">
        <f t="shared" si="39"/>
        <v>43000</v>
      </c>
      <c r="H789" s="615">
        <f t="shared" si="41"/>
        <v>599164610.00999999</v>
      </c>
      <c r="I789" s="616" t="s">
        <v>113</v>
      </c>
      <c r="J789" s="616" t="s">
        <v>2463</v>
      </c>
    </row>
    <row r="790" spans="1:10" ht="24">
      <c r="A790" s="617"/>
      <c r="B790" s="620" t="s">
        <v>4220</v>
      </c>
      <c r="C790" s="622" t="s">
        <v>4879</v>
      </c>
      <c r="D790" s="618" t="s">
        <v>4880</v>
      </c>
      <c r="E790" s="614">
        <v>6000</v>
      </c>
      <c r="F790" s="615">
        <f t="shared" si="40"/>
        <v>599170610.00999999</v>
      </c>
      <c r="G790" s="614">
        <f t="shared" si="39"/>
        <v>6000</v>
      </c>
      <c r="H790" s="615">
        <f t="shared" si="41"/>
        <v>599170610.00999999</v>
      </c>
      <c r="I790" s="616" t="s">
        <v>113</v>
      </c>
      <c r="J790" s="616" t="s">
        <v>2463</v>
      </c>
    </row>
    <row r="791" spans="1:10" ht="24">
      <c r="A791" s="617"/>
      <c r="B791" s="620" t="s">
        <v>4220</v>
      </c>
      <c r="C791" s="622" t="s">
        <v>4879</v>
      </c>
      <c r="D791" s="618" t="s">
        <v>4881</v>
      </c>
      <c r="E791" s="614">
        <v>153000</v>
      </c>
      <c r="F791" s="615">
        <f t="shared" si="40"/>
        <v>599323610.00999999</v>
      </c>
      <c r="G791" s="614">
        <f t="shared" si="39"/>
        <v>153000</v>
      </c>
      <c r="H791" s="615">
        <f t="shared" si="41"/>
        <v>599323610.00999999</v>
      </c>
      <c r="I791" s="616" t="s">
        <v>113</v>
      </c>
      <c r="J791" s="616" t="s">
        <v>2463</v>
      </c>
    </row>
    <row r="792" spans="1:10" ht="24">
      <c r="A792" s="617"/>
      <c r="B792" s="620" t="s">
        <v>4220</v>
      </c>
      <c r="C792" s="622" t="s">
        <v>4879</v>
      </c>
      <c r="D792" s="618" t="s">
        <v>4360</v>
      </c>
      <c r="E792" s="614">
        <v>137815</v>
      </c>
      <c r="F792" s="615">
        <f t="shared" si="40"/>
        <v>599461425.00999999</v>
      </c>
      <c r="G792" s="614">
        <f t="shared" si="39"/>
        <v>137815</v>
      </c>
      <c r="H792" s="615">
        <f t="shared" si="41"/>
        <v>599461425.00999999</v>
      </c>
      <c r="I792" s="616" t="s">
        <v>113</v>
      </c>
      <c r="J792" s="616" t="s">
        <v>2463</v>
      </c>
    </row>
    <row r="793" spans="1:10" ht="24">
      <c r="A793" s="617"/>
      <c r="B793" s="620" t="s">
        <v>4220</v>
      </c>
      <c r="C793" s="622" t="s">
        <v>4879</v>
      </c>
      <c r="D793" s="618" t="s">
        <v>4882</v>
      </c>
      <c r="E793" s="614">
        <v>6000</v>
      </c>
      <c r="F793" s="615">
        <f t="shared" si="40"/>
        <v>599467425.00999999</v>
      </c>
      <c r="G793" s="614">
        <f t="shared" si="39"/>
        <v>6000</v>
      </c>
      <c r="H793" s="615">
        <f t="shared" si="41"/>
        <v>599467425.00999999</v>
      </c>
      <c r="I793" s="616" t="s">
        <v>113</v>
      </c>
      <c r="J793" s="616" t="s">
        <v>2463</v>
      </c>
    </row>
    <row r="794" spans="1:10" ht="24">
      <c r="A794" s="617"/>
      <c r="B794" s="620" t="s">
        <v>4220</v>
      </c>
      <c r="C794" s="622" t="s">
        <v>4879</v>
      </c>
      <c r="D794" s="618" t="s">
        <v>4883</v>
      </c>
      <c r="E794" s="614">
        <v>31000</v>
      </c>
      <c r="F794" s="615">
        <f t="shared" si="40"/>
        <v>599498425.00999999</v>
      </c>
      <c r="G794" s="614">
        <f t="shared" si="39"/>
        <v>31000</v>
      </c>
      <c r="H794" s="615">
        <f t="shared" si="41"/>
        <v>599498425.00999999</v>
      </c>
      <c r="I794" s="616" t="s">
        <v>113</v>
      </c>
      <c r="J794" s="616" t="s">
        <v>2463</v>
      </c>
    </row>
    <row r="795" spans="1:10" ht="24">
      <c r="A795" s="617"/>
      <c r="B795" s="620" t="s">
        <v>4220</v>
      </c>
      <c r="C795" s="622" t="s">
        <v>4879</v>
      </c>
      <c r="D795" s="618" t="s">
        <v>4362</v>
      </c>
      <c r="E795" s="614">
        <v>55000</v>
      </c>
      <c r="F795" s="615">
        <f t="shared" si="40"/>
        <v>599553425.00999999</v>
      </c>
      <c r="G795" s="614">
        <f t="shared" si="39"/>
        <v>55000</v>
      </c>
      <c r="H795" s="615">
        <f t="shared" si="41"/>
        <v>599553425.00999999</v>
      </c>
      <c r="I795" s="616" t="s">
        <v>113</v>
      </c>
      <c r="J795" s="616" t="s">
        <v>2463</v>
      </c>
    </row>
    <row r="796" spans="1:10" ht="24">
      <c r="A796" s="617"/>
      <c r="B796" s="620" t="s">
        <v>4220</v>
      </c>
      <c r="C796" s="622" t="s">
        <v>4879</v>
      </c>
      <c r="D796" s="618" t="s">
        <v>4884</v>
      </c>
      <c r="E796" s="614">
        <v>18000</v>
      </c>
      <c r="F796" s="615">
        <f t="shared" si="40"/>
        <v>599571425.00999999</v>
      </c>
      <c r="G796" s="614">
        <f t="shared" si="39"/>
        <v>18000</v>
      </c>
      <c r="H796" s="615">
        <f t="shared" si="41"/>
        <v>599571425.00999999</v>
      </c>
      <c r="I796" s="616" t="s">
        <v>113</v>
      </c>
      <c r="J796" s="616" t="s">
        <v>2463</v>
      </c>
    </row>
    <row r="797" spans="1:10" ht="24">
      <c r="A797" s="617"/>
      <c r="B797" s="620" t="s">
        <v>4220</v>
      </c>
      <c r="C797" s="622" t="s">
        <v>4879</v>
      </c>
      <c r="D797" s="618" t="s">
        <v>4366</v>
      </c>
      <c r="E797" s="614">
        <v>86000</v>
      </c>
      <c r="F797" s="615">
        <f t="shared" si="40"/>
        <v>599657425.00999999</v>
      </c>
      <c r="G797" s="614">
        <f t="shared" si="39"/>
        <v>86000</v>
      </c>
      <c r="H797" s="615">
        <f t="shared" si="41"/>
        <v>599657425.00999999</v>
      </c>
      <c r="I797" s="616" t="s">
        <v>113</v>
      </c>
      <c r="J797" s="616" t="s">
        <v>2463</v>
      </c>
    </row>
    <row r="798" spans="1:10" ht="24">
      <c r="A798" s="617"/>
      <c r="B798" s="620" t="s">
        <v>4220</v>
      </c>
      <c r="C798" s="622" t="s">
        <v>4879</v>
      </c>
      <c r="D798" s="618" t="s">
        <v>4367</v>
      </c>
      <c r="E798" s="614">
        <v>55000</v>
      </c>
      <c r="F798" s="615">
        <f t="shared" si="40"/>
        <v>599712425.00999999</v>
      </c>
      <c r="G798" s="614">
        <f t="shared" si="39"/>
        <v>55000</v>
      </c>
      <c r="H798" s="615">
        <f t="shared" si="41"/>
        <v>599712425.00999999</v>
      </c>
      <c r="I798" s="616" t="s">
        <v>113</v>
      </c>
      <c r="J798" s="616" t="s">
        <v>2463</v>
      </c>
    </row>
    <row r="799" spans="1:10" ht="24">
      <c r="A799" s="617"/>
      <c r="B799" s="620" t="s">
        <v>4220</v>
      </c>
      <c r="C799" s="622" t="s">
        <v>4879</v>
      </c>
      <c r="D799" s="618" t="s">
        <v>4885</v>
      </c>
      <c r="E799" s="614">
        <v>12000</v>
      </c>
      <c r="F799" s="615">
        <f t="shared" si="40"/>
        <v>599724425.00999999</v>
      </c>
      <c r="G799" s="614">
        <f t="shared" si="39"/>
        <v>12000</v>
      </c>
      <c r="H799" s="615">
        <f t="shared" si="41"/>
        <v>599724425.00999999</v>
      </c>
      <c r="I799" s="616" t="s">
        <v>113</v>
      </c>
      <c r="J799" s="616" t="s">
        <v>2463</v>
      </c>
    </row>
    <row r="800" spans="1:10" ht="24">
      <c r="A800" s="617"/>
      <c r="B800" s="620" t="s">
        <v>4220</v>
      </c>
      <c r="C800" s="622" t="s">
        <v>4879</v>
      </c>
      <c r="D800" s="618" t="s">
        <v>4368</v>
      </c>
      <c r="E800" s="614">
        <v>6000</v>
      </c>
      <c r="F800" s="615">
        <f t="shared" si="40"/>
        <v>599730425.00999999</v>
      </c>
      <c r="G800" s="614">
        <f t="shared" si="39"/>
        <v>6000</v>
      </c>
      <c r="H800" s="615">
        <f t="shared" si="41"/>
        <v>599730425.00999999</v>
      </c>
      <c r="I800" s="616" t="s">
        <v>113</v>
      </c>
      <c r="J800" s="616" t="s">
        <v>2463</v>
      </c>
    </row>
    <row r="801" spans="1:10" ht="24">
      <c r="A801" s="617"/>
      <c r="B801" s="620" t="s">
        <v>4220</v>
      </c>
      <c r="C801" s="622" t="s">
        <v>4879</v>
      </c>
      <c r="D801" s="618" t="s">
        <v>4371</v>
      </c>
      <c r="E801" s="614">
        <v>24000</v>
      </c>
      <c r="F801" s="615">
        <f t="shared" si="40"/>
        <v>599754425.00999999</v>
      </c>
      <c r="G801" s="614">
        <f t="shared" si="39"/>
        <v>24000</v>
      </c>
      <c r="H801" s="615">
        <f t="shared" si="41"/>
        <v>599754425.00999999</v>
      </c>
      <c r="I801" s="616" t="s">
        <v>113</v>
      </c>
      <c r="J801" s="616" t="s">
        <v>2463</v>
      </c>
    </row>
    <row r="802" spans="1:10" ht="24">
      <c r="A802" s="617"/>
      <c r="B802" s="620" t="s">
        <v>4220</v>
      </c>
      <c r="C802" s="622" t="s">
        <v>4879</v>
      </c>
      <c r="D802" s="618" t="s">
        <v>4886</v>
      </c>
      <c r="E802" s="614">
        <v>6000</v>
      </c>
      <c r="F802" s="615">
        <f t="shared" si="40"/>
        <v>599760425.00999999</v>
      </c>
      <c r="G802" s="614">
        <f t="shared" si="39"/>
        <v>6000</v>
      </c>
      <c r="H802" s="615">
        <f t="shared" si="41"/>
        <v>599760425.00999999</v>
      </c>
      <c r="I802" s="616" t="s">
        <v>113</v>
      </c>
      <c r="J802" s="616" t="s">
        <v>2463</v>
      </c>
    </row>
    <row r="803" spans="1:10" ht="24">
      <c r="A803" s="617"/>
      <c r="B803" s="620" t="s">
        <v>4220</v>
      </c>
      <c r="C803" s="622" t="s">
        <v>4879</v>
      </c>
      <c r="D803" s="618" t="s">
        <v>4887</v>
      </c>
      <c r="E803" s="614">
        <v>9000</v>
      </c>
      <c r="F803" s="615">
        <f t="shared" si="40"/>
        <v>599769425.00999999</v>
      </c>
      <c r="G803" s="614">
        <f t="shared" si="39"/>
        <v>9000</v>
      </c>
      <c r="H803" s="615">
        <f t="shared" si="41"/>
        <v>599769425.00999999</v>
      </c>
      <c r="I803" s="616" t="s">
        <v>113</v>
      </c>
      <c r="J803" s="616" t="s">
        <v>2463</v>
      </c>
    </row>
    <row r="804" spans="1:10" ht="24">
      <c r="A804" s="617"/>
      <c r="B804" s="620" t="s">
        <v>4220</v>
      </c>
      <c r="C804" s="622" t="s">
        <v>4879</v>
      </c>
      <c r="D804" s="618" t="s">
        <v>4888</v>
      </c>
      <c r="E804" s="614">
        <v>31000</v>
      </c>
      <c r="F804" s="615">
        <f t="shared" si="40"/>
        <v>599800425.00999999</v>
      </c>
      <c r="G804" s="614">
        <f t="shared" si="39"/>
        <v>31000</v>
      </c>
      <c r="H804" s="615">
        <f t="shared" si="41"/>
        <v>599800425.00999999</v>
      </c>
      <c r="I804" s="616" t="s">
        <v>113</v>
      </c>
      <c r="J804" s="616" t="s">
        <v>2463</v>
      </c>
    </row>
    <row r="805" spans="1:10" ht="24">
      <c r="A805" s="617"/>
      <c r="B805" s="620" t="s">
        <v>4220</v>
      </c>
      <c r="C805" s="622" t="s">
        <v>4879</v>
      </c>
      <c r="D805" s="618" t="s">
        <v>4862</v>
      </c>
      <c r="E805" s="614">
        <v>8000</v>
      </c>
      <c r="F805" s="615">
        <f t="shared" si="40"/>
        <v>599808425.00999999</v>
      </c>
      <c r="G805" s="614">
        <f t="shared" si="39"/>
        <v>8000</v>
      </c>
      <c r="H805" s="615">
        <f t="shared" si="41"/>
        <v>599808425.00999999</v>
      </c>
      <c r="I805" s="616" t="s">
        <v>113</v>
      </c>
      <c r="J805" s="616" t="s">
        <v>2463</v>
      </c>
    </row>
    <row r="806" spans="1:10" ht="24">
      <c r="A806" s="617"/>
      <c r="B806" s="620" t="s">
        <v>4220</v>
      </c>
      <c r="C806" s="622" t="s">
        <v>4879</v>
      </c>
      <c r="D806" s="618" t="s">
        <v>4372</v>
      </c>
      <c r="E806" s="614">
        <v>89000</v>
      </c>
      <c r="F806" s="615">
        <f t="shared" si="40"/>
        <v>599897425.00999999</v>
      </c>
      <c r="G806" s="614">
        <f t="shared" si="39"/>
        <v>89000</v>
      </c>
      <c r="H806" s="615">
        <f t="shared" si="41"/>
        <v>599897425.00999999</v>
      </c>
      <c r="I806" s="616" t="s">
        <v>113</v>
      </c>
      <c r="J806" s="616" t="s">
        <v>2463</v>
      </c>
    </row>
    <row r="807" spans="1:10" ht="24">
      <c r="A807" s="617"/>
      <c r="B807" s="620" t="s">
        <v>4220</v>
      </c>
      <c r="C807" s="622" t="s">
        <v>4879</v>
      </c>
      <c r="D807" s="618" t="s">
        <v>4864</v>
      </c>
      <c r="E807" s="614">
        <v>40000</v>
      </c>
      <c r="F807" s="615">
        <f t="shared" si="40"/>
        <v>599937425.00999999</v>
      </c>
      <c r="G807" s="614">
        <f t="shared" si="39"/>
        <v>40000</v>
      </c>
      <c r="H807" s="615">
        <f t="shared" si="41"/>
        <v>599937425.00999999</v>
      </c>
      <c r="I807" s="616" t="s">
        <v>113</v>
      </c>
      <c r="J807" s="616" t="s">
        <v>2463</v>
      </c>
    </row>
    <row r="808" spans="1:10" ht="24">
      <c r="A808" s="617"/>
      <c r="B808" s="620" t="s">
        <v>4220</v>
      </c>
      <c r="C808" s="622" t="s">
        <v>4879</v>
      </c>
      <c r="D808" s="618" t="s">
        <v>4865</v>
      </c>
      <c r="E808" s="614">
        <v>12000</v>
      </c>
      <c r="F808" s="615">
        <f t="shared" si="40"/>
        <v>599949425.00999999</v>
      </c>
      <c r="G808" s="614">
        <f t="shared" si="39"/>
        <v>12000</v>
      </c>
      <c r="H808" s="615">
        <f t="shared" si="41"/>
        <v>599949425.00999999</v>
      </c>
      <c r="I808" s="616" t="s">
        <v>113</v>
      </c>
      <c r="J808" s="616" t="s">
        <v>2463</v>
      </c>
    </row>
    <row r="809" spans="1:10" ht="24">
      <c r="A809" s="617"/>
      <c r="B809" s="620" t="s">
        <v>4220</v>
      </c>
      <c r="C809" s="622" t="s">
        <v>4879</v>
      </c>
      <c r="D809" s="618" t="s">
        <v>4889</v>
      </c>
      <c r="E809" s="614">
        <v>49000</v>
      </c>
      <c r="F809" s="615">
        <f t="shared" si="40"/>
        <v>599998425.00999999</v>
      </c>
      <c r="G809" s="614">
        <f t="shared" si="39"/>
        <v>49000</v>
      </c>
      <c r="H809" s="615">
        <f t="shared" si="41"/>
        <v>599998425.00999999</v>
      </c>
      <c r="I809" s="616" t="s">
        <v>113</v>
      </c>
      <c r="J809" s="616" t="s">
        <v>2463</v>
      </c>
    </row>
    <row r="810" spans="1:10" ht="24">
      <c r="A810" s="617"/>
      <c r="B810" s="620" t="s">
        <v>4220</v>
      </c>
      <c r="C810" s="622" t="s">
        <v>4890</v>
      </c>
      <c r="D810" s="618" t="s">
        <v>4855</v>
      </c>
      <c r="E810" s="614">
        <v>171000</v>
      </c>
      <c r="F810" s="615">
        <f t="shared" si="40"/>
        <v>600169425.00999999</v>
      </c>
      <c r="G810" s="614">
        <f t="shared" si="39"/>
        <v>171000</v>
      </c>
      <c r="H810" s="615">
        <f t="shared" si="41"/>
        <v>600169425.00999999</v>
      </c>
      <c r="I810" s="616" t="s">
        <v>113</v>
      </c>
      <c r="J810" s="616" t="s">
        <v>2463</v>
      </c>
    </row>
    <row r="811" spans="1:10" ht="24">
      <c r="A811" s="617"/>
      <c r="B811" s="620" t="s">
        <v>4220</v>
      </c>
      <c r="C811" s="622" t="s">
        <v>4890</v>
      </c>
      <c r="D811" s="618" t="s">
        <v>4360</v>
      </c>
      <c r="E811" s="614">
        <v>137772</v>
      </c>
      <c r="F811" s="615">
        <f t="shared" si="40"/>
        <v>600307197.00999999</v>
      </c>
      <c r="G811" s="614">
        <f t="shared" si="39"/>
        <v>137772</v>
      </c>
      <c r="H811" s="615">
        <f t="shared" si="41"/>
        <v>600307197.00999999</v>
      </c>
      <c r="I811" s="616" t="s">
        <v>113</v>
      </c>
      <c r="J811" s="616" t="s">
        <v>2463</v>
      </c>
    </row>
    <row r="812" spans="1:10" ht="24">
      <c r="A812" s="617"/>
      <c r="B812" s="620" t="s">
        <v>4220</v>
      </c>
      <c r="C812" s="622" t="s">
        <v>4890</v>
      </c>
      <c r="D812" s="618" t="s">
        <v>4856</v>
      </c>
      <c r="E812" s="614">
        <v>12000</v>
      </c>
      <c r="F812" s="615">
        <f t="shared" si="40"/>
        <v>600319197.00999999</v>
      </c>
      <c r="G812" s="614">
        <f t="shared" si="39"/>
        <v>12000</v>
      </c>
      <c r="H812" s="615">
        <f t="shared" si="41"/>
        <v>600319197.00999999</v>
      </c>
      <c r="I812" s="616" t="s">
        <v>113</v>
      </c>
      <c r="J812" s="616" t="s">
        <v>2463</v>
      </c>
    </row>
    <row r="813" spans="1:10" ht="24">
      <c r="A813" s="617"/>
      <c r="B813" s="620" t="s">
        <v>4220</v>
      </c>
      <c r="C813" s="622" t="s">
        <v>4890</v>
      </c>
      <c r="D813" s="618" t="s">
        <v>4857</v>
      </c>
      <c r="E813" s="614">
        <v>60000</v>
      </c>
      <c r="F813" s="615">
        <f t="shared" si="40"/>
        <v>600379197.00999999</v>
      </c>
      <c r="G813" s="614">
        <f t="shared" si="39"/>
        <v>60000</v>
      </c>
      <c r="H813" s="615">
        <f t="shared" si="41"/>
        <v>600379197.00999999</v>
      </c>
      <c r="I813" s="616" t="s">
        <v>113</v>
      </c>
      <c r="J813" s="616" t="s">
        <v>2463</v>
      </c>
    </row>
    <row r="814" spans="1:10" ht="24">
      <c r="A814" s="617"/>
      <c r="B814" s="620" t="s">
        <v>4220</v>
      </c>
      <c r="C814" s="622" t="s">
        <v>4890</v>
      </c>
      <c r="D814" s="618" t="s">
        <v>4858</v>
      </c>
      <c r="E814" s="614">
        <v>51000</v>
      </c>
      <c r="F814" s="615">
        <f t="shared" si="40"/>
        <v>600430197.00999999</v>
      </c>
      <c r="G814" s="614">
        <f t="shared" si="39"/>
        <v>51000</v>
      </c>
      <c r="H814" s="615">
        <f t="shared" si="41"/>
        <v>600430197.00999999</v>
      </c>
      <c r="I814" s="616" t="s">
        <v>113</v>
      </c>
      <c r="J814" s="616" t="s">
        <v>2463</v>
      </c>
    </row>
    <row r="815" spans="1:10" ht="24">
      <c r="A815" s="617"/>
      <c r="B815" s="620" t="s">
        <v>4220</v>
      </c>
      <c r="C815" s="622" t="s">
        <v>4890</v>
      </c>
      <c r="D815" s="618" t="s">
        <v>4366</v>
      </c>
      <c r="E815" s="614">
        <v>45000</v>
      </c>
      <c r="F815" s="615">
        <f t="shared" si="40"/>
        <v>600475197.00999999</v>
      </c>
      <c r="G815" s="614">
        <f t="shared" si="39"/>
        <v>45000</v>
      </c>
      <c r="H815" s="615">
        <f t="shared" si="41"/>
        <v>600475197.00999999</v>
      </c>
      <c r="I815" s="616" t="s">
        <v>113</v>
      </c>
      <c r="J815" s="616" t="s">
        <v>2463</v>
      </c>
    </row>
    <row r="816" spans="1:10" ht="24">
      <c r="A816" s="617"/>
      <c r="B816" s="620" t="s">
        <v>4220</v>
      </c>
      <c r="C816" s="622" t="s">
        <v>4890</v>
      </c>
      <c r="D816" s="618" t="s">
        <v>4859</v>
      </c>
      <c r="E816" s="614">
        <v>15000</v>
      </c>
      <c r="F816" s="615">
        <f t="shared" si="40"/>
        <v>600490197.00999999</v>
      </c>
      <c r="G816" s="614">
        <f t="shared" si="39"/>
        <v>15000</v>
      </c>
      <c r="H816" s="615">
        <f t="shared" si="41"/>
        <v>600490197.00999999</v>
      </c>
      <c r="I816" s="616" t="s">
        <v>113</v>
      </c>
      <c r="J816" s="616" t="s">
        <v>2463</v>
      </c>
    </row>
    <row r="817" spans="1:10" ht="24">
      <c r="A817" s="617"/>
      <c r="B817" s="620" t="s">
        <v>4220</v>
      </c>
      <c r="C817" s="622" t="s">
        <v>4890</v>
      </c>
      <c r="D817" s="618" t="s">
        <v>4368</v>
      </c>
      <c r="E817" s="614">
        <v>6000</v>
      </c>
      <c r="F817" s="615">
        <f t="shared" si="40"/>
        <v>600496197.00999999</v>
      </c>
      <c r="G817" s="614">
        <f t="shared" si="39"/>
        <v>6000</v>
      </c>
      <c r="H817" s="615">
        <f t="shared" si="41"/>
        <v>600496197.00999999</v>
      </c>
      <c r="I817" s="616" t="s">
        <v>113</v>
      </c>
      <c r="J817" s="616" t="s">
        <v>2463</v>
      </c>
    </row>
    <row r="818" spans="1:10" ht="24">
      <c r="A818" s="617"/>
      <c r="B818" s="620" t="s">
        <v>4220</v>
      </c>
      <c r="C818" s="622" t="s">
        <v>4890</v>
      </c>
      <c r="D818" s="618" t="s">
        <v>4860</v>
      </c>
      <c r="E818" s="614">
        <v>24000</v>
      </c>
      <c r="F818" s="615">
        <f t="shared" si="40"/>
        <v>600520197.00999999</v>
      </c>
      <c r="G818" s="614">
        <f t="shared" si="39"/>
        <v>24000</v>
      </c>
      <c r="H818" s="615">
        <f t="shared" si="41"/>
        <v>600520197.00999999</v>
      </c>
      <c r="I818" s="616" t="s">
        <v>113</v>
      </c>
      <c r="J818" s="616" t="s">
        <v>2463</v>
      </c>
    </row>
    <row r="819" spans="1:10" ht="24">
      <c r="A819" s="617"/>
      <c r="B819" s="620" t="s">
        <v>4220</v>
      </c>
      <c r="C819" s="622" t="s">
        <v>4890</v>
      </c>
      <c r="D819" s="618" t="s">
        <v>4861</v>
      </c>
      <c r="E819" s="614">
        <v>40000</v>
      </c>
      <c r="F819" s="615">
        <f t="shared" si="40"/>
        <v>600560197.00999999</v>
      </c>
      <c r="G819" s="614">
        <f t="shared" si="39"/>
        <v>40000</v>
      </c>
      <c r="H819" s="615">
        <f t="shared" si="41"/>
        <v>600560197.00999999</v>
      </c>
      <c r="I819" s="616" t="s">
        <v>113</v>
      </c>
      <c r="J819" s="616" t="s">
        <v>2463</v>
      </c>
    </row>
    <row r="820" spans="1:10" ht="24">
      <c r="A820" s="617"/>
      <c r="B820" s="620" t="s">
        <v>4220</v>
      </c>
      <c r="C820" s="622" t="s">
        <v>4890</v>
      </c>
      <c r="D820" s="618" t="s">
        <v>4862</v>
      </c>
      <c r="E820" s="614">
        <v>8000</v>
      </c>
      <c r="F820" s="615">
        <f t="shared" si="40"/>
        <v>600568197.00999999</v>
      </c>
      <c r="G820" s="614">
        <f t="shared" si="39"/>
        <v>8000</v>
      </c>
      <c r="H820" s="615">
        <f t="shared" si="41"/>
        <v>600568197.00999999</v>
      </c>
      <c r="I820" s="616" t="s">
        <v>113</v>
      </c>
      <c r="J820" s="616" t="s">
        <v>2463</v>
      </c>
    </row>
    <row r="821" spans="1:10" ht="24">
      <c r="A821" s="617"/>
      <c r="B821" s="620" t="s">
        <v>4220</v>
      </c>
      <c r="C821" s="622" t="s">
        <v>4890</v>
      </c>
      <c r="D821" s="618" t="s">
        <v>4372</v>
      </c>
      <c r="E821" s="614">
        <v>140000</v>
      </c>
      <c r="F821" s="615">
        <f t="shared" si="40"/>
        <v>600708197.00999999</v>
      </c>
      <c r="G821" s="614">
        <f t="shared" si="39"/>
        <v>140000</v>
      </c>
      <c r="H821" s="615">
        <f t="shared" si="41"/>
        <v>600708197.00999999</v>
      </c>
      <c r="I821" s="616" t="s">
        <v>113</v>
      </c>
      <c r="J821" s="616" t="s">
        <v>2463</v>
      </c>
    </row>
    <row r="822" spans="1:10" ht="24">
      <c r="A822" s="617"/>
      <c r="B822" s="620" t="s">
        <v>4220</v>
      </c>
      <c r="C822" s="622" t="s">
        <v>4890</v>
      </c>
      <c r="D822" s="618" t="s">
        <v>4863</v>
      </c>
      <c r="E822" s="614">
        <v>9000</v>
      </c>
      <c r="F822" s="615">
        <f t="shared" si="40"/>
        <v>600717197.00999999</v>
      </c>
      <c r="G822" s="614">
        <f t="shared" si="39"/>
        <v>9000</v>
      </c>
      <c r="H822" s="615">
        <f t="shared" si="41"/>
        <v>600717197.00999999</v>
      </c>
      <c r="I822" s="616" t="s">
        <v>113</v>
      </c>
      <c r="J822" s="616" t="s">
        <v>2463</v>
      </c>
    </row>
    <row r="823" spans="1:10" ht="24">
      <c r="A823" s="617"/>
      <c r="B823" s="620" t="s">
        <v>4220</v>
      </c>
      <c r="C823" s="622" t="s">
        <v>4890</v>
      </c>
      <c r="D823" s="618" t="s">
        <v>4864</v>
      </c>
      <c r="E823" s="614">
        <v>20000</v>
      </c>
      <c r="F823" s="615">
        <f t="shared" si="40"/>
        <v>600737197.00999999</v>
      </c>
      <c r="G823" s="614">
        <f t="shared" si="39"/>
        <v>20000</v>
      </c>
      <c r="H823" s="615">
        <f t="shared" si="41"/>
        <v>600737197.00999999</v>
      </c>
      <c r="I823" s="616" t="s">
        <v>113</v>
      </c>
      <c r="J823" s="616" t="s">
        <v>2463</v>
      </c>
    </row>
    <row r="824" spans="1:10" ht="24">
      <c r="A824" s="617"/>
      <c r="B824" s="620" t="s">
        <v>4220</v>
      </c>
      <c r="C824" s="622" t="s">
        <v>4890</v>
      </c>
      <c r="D824" s="618" t="s">
        <v>4865</v>
      </c>
      <c r="E824" s="614">
        <v>12000</v>
      </c>
      <c r="F824" s="615">
        <f t="shared" si="40"/>
        <v>600749197.00999999</v>
      </c>
      <c r="G824" s="614">
        <f t="shared" si="39"/>
        <v>12000</v>
      </c>
      <c r="H824" s="615">
        <f t="shared" si="41"/>
        <v>600749197.00999999</v>
      </c>
      <c r="I824" s="616" t="s">
        <v>113</v>
      </c>
      <c r="J824" s="616" t="s">
        <v>2463</v>
      </c>
    </row>
    <row r="825" spans="1:10" ht="24">
      <c r="A825" s="617"/>
      <c r="B825" s="620" t="s">
        <v>4220</v>
      </c>
      <c r="C825" s="622" t="s">
        <v>4890</v>
      </c>
      <c r="D825" s="618" t="s">
        <v>4867</v>
      </c>
      <c r="E825" s="614">
        <v>23000</v>
      </c>
      <c r="F825" s="615">
        <f t="shared" si="40"/>
        <v>600772197.00999999</v>
      </c>
      <c r="G825" s="614">
        <f t="shared" si="39"/>
        <v>23000</v>
      </c>
      <c r="H825" s="615">
        <f t="shared" si="41"/>
        <v>600772197.00999999</v>
      </c>
      <c r="I825" s="616" t="s">
        <v>113</v>
      </c>
      <c r="J825" s="616" t="s">
        <v>2463</v>
      </c>
    </row>
    <row r="826" spans="1:10" ht="24">
      <c r="A826" s="617"/>
      <c r="B826" s="620" t="s">
        <v>4220</v>
      </c>
      <c r="C826" s="622" t="s">
        <v>4891</v>
      </c>
      <c r="D826" s="618" t="s">
        <v>4892</v>
      </c>
      <c r="E826" s="614">
        <v>20000</v>
      </c>
      <c r="F826" s="615">
        <f t="shared" si="40"/>
        <v>600792197.00999999</v>
      </c>
      <c r="G826" s="614">
        <f t="shared" si="39"/>
        <v>20000</v>
      </c>
      <c r="H826" s="615">
        <f t="shared" si="41"/>
        <v>600792197.00999999</v>
      </c>
      <c r="I826" s="616" t="s">
        <v>113</v>
      </c>
      <c r="J826" s="616" t="s">
        <v>2463</v>
      </c>
    </row>
    <row r="827" spans="1:10" ht="24">
      <c r="A827" s="617"/>
      <c r="B827" s="620" t="s">
        <v>4220</v>
      </c>
      <c r="C827" s="622" t="s">
        <v>4893</v>
      </c>
      <c r="D827" s="618" t="s">
        <v>4894</v>
      </c>
      <c r="E827" s="614">
        <v>300000</v>
      </c>
      <c r="F827" s="615">
        <f t="shared" si="40"/>
        <v>601092197.00999999</v>
      </c>
      <c r="G827" s="614">
        <f t="shared" si="39"/>
        <v>300000</v>
      </c>
      <c r="H827" s="615">
        <f t="shared" si="41"/>
        <v>601092197.00999999</v>
      </c>
      <c r="I827" s="616" t="s">
        <v>113</v>
      </c>
      <c r="J827" s="616" t="s">
        <v>2463</v>
      </c>
    </row>
    <row r="828" spans="1:10" ht="36">
      <c r="A828" s="617"/>
      <c r="B828" s="620" t="s">
        <v>4220</v>
      </c>
      <c r="C828" s="622" t="s">
        <v>4895</v>
      </c>
      <c r="D828" s="618" t="s">
        <v>4896</v>
      </c>
      <c r="E828" s="614">
        <v>238000</v>
      </c>
      <c r="F828" s="615">
        <f t="shared" si="40"/>
        <v>601330197.00999999</v>
      </c>
      <c r="G828" s="614">
        <f t="shared" si="39"/>
        <v>238000</v>
      </c>
      <c r="H828" s="615">
        <f t="shared" si="41"/>
        <v>601330197.00999999</v>
      </c>
      <c r="I828" s="616" t="s">
        <v>113</v>
      </c>
      <c r="J828" s="616" t="s">
        <v>2463</v>
      </c>
    </row>
    <row r="829" spans="1:10" ht="36">
      <c r="A829" s="617"/>
      <c r="B829" s="620" t="s">
        <v>4220</v>
      </c>
      <c r="C829" s="622" t="s">
        <v>4895</v>
      </c>
      <c r="D829" s="618" t="s">
        <v>4897</v>
      </c>
      <c r="E829" s="614">
        <v>109000</v>
      </c>
      <c r="F829" s="615">
        <f t="shared" si="40"/>
        <v>601439197.00999999</v>
      </c>
      <c r="G829" s="614">
        <f t="shared" si="39"/>
        <v>109000</v>
      </c>
      <c r="H829" s="615">
        <f t="shared" si="41"/>
        <v>601439197.00999999</v>
      </c>
      <c r="I829" s="616" t="s">
        <v>113</v>
      </c>
      <c r="J829" s="616" t="s">
        <v>2463</v>
      </c>
    </row>
    <row r="830" spans="1:10" ht="36">
      <c r="A830" s="617"/>
      <c r="B830" s="620" t="s">
        <v>4220</v>
      </c>
      <c r="C830" s="622" t="s">
        <v>4895</v>
      </c>
      <c r="D830" s="618" t="s">
        <v>4509</v>
      </c>
      <c r="E830" s="614">
        <v>937140</v>
      </c>
      <c r="F830" s="615">
        <f t="shared" si="40"/>
        <v>602376337.00999999</v>
      </c>
      <c r="G830" s="614">
        <f t="shared" si="39"/>
        <v>937140</v>
      </c>
      <c r="H830" s="615">
        <f t="shared" si="41"/>
        <v>602376337.00999999</v>
      </c>
      <c r="I830" s="616" t="s">
        <v>113</v>
      </c>
      <c r="J830" s="616" t="s">
        <v>2463</v>
      </c>
    </row>
    <row r="831" spans="1:10" ht="36">
      <c r="A831" s="617"/>
      <c r="B831" s="620" t="s">
        <v>4220</v>
      </c>
      <c r="C831" s="622" t="s">
        <v>4895</v>
      </c>
      <c r="D831" s="618" t="s">
        <v>4898</v>
      </c>
      <c r="E831" s="614">
        <v>700000</v>
      </c>
      <c r="F831" s="615">
        <f t="shared" si="40"/>
        <v>603076337.00999999</v>
      </c>
      <c r="G831" s="614">
        <f t="shared" si="39"/>
        <v>700000</v>
      </c>
      <c r="H831" s="615">
        <f t="shared" si="41"/>
        <v>603076337.00999999</v>
      </c>
      <c r="I831" s="616" t="s">
        <v>113</v>
      </c>
      <c r="J831" s="616" t="s">
        <v>2463</v>
      </c>
    </row>
    <row r="832" spans="1:10" ht="36">
      <c r="A832" s="617"/>
      <c r="B832" s="620" t="s">
        <v>4220</v>
      </c>
      <c r="C832" s="622" t="s">
        <v>4895</v>
      </c>
      <c r="D832" s="618" t="s">
        <v>4899</v>
      </c>
      <c r="E832" s="614">
        <v>3725000</v>
      </c>
      <c r="F832" s="615">
        <f t="shared" si="40"/>
        <v>606801337.00999999</v>
      </c>
      <c r="G832" s="614">
        <f t="shared" si="39"/>
        <v>3725000</v>
      </c>
      <c r="H832" s="615">
        <f t="shared" si="41"/>
        <v>606801337.00999999</v>
      </c>
      <c r="I832" s="616" t="s">
        <v>113</v>
      </c>
      <c r="J832" s="616" t="s">
        <v>2463</v>
      </c>
    </row>
    <row r="833" spans="1:10" ht="36">
      <c r="A833" s="617"/>
      <c r="B833" s="620" t="s">
        <v>4220</v>
      </c>
      <c r="C833" s="622" t="s">
        <v>4895</v>
      </c>
      <c r="D833" s="618" t="s">
        <v>4900</v>
      </c>
      <c r="E833" s="614">
        <v>674960</v>
      </c>
      <c r="F833" s="615">
        <f t="shared" si="40"/>
        <v>607476297.00999999</v>
      </c>
      <c r="G833" s="614">
        <f t="shared" si="39"/>
        <v>674960</v>
      </c>
      <c r="H833" s="615">
        <f t="shared" si="41"/>
        <v>607476297.00999999</v>
      </c>
      <c r="I833" s="616" t="s">
        <v>113</v>
      </c>
      <c r="J833" s="616" t="s">
        <v>2463</v>
      </c>
    </row>
    <row r="834" spans="1:10" ht="36">
      <c r="A834" s="617"/>
      <c r="B834" s="620" t="s">
        <v>4220</v>
      </c>
      <c r="C834" s="622" t="s">
        <v>4895</v>
      </c>
      <c r="D834" s="618" t="s">
        <v>4901</v>
      </c>
      <c r="E834" s="614">
        <v>361000</v>
      </c>
      <c r="F834" s="615">
        <f t="shared" si="40"/>
        <v>607837297.00999999</v>
      </c>
      <c r="G834" s="614">
        <f t="shared" si="39"/>
        <v>361000</v>
      </c>
      <c r="H834" s="615">
        <f t="shared" si="41"/>
        <v>607837297.00999999</v>
      </c>
      <c r="I834" s="616" t="s">
        <v>113</v>
      </c>
      <c r="J834" s="616" t="s">
        <v>2463</v>
      </c>
    </row>
    <row r="835" spans="1:10" ht="36">
      <c r="A835" s="617"/>
      <c r="B835" s="620" t="s">
        <v>4220</v>
      </c>
      <c r="C835" s="622" t="s">
        <v>4895</v>
      </c>
      <c r="D835" s="618" t="s">
        <v>4902</v>
      </c>
      <c r="E835" s="614">
        <v>813250</v>
      </c>
      <c r="F835" s="615">
        <f t="shared" si="40"/>
        <v>608650547.00999999</v>
      </c>
      <c r="G835" s="614">
        <f t="shared" si="39"/>
        <v>813250</v>
      </c>
      <c r="H835" s="615">
        <f t="shared" si="41"/>
        <v>608650547.00999999</v>
      </c>
      <c r="I835" s="616" t="s">
        <v>113</v>
      </c>
      <c r="J835" s="616" t="s">
        <v>2463</v>
      </c>
    </row>
    <row r="836" spans="1:10" ht="36">
      <c r="A836" s="617"/>
      <c r="B836" s="620" t="s">
        <v>4220</v>
      </c>
      <c r="C836" s="622" t="s">
        <v>4895</v>
      </c>
      <c r="D836" s="618" t="s">
        <v>4240</v>
      </c>
      <c r="E836" s="614">
        <v>1138000</v>
      </c>
      <c r="F836" s="615">
        <f t="shared" si="40"/>
        <v>609788547.00999999</v>
      </c>
      <c r="G836" s="614">
        <f t="shared" si="39"/>
        <v>1138000</v>
      </c>
      <c r="H836" s="615">
        <f t="shared" si="41"/>
        <v>609788547.00999999</v>
      </c>
      <c r="I836" s="616" t="s">
        <v>113</v>
      </c>
      <c r="J836" s="616" t="s">
        <v>2463</v>
      </c>
    </row>
    <row r="837" spans="1:10" ht="36">
      <c r="A837" s="617"/>
      <c r="B837" s="620" t="s">
        <v>4220</v>
      </c>
      <c r="C837" s="622" t="s">
        <v>4895</v>
      </c>
      <c r="D837" s="618" t="s">
        <v>4903</v>
      </c>
      <c r="E837" s="614">
        <v>792000</v>
      </c>
      <c r="F837" s="615">
        <f t="shared" si="40"/>
        <v>610580547.00999999</v>
      </c>
      <c r="G837" s="614">
        <f t="shared" si="39"/>
        <v>792000</v>
      </c>
      <c r="H837" s="615">
        <f t="shared" si="41"/>
        <v>610580547.00999999</v>
      </c>
      <c r="I837" s="616" t="s">
        <v>113</v>
      </c>
      <c r="J837" s="616" t="s">
        <v>2463</v>
      </c>
    </row>
    <row r="838" spans="1:10" ht="36">
      <c r="A838" s="617"/>
      <c r="B838" s="620" t="s">
        <v>4220</v>
      </c>
      <c r="C838" s="622" t="s">
        <v>4895</v>
      </c>
      <c r="D838" s="618" t="s">
        <v>4904</v>
      </c>
      <c r="E838" s="614">
        <v>2385000</v>
      </c>
      <c r="F838" s="615">
        <f t="shared" si="40"/>
        <v>612965547.00999999</v>
      </c>
      <c r="G838" s="614">
        <f t="shared" si="39"/>
        <v>2385000</v>
      </c>
      <c r="H838" s="615">
        <f t="shared" si="41"/>
        <v>612965547.00999999</v>
      </c>
      <c r="I838" s="616" t="s">
        <v>113</v>
      </c>
      <c r="J838" s="616" t="s">
        <v>2463</v>
      </c>
    </row>
    <row r="839" spans="1:10" ht="36">
      <c r="A839" s="617"/>
      <c r="B839" s="620" t="s">
        <v>4220</v>
      </c>
      <c r="C839" s="622" t="s">
        <v>4895</v>
      </c>
      <c r="D839" s="618" t="s">
        <v>4905</v>
      </c>
      <c r="E839" s="614">
        <v>10000</v>
      </c>
      <c r="F839" s="615">
        <f t="shared" si="40"/>
        <v>612975547.00999999</v>
      </c>
      <c r="G839" s="614">
        <f t="shared" si="39"/>
        <v>10000</v>
      </c>
      <c r="H839" s="615">
        <f t="shared" si="41"/>
        <v>612975547.00999999</v>
      </c>
      <c r="I839" s="616" t="s">
        <v>113</v>
      </c>
      <c r="J839" s="616" t="s">
        <v>2463</v>
      </c>
    </row>
    <row r="840" spans="1:10" ht="36">
      <c r="A840" s="617"/>
      <c r="B840" s="620" t="s">
        <v>4220</v>
      </c>
      <c r="C840" s="622" t="s">
        <v>4895</v>
      </c>
      <c r="D840" s="618" t="s">
        <v>4906</v>
      </c>
      <c r="E840" s="614">
        <v>172000</v>
      </c>
      <c r="F840" s="615">
        <f t="shared" si="40"/>
        <v>613147547.00999999</v>
      </c>
      <c r="G840" s="614">
        <f t="shared" si="39"/>
        <v>172000</v>
      </c>
      <c r="H840" s="615">
        <f t="shared" si="41"/>
        <v>613147547.00999999</v>
      </c>
      <c r="I840" s="616" t="s">
        <v>113</v>
      </c>
      <c r="J840" s="616" t="s">
        <v>2463</v>
      </c>
    </row>
    <row r="841" spans="1:10" ht="36">
      <c r="A841" s="617"/>
      <c r="B841" s="620" t="s">
        <v>4220</v>
      </c>
      <c r="C841" s="622" t="s">
        <v>4895</v>
      </c>
      <c r="D841" s="618" t="s">
        <v>4464</v>
      </c>
      <c r="E841" s="614">
        <v>1026740</v>
      </c>
      <c r="F841" s="615">
        <f t="shared" si="40"/>
        <v>614174287.00999999</v>
      </c>
      <c r="G841" s="614">
        <f t="shared" si="39"/>
        <v>1026740</v>
      </c>
      <c r="H841" s="615">
        <f t="shared" si="41"/>
        <v>614174287.00999999</v>
      </c>
      <c r="I841" s="616" t="s">
        <v>113</v>
      </c>
      <c r="J841" s="616" t="s">
        <v>2463</v>
      </c>
    </row>
    <row r="842" spans="1:10" ht="36">
      <c r="A842" s="617"/>
      <c r="B842" s="620" t="s">
        <v>4220</v>
      </c>
      <c r="C842" s="622" t="s">
        <v>4895</v>
      </c>
      <c r="D842" s="618" t="s">
        <v>4465</v>
      </c>
      <c r="E842" s="614">
        <v>612040</v>
      </c>
      <c r="F842" s="615">
        <f t="shared" si="40"/>
        <v>614786327.00999999</v>
      </c>
      <c r="G842" s="614">
        <f t="shared" ref="G842:G905" si="42">E842</f>
        <v>612040</v>
      </c>
      <c r="H842" s="615">
        <f t="shared" si="41"/>
        <v>614786327.00999999</v>
      </c>
      <c r="I842" s="616" t="s">
        <v>113</v>
      </c>
      <c r="J842" s="616" t="s">
        <v>2463</v>
      </c>
    </row>
    <row r="843" spans="1:10" ht="36">
      <c r="A843" s="617"/>
      <c r="B843" s="620" t="s">
        <v>4220</v>
      </c>
      <c r="C843" s="622" t="s">
        <v>4895</v>
      </c>
      <c r="D843" s="618" t="s">
        <v>4907</v>
      </c>
      <c r="E843" s="614">
        <v>982000</v>
      </c>
      <c r="F843" s="615">
        <f t="shared" ref="F843:F906" si="43">E843+F842</f>
        <v>615768327.00999999</v>
      </c>
      <c r="G843" s="614">
        <f t="shared" si="42"/>
        <v>982000</v>
      </c>
      <c r="H843" s="615">
        <f t="shared" ref="H843:H906" si="44">H842+G843</f>
        <v>615768327.00999999</v>
      </c>
      <c r="I843" s="616" t="s">
        <v>113</v>
      </c>
      <c r="J843" s="616" t="s">
        <v>2463</v>
      </c>
    </row>
    <row r="844" spans="1:10" ht="36">
      <c r="A844" s="617"/>
      <c r="B844" s="620" t="s">
        <v>4220</v>
      </c>
      <c r="C844" s="622" t="s">
        <v>4895</v>
      </c>
      <c r="D844" s="618" t="s">
        <v>4908</v>
      </c>
      <c r="E844" s="614">
        <v>15441000</v>
      </c>
      <c r="F844" s="615">
        <f t="shared" si="43"/>
        <v>631209327.00999999</v>
      </c>
      <c r="G844" s="614">
        <f t="shared" si="42"/>
        <v>15441000</v>
      </c>
      <c r="H844" s="615">
        <f t="shared" si="44"/>
        <v>631209327.00999999</v>
      </c>
      <c r="I844" s="616" t="s">
        <v>113</v>
      </c>
      <c r="J844" s="616" t="s">
        <v>2463</v>
      </c>
    </row>
    <row r="845" spans="1:10" ht="36">
      <c r="A845" s="617"/>
      <c r="B845" s="620" t="s">
        <v>4220</v>
      </c>
      <c r="C845" s="622" t="s">
        <v>4895</v>
      </c>
      <c r="D845" s="618" t="s">
        <v>4909</v>
      </c>
      <c r="E845" s="614">
        <v>972000</v>
      </c>
      <c r="F845" s="615">
        <f t="shared" si="43"/>
        <v>632181327.00999999</v>
      </c>
      <c r="G845" s="614">
        <f t="shared" si="42"/>
        <v>972000</v>
      </c>
      <c r="H845" s="615">
        <f t="shared" si="44"/>
        <v>632181327.00999999</v>
      </c>
      <c r="I845" s="616" t="s">
        <v>113</v>
      </c>
      <c r="J845" s="616" t="s">
        <v>2463</v>
      </c>
    </row>
    <row r="846" spans="1:10" ht="36">
      <c r="A846" s="617"/>
      <c r="B846" s="620" t="s">
        <v>4220</v>
      </c>
      <c r="C846" s="622" t="s">
        <v>4895</v>
      </c>
      <c r="D846" s="618" t="s">
        <v>4910</v>
      </c>
      <c r="E846" s="614">
        <v>617000</v>
      </c>
      <c r="F846" s="615">
        <f t="shared" si="43"/>
        <v>632798327.00999999</v>
      </c>
      <c r="G846" s="614">
        <f t="shared" si="42"/>
        <v>617000</v>
      </c>
      <c r="H846" s="615">
        <f t="shared" si="44"/>
        <v>632798327.00999999</v>
      </c>
      <c r="I846" s="616" t="s">
        <v>113</v>
      </c>
      <c r="J846" s="616" t="s">
        <v>2463</v>
      </c>
    </row>
    <row r="847" spans="1:10" ht="36">
      <c r="A847" s="617"/>
      <c r="B847" s="620" t="s">
        <v>4220</v>
      </c>
      <c r="C847" s="622" t="s">
        <v>4895</v>
      </c>
      <c r="D847" s="618" t="s">
        <v>4911</v>
      </c>
      <c r="E847" s="614">
        <v>350000</v>
      </c>
      <c r="F847" s="615">
        <f t="shared" si="43"/>
        <v>633148327.00999999</v>
      </c>
      <c r="G847" s="614">
        <f t="shared" si="42"/>
        <v>350000</v>
      </c>
      <c r="H847" s="615">
        <f t="shared" si="44"/>
        <v>633148327.00999999</v>
      </c>
      <c r="I847" s="616" t="s">
        <v>113</v>
      </c>
      <c r="J847" s="616" t="s">
        <v>2463</v>
      </c>
    </row>
    <row r="848" spans="1:10" ht="36">
      <c r="A848" s="617"/>
      <c r="B848" s="620" t="s">
        <v>4220</v>
      </c>
      <c r="C848" s="622" t="s">
        <v>4895</v>
      </c>
      <c r="D848" s="618" t="s">
        <v>4912</v>
      </c>
      <c r="E848" s="614">
        <v>2330000</v>
      </c>
      <c r="F848" s="615">
        <f t="shared" si="43"/>
        <v>635478327.00999999</v>
      </c>
      <c r="G848" s="614">
        <f t="shared" si="42"/>
        <v>2330000</v>
      </c>
      <c r="H848" s="615">
        <f t="shared" si="44"/>
        <v>635478327.00999999</v>
      </c>
      <c r="I848" s="616" t="s">
        <v>113</v>
      </c>
      <c r="J848" s="616" t="s">
        <v>2463</v>
      </c>
    </row>
    <row r="849" spans="1:10" ht="36">
      <c r="A849" s="617"/>
      <c r="B849" s="620" t="s">
        <v>4220</v>
      </c>
      <c r="C849" s="622" t="s">
        <v>4895</v>
      </c>
      <c r="D849" s="618" t="s">
        <v>4913</v>
      </c>
      <c r="E849" s="614">
        <v>6912000</v>
      </c>
      <c r="F849" s="615">
        <f t="shared" si="43"/>
        <v>642390327.00999999</v>
      </c>
      <c r="G849" s="614">
        <f t="shared" si="42"/>
        <v>6912000</v>
      </c>
      <c r="H849" s="615">
        <f t="shared" si="44"/>
        <v>642390327.00999999</v>
      </c>
      <c r="I849" s="616" t="s">
        <v>113</v>
      </c>
      <c r="J849" s="616" t="s">
        <v>2463</v>
      </c>
    </row>
    <row r="850" spans="1:10" ht="36">
      <c r="A850" s="617"/>
      <c r="B850" s="620" t="s">
        <v>4220</v>
      </c>
      <c r="C850" s="622" t="s">
        <v>4895</v>
      </c>
      <c r="D850" s="618" t="s">
        <v>4914</v>
      </c>
      <c r="E850" s="614">
        <v>2163000</v>
      </c>
      <c r="F850" s="615">
        <f t="shared" si="43"/>
        <v>644553327.00999999</v>
      </c>
      <c r="G850" s="614">
        <f t="shared" si="42"/>
        <v>2163000</v>
      </c>
      <c r="H850" s="615">
        <f t="shared" si="44"/>
        <v>644553327.00999999</v>
      </c>
      <c r="I850" s="616" t="s">
        <v>113</v>
      </c>
      <c r="J850" s="616" t="s">
        <v>2463</v>
      </c>
    </row>
    <row r="851" spans="1:10" ht="36">
      <c r="A851" s="617"/>
      <c r="B851" s="620" t="s">
        <v>4220</v>
      </c>
      <c r="C851" s="622" t="s">
        <v>4895</v>
      </c>
      <c r="D851" s="618" t="s">
        <v>4915</v>
      </c>
      <c r="E851" s="614">
        <v>550000</v>
      </c>
      <c r="F851" s="615">
        <f t="shared" si="43"/>
        <v>645103327.00999999</v>
      </c>
      <c r="G851" s="614">
        <f t="shared" si="42"/>
        <v>550000</v>
      </c>
      <c r="H851" s="615">
        <f t="shared" si="44"/>
        <v>645103327.00999999</v>
      </c>
      <c r="I851" s="616" t="s">
        <v>113</v>
      </c>
      <c r="J851" s="616" t="s">
        <v>2463</v>
      </c>
    </row>
    <row r="852" spans="1:10" ht="36">
      <c r="A852" s="617"/>
      <c r="B852" s="620" t="s">
        <v>4220</v>
      </c>
      <c r="C852" s="622" t="s">
        <v>4895</v>
      </c>
      <c r="D852" s="618" t="s">
        <v>4473</v>
      </c>
      <c r="E852" s="614">
        <v>2137995</v>
      </c>
      <c r="F852" s="615">
        <f t="shared" si="43"/>
        <v>647241322.00999999</v>
      </c>
      <c r="G852" s="614">
        <f t="shared" si="42"/>
        <v>2137995</v>
      </c>
      <c r="H852" s="615">
        <f t="shared" si="44"/>
        <v>647241322.00999999</v>
      </c>
      <c r="I852" s="616" t="s">
        <v>113</v>
      </c>
      <c r="J852" s="616" t="s">
        <v>2463</v>
      </c>
    </row>
    <row r="853" spans="1:10" ht="36">
      <c r="A853" s="617"/>
      <c r="B853" s="620" t="s">
        <v>4220</v>
      </c>
      <c r="C853" s="622" t="s">
        <v>4895</v>
      </c>
      <c r="D853" s="618" t="s">
        <v>4916</v>
      </c>
      <c r="E853" s="614">
        <v>1601600</v>
      </c>
      <c r="F853" s="615">
        <f t="shared" si="43"/>
        <v>648842922.00999999</v>
      </c>
      <c r="G853" s="614">
        <f t="shared" si="42"/>
        <v>1601600</v>
      </c>
      <c r="H853" s="615">
        <f t="shared" si="44"/>
        <v>648842922.00999999</v>
      </c>
      <c r="I853" s="616" t="s">
        <v>113</v>
      </c>
      <c r="J853" s="616" t="s">
        <v>2463</v>
      </c>
    </row>
    <row r="854" spans="1:10" ht="36">
      <c r="A854" s="617"/>
      <c r="B854" s="620" t="s">
        <v>4220</v>
      </c>
      <c r="C854" s="622" t="s">
        <v>4895</v>
      </c>
      <c r="D854" s="618" t="s">
        <v>4917</v>
      </c>
      <c r="E854" s="614">
        <v>161000</v>
      </c>
      <c r="F854" s="615">
        <f t="shared" si="43"/>
        <v>649003922.00999999</v>
      </c>
      <c r="G854" s="614">
        <f t="shared" si="42"/>
        <v>161000</v>
      </c>
      <c r="H854" s="615">
        <f t="shared" si="44"/>
        <v>649003922.00999999</v>
      </c>
      <c r="I854" s="616" t="s">
        <v>113</v>
      </c>
      <c r="J854" s="616" t="s">
        <v>2463</v>
      </c>
    </row>
    <row r="855" spans="1:10" ht="36">
      <c r="A855" s="617"/>
      <c r="B855" s="620" t="s">
        <v>4220</v>
      </c>
      <c r="C855" s="622" t="s">
        <v>4895</v>
      </c>
      <c r="D855" s="618" t="s">
        <v>4328</v>
      </c>
      <c r="E855" s="614">
        <v>214000</v>
      </c>
      <c r="F855" s="615">
        <f t="shared" si="43"/>
        <v>649217922.00999999</v>
      </c>
      <c r="G855" s="614">
        <f t="shared" si="42"/>
        <v>214000</v>
      </c>
      <c r="H855" s="615">
        <f t="shared" si="44"/>
        <v>649217922.00999999</v>
      </c>
      <c r="I855" s="616" t="s">
        <v>113</v>
      </c>
      <c r="J855" s="616" t="s">
        <v>2463</v>
      </c>
    </row>
    <row r="856" spans="1:10" ht="36">
      <c r="A856" s="617"/>
      <c r="B856" s="620" t="s">
        <v>4220</v>
      </c>
      <c r="C856" s="622" t="s">
        <v>4895</v>
      </c>
      <c r="D856" s="618" t="s">
        <v>4918</v>
      </c>
      <c r="E856" s="614">
        <v>3557000</v>
      </c>
      <c r="F856" s="615">
        <f t="shared" si="43"/>
        <v>652774922.00999999</v>
      </c>
      <c r="G856" s="614">
        <f t="shared" si="42"/>
        <v>3557000</v>
      </c>
      <c r="H856" s="615">
        <f t="shared" si="44"/>
        <v>652774922.00999999</v>
      </c>
      <c r="I856" s="616" t="s">
        <v>113</v>
      </c>
      <c r="J856" s="616" t="s">
        <v>2463</v>
      </c>
    </row>
    <row r="857" spans="1:10" ht="36">
      <c r="A857" s="617"/>
      <c r="B857" s="620" t="s">
        <v>4220</v>
      </c>
      <c r="C857" s="622" t="s">
        <v>4895</v>
      </c>
      <c r="D857" s="618" t="s">
        <v>4919</v>
      </c>
      <c r="E857" s="614">
        <v>3359800</v>
      </c>
      <c r="F857" s="615">
        <f t="shared" si="43"/>
        <v>656134722.00999999</v>
      </c>
      <c r="G857" s="614">
        <f t="shared" si="42"/>
        <v>3359800</v>
      </c>
      <c r="H857" s="615">
        <f t="shared" si="44"/>
        <v>656134722.00999999</v>
      </c>
      <c r="I857" s="616" t="s">
        <v>113</v>
      </c>
      <c r="J857" s="616" t="s">
        <v>2463</v>
      </c>
    </row>
    <row r="858" spans="1:10" ht="36">
      <c r="A858" s="617"/>
      <c r="B858" s="620" t="s">
        <v>4220</v>
      </c>
      <c r="C858" s="622" t="s">
        <v>4895</v>
      </c>
      <c r="D858" s="618" t="s">
        <v>4920</v>
      </c>
      <c r="E858" s="614">
        <v>1700000</v>
      </c>
      <c r="F858" s="615">
        <f t="shared" si="43"/>
        <v>657834722.00999999</v>
      </c>
      <c r="G858" s="614">
        <f t="shared" si="42"/>
        <v>1700000</v>
      </c>
      <c r="H858" s="615">
        <f t="shared" si="44"/>
        <v>657834722.00999999</v>
      </c>
      <c r="I858" s="616" t="s">
        <v>113</v>
      </c>
      <c r="J858" s="616" t="s">
        <v>2463</v>
      </c>
    </row>
    <row r="859" spans="1:10" ht="36">
      <c r="A859" s="617"/>
      <c r="B859" s="620" t="s">
        <v>4220</v>
      </c>
      <c r="C859" s="622" t="s">
        <v>4895</v>
      </c>
      <c r="D859" s="618" t="s">
        <v>4481</v>
      </c>
      <c r="E859" s="614">
        <v>1284640</v>
      </c>
      <c r="F859" s="615">
        <f t="shared" si="43"/>
        <v>659119362.00999999</v>
      </c>
      <c r="G859" s="614">
        <f t="shared" si="42"/>
        <v>1284640</v>
      </c>
      <c r="H859" s="615">
        <f t="shared" si="44"/>
        <v>659119362.00999999</v>
      </c>
      <c r="I859" s="616" t="s">
        <v>113</v>
      </c>
      <c r="J859" s="616" t="s">
        <v>2463</v>
      </c>
    </row>
    <row r="860" spans="1:10" ht="36">
      <c r="A860" s="617"/>
      <c r="B860" s="620" t="s">
        <v>4220</v>
      </c>
      <c r="C860" s="622" t="s">
        <v>4895</v>
      </c>
      <c r="D860" s="618" t="s">
        <v>4921</v>
      </c>
      <c r="E860" s="614">
        <v>1091000</v>
      </c>
      <c r="F860" s="615">
        <f t="shared" si="43"/>
        <v>660210362.00999999</v>
      </c>
      <c r="G860" s="614">
        <f t="shared" si="42"/>
        <v>1091000</v>
      </c>
      <c r="H860" s="615">
        <f t="shared" si="44"/>
        <v>660210362.00999999</v>
      </c>
      <c r="I860" s="616" t="s">
        <v>113</v>
      </c>
      <c r="J860" s="616" t="s">
        <v>2463</v>
      </c>
    </row>
    <row r="861" spans="1:10" ht="36">
      <c r="A861" s="617"/>
      <c r="B861" s="620" t="s">
        <v>4220</v>
      </c>
      <c r="C861" s="622" t="s">
        <v>4895</v>
      </c>
      <c r="D861" s="618" t="s">
        <v>4765</v>
      </c>
      <c r="E861" s="614">
        <v>1522995</v>
      </c>
      <c r="F861" s="615">
        <f t="shared" si="43"/>
        <v>661733357.00999999</v>
      </c>
      <c r="G861" s="614">
        <f t="shared" si="42"/>
        <v>1522995</v>
      </c>
      <c r="H861" s="615">
        <f t="shared" si="44"/>
        <v>661733357.00999999</v>
      </c>
      <c r="I861" s="616" t="s">
        <v>113</v>
      </c>
      <c r="J861" s="616" t="s">
        <v>2463</v>
      </c>
    </row>
    <row r="862" spans="1:10" ht="36">
      <c r="A862" s="617"/>
      <c r="B862" s="620" t="s">
        <v>4220</v>
      </c>
      <c r="C862" s="622" t="s">
        <v>4895</v>
      </c>
      <c r="D862" s="618" t="s">
        <v>4922</v>
      </c>
      <c r="E862" s="614">
        <v>546000</v>
      </c>
      <c r="F862" s="615">
        <f t="shared" si="43"/>
        <v>662279357.00999999</v>
      </c>
      <c r="G862" s="614">
        <f t="shared" si="42"/>
        <v>546000</v>
      </c>
      <c r="H862" s="615">
        <f t="shared" si="44"/>
        <v>662279357.00999999</v>
      </c>
      <c r="I862" s="616" t="s">
        <v>113</v>
      </c>
      <c r="J862" s="616" t="s">
        <v>2463</v>
      </c>
    </row>
    <row r="863" spans="1:10" ht="36">
      <c r="A863" s="617"/>
      <c r="B863" s="620" t="s">
        <v>4220</v>
      </c>
      <c r="C863" s="622" t="s">
        <v>4895</v>
      </c>
      <c r="D863" s="618" t="s">
        <v>4923</v>
      </c>
      <c r="E863" s="614">
        <v>643000</v>
      </c>
      <c r="F863" s="615">
        <f t="shared" si="43"/>
        <v>662922357.00999999</v>
      </c>
      <c r="G863" s="614">
        <f t="shared" si="42"/>
        <v>643000</v>
      </c>
      <c r="H863" s="615">
        <f t="shared" si="44"/>
        <v>662922357.00999999</v>
      </c>
      <c r="I863" s="616" t="s">
        <v>113</v>
      </c>
      <c r="J863" s="616" t="s">
        <v>2463</v>
      </c>
    </row>
    <row r="864" spans="1:10" ht="36">
      <c r="A864" s="617"/>
      <c r="B864" s="620" t="s">
        <v>4220</v>
      </c>
      <c r="C864" s="622" t="s">
        <v>4895</v>
      </c>
      <c r="D864" s="618" t="s">
        <v>4924</v>
      </c>
      <c r="E864" s="614">
        <v>1308000</v>
      </c>
      <c r="F864" s="615">
        <f t="shared" si="43"/>
        <v>664230357.00999999</v>
      </c>
      <c r="G864" s="614">
        <f t="shared" si="42"/>
        <v>1308000</v>
      </c>
      <c r="H864" s="615">
        <f t="shared" si="44"/>
        <v>664230357.00999999</v>
      </c>
      <c r="I864" s="616" t="s">
        <v>113</v>
      </c>
      <c r="J864" s="616" t="s">
        <v>2463</v>
      </c>
    </row>
    <row r="865" spans="1:10" ht="36">
      <c r="A865" s="617"/>
      <c r="B865" s="620" t="s">
        <v>4220</v>
      </c>
      <c r="C865" s="622" t="s">
        <v>4895</v>
      </c>
      <c r="D865" s="618" t="s">
        <v>4925</v>
      </c>
      <c r="E865" s="614">
        <v>84000</v>
      </c>
      <c r="F865" s="615">
        <f t="shared" si="43"/>
        <v>664314357.00999999</v>
      </c>
      <c r="G865" s="614">
        <f t="shared" si="42"/>
        <v>84000</v>
      </c>
      <c r="H865" s="615">
        <f t="shared" si="44"/>
        <v>664314357.00999999</v>
      </c>
      <c r="I865" s="616" t="s">
        <v>113</v>
      </c>
      <c r="J865" s="616" t="s">
        <v>2463</v>
      </c>
    </row>
    <row r="866" spans="1:10" ht="36">
      <c r="A866" s="617"/>
      <c r="B866" s="620" t="s">
        <v>4220</v>
      </c>
      <c r="C866" s="622" t="s">
        <v>4895</v>
      </c>
      <c r="D866" s="618" t="s">
        <v>4926</v>
      </c>
      <c r="E866" s="614">
        <v>200000</v>
      </c>
      <c r="F866" s="615">
        <f t="shared" si="43"/>
        <v>664514357.00999999</v>
      </c>
      <c r="G866" s="614">
        <f t="shared" si="42"/>
        <v>200000</v>
      </c>
      <c r="H866" s="615">
        <f t="shared" si="44"/>
        <v>664514357.00999999</v>
      </c>
      <c r="I866" s="616" t="s">
        <v>113</v>
      </c>
      <c r="J866" s="616" t="s">
        <v>2463</v>
      </c>
    </row>
    <row r="867" spans="1:10" ht="36">
      <c r="A867" s="617"/>
      <c r="B867" s="620" t="s">
        <v>4220</v>
      </c>
      <c r="C867" s="622" t="s">
        <v>4895</v>
      </c>
      <c r="D867" s="618" t="s">
        <v>4927</v>
      </c>
      <c r="E867" s="614">
        <v>427400</v>
      </c>
      <c r="F867" s="615">
        <f t="shared" si="43"/>
        <v>664941757.00999999</v>
      </c>
      <c r="G867" s="614">
        <f t="shared" si="42"/>
        <v>427400</v>
      </c>
      <c r="H867" s="615">
        <f t="shared" si="44"/>
        <v>664941757.00999999</v>
      </c>
      <c r="I867" s="616" t="s">
        <v>113</v>
      </c>
      <c r="J867" s="616" t="s">
        <v>2463</v>
      </c>
    </row>
    <row r="868" spans="1:10" ht="36">
      <c r="A868" s="617"/>
      <c r="B868" s="620" t="s">
        <v>4220</v>
      </c>
      <c r="C868" s="622" t="s">
        <v>4895</v>
      </c>
      <c r="D868" s="618" t="s">
        <v>4928</v>
      </c>
      <c r="E868" s="614">
        <v>880000</v>
      </c>
      <c r="F868" s="615">
        <f t="shared" si="43"/>
        <v>665821757.00999999</v>
      </c>
      <c r="G868" s="614">
        <f t="shared" si="42"/>
        <v>880000</v>
      </c>
      <c r="H868" s="615">
        <f t="shared" si="44"/>
        <v>665821757.00999999</v>
      </c>
      <c r="I868" s="616" t="s">
        <v>113</v>
      </c>
      <c r="J868" s="616" t="s">
        <v>2463</v>
      </c>
    </row>
    <row r="869" spans="1:10" ht="36">
      <c r="A869" s="617"/>
      <c r="B869" s="620" t="s">
        <v>4220</v>
      </c>
      <c r="C869" s="622" t="s">
        <v>4895</v>
      </c>
      <c r="D869" s="618" t="s">
        <v>4929</v>
      </c>
      <c r="E869" s="614">
        <v>826000</v>
      </c>
      <c r="F869" s="615">
        <f t="shared" si="43"/>
        <v>666647757.00999999</v>
      </c>
      <c r="G869" s="614">
        <f t="shared" si="42"/>
        <v>826000</v>
      </c>
      <c r="H869" s="615">
        <f t="shared" si="44"/>
        <v>666647757.00999999</v>
      </c>
      <c r="I869" s="616" t="s">
        <v>113</v>
      </c>
      <c r="J869" s="616" t="s">
        <v>2463</v>
      </c>
    </row>
    <row r="870" spans="1:10" ht="36">
      <c r="A870" s="617"/>
      <c r="B870" s="620" t="s">
        <v>4220</v>
      </c>
      <c r="C870" s="622" t="s">
        <v>4895</v>
      </c>
      <c r="D870" s="618" t="s">
        <v>4930</v>
      </c>
      <c r="E870" s="614">
        <v>230000</v>
      </c>
      <c r="F870" s="615">
        <f t="shared" si="43"/>
        <v>666877757.00999999</v>
      </c>
      <c r="G870" s="614">
        <f t="shared" si="42"/>
        <v>230000</v>
      </c>
      <c r="H870" s="615">
        <f t="shared" si="44"/>
        <v>666877757.00999999</v>
      </c>
      <c r="I870" s="616" t="s">
        <v>113</v>
      </c>
      <c r="J870" s="616" t="s">
        <v>2463</v>
      </c>
    </row>
    <row r="871" spans="1:10" ht="24">
      <c r="A871" s="617"/>
      <c r="B871" s="620" t="s">
        <v>4220</v>
      </c>
      <c r="C871" s="622" t="s">
        <v>4931</v>
      </c>
      <c r="D871" s="618" t="s">
        <v>4932</v>
      </c>
      <c r="E871" s="614">
        <v>10000</v>
      </c>
      <c r="F871" s="615">
        <f t="shared" si="43"/>
        <v>666887757.00999999</v>
      </c>
      <c r="G871" s="614">
        <f t="shared" si="42"/>
        <v>10000</v>
      </c>
      <c r="H871" s="615">
        <f t="shared" si="44"/>
        <v>666887757.00999999</v>
      </c>
      <c r="I871" s="616" t="s">
        <v>730</v>
      </c>
      <c r="J871" s="616" t="s">
        <v>4552</v>
      </c>
    </row>
    <row r="872" spans="1:10" ht="24">
      <c r="A872" s="617"/>
      <c r="B872" s="620" t="s">
        <v>4220</v>
      </c>
      <c r="C872" s="622" t="s">
        <v>4931</v>
      </c>
      <c r="D872" s="618" t="s">
        <v>4933</v>
      </c>
      <c r="E872" s="614">
        <v>20000</v>
      </c>
      <c r="F872" s="615">
        <f t="shared" si="43"/>
        <v>666907757.00999999</v>
      </c>
      <c r="G872" s="614">
        <f t="shared" si="42"/>
        <v>20000</v>
      </c>
      <c r="H872" s="615">
        <f t="shared" si="44"/>
        <v>666907757.00999999</v>
      </c>
      <c r="I872" s="616" t="s">
        <v>730</v>
      </c>
      <c r="J872" s="616" t="s">
        <v>4552</v>
      </c>
    </row>
    <row r="873" spans="1:10" ht="24">
      <c r="A873" s="617"/>
      <c r="B873" s="620" t="s">
        <v>4220</v>
      </c>
      <c r="C873" s="622" t="s">
        <v>4931</v>
      </c>
      <c r="D873" s="618" t="s">
        <v>4934</v>
      </c>
      <c r="E873" s="614">
        <v>150000</v>
      </c>
      <c r="F873" s="615">
        <f t="shared" si="43"/>
        <v>667057757.00999999</v>
      </c>
      <c r="G873" s="614">
        <f t="shared" si="42"/>
        <v>150000</v>
      </c>
      <c r="H873" s="615">
        <f t="shared" si="44"/>
        <v>667057757.00999999</v>
      </c>
      <c r="I873" s="616" t="s">
        <v>730</v>
      </c>
      <c r="J873" s="616" t="s">
        <v>4552</v>
      </c>
    </row>
    <row r="874" spans="1:10" ht="24">
      <c r="A874" s="617"/>
      <c r="B874" s="620" t="s">
        <v>4220</v>
      </c>
      <c r="C874" s="622" t="s">
        <v>4935</v>
      </c>
      <c r="D874" s="618" t="s">
        <v>4936</v>
      </c>
      <c r="E874" s="614">
        <v>40000</v>
      </c>
      <c r="F874" s="615">
        <f t="shared" si="43"/>
        <v>667097757.00999999</v>
      </c>
      <c r="G874" s="614">
        <f t="shared" si="42"/>
        <v>40000</v>
      </c>
      <c r="H874" s="615">
        <f t="shared" si="44"/>
        <v>667097757.00999999</v>
      </c>
      <c r="I874" s="616" t="s">
        <v>883</v>
      </c>
      <c r="J874" s="616" t="s">
        <v>2035</v>
      </c>
    </row>
    <row r="875" spans="1:10" ht="24">
      <c r="A875" s="617"/>
      <c r="B875" s="620" t="s">
        <v>4220</v>
      </c>
      <c r="C875" s="622" t="s">
        <v>4935</v>
      </c>
      <c r="D875" s="618" t="s">
        <v>4937</v>
      </c>
      <c r="E875" s="614">
        <v>125000</v>
      </c>
      <c r="F875" s="615">
        <f t="shared" si="43"/>
        <v>667222757.00999999</v>
      </c>
      <c r="G875" s="614">
        <f t="shared" si="42"/>
        <v>125000</v>
      </c>
      <c r="H875" s="615">
        <f t="shared" si="44"/>
        <v>667222757.00999999</v>
      </c>
      <c r="I875" s="616" t="s">
        <v>883</v>
      </c>
      <c r="J875" s="616" t="s">
        <v>2035</v>
      </c>
    </row>
    <row r="876" spans="1:10" ht="24">
      <c r="A876" s="617"/>
      <c r="B876" s="620" t="s">
        <v>4220</v>
      </c>
      <c r="C876" s="622" t="s">
        <v>4935</v>
      </c>
      <c r="D876" s="618" t="s">
        <v>4938</v>
      </c>
      <c r="E876" s="614">
        <v>150000</v>
      </c>
      <c r="F876" s="615">
        <f t="shared" si="43"/>
        <v>667372757.00999999</v>
      </c>
      <c r="G876" s="614">
        <f t="shared" si="42"/>
        <v>150000</v>
      </c>
      <c r="H876" s="615">
        <f t="shared" si="44"/>
        <v>667372757.00999999</v>
      </c>
      <c r="I876" s="616" t="s">
        <v>883</v>
      </c>
      <c r="J876" s="616" t="s">
        <v>2035</v>
      </c>
    </row>
    <row r="877" spans="1:10" ht="24">
      <c r="A877" s="617"/>
      <c r="B877" s="620" t="s">
        <v>4220</v>
      </c>
      <c r="C877" s="622" t="s">
        <v>4935</v>
      </c>
      <c r="D877" s="618" t="s">
        <v>4939</v>
      </c>
      <c r="E877" s="614">
        <v>500000</v>
      </c>
      <c r="F877" s="615">
        <f t="shared" si="43"/>
        <v>667872757.00999999</v>
      </c>
      <c r="G877" s="614">
        <f t="shared" si="42"/>
        <v>500000</v>
      </c>
      <c r="H877" s="615">
        <f t="shared" si="44"/>
        <v>667872757.00999999</v>
      </c>
      <c r="I877" s="616" t="s">
        <v>883</v>
      </c>
      <c r="J877" s="616" t="s">
        <v>2035</v>
      </c>
    </row>
    <row r="878" spans="1:10" ht="24">
      <c r="A878" s="617"/>
      <c r="B878" s="620" t="s">
        <v>4220</v>
      </c>
      <c r="C878" s="622" t="s">
        <v>4935</v>
      </c>
      <c r="D878" s="618" t="s">
        <v>4940</v>
      </c>
      <c r="E878" s="614">
        <v>175000</v>
      </c>
      <c r="F878" s="615">
        <f t="shared" si="43"/>
        <v>668047757.00999999</v>
      </c>
      <c r="G878" s="614">
        <f t="shared" si="42"/>
        <v>175000</v>
      </c>
      <c r="H878" s="615">
        <f t="shared" si="44"/>
        <v>668047757.00999999</v>
      </c>
      <c r="I878" s="616" t="s">
        <v>883</v>
      </c>
      <c r="J878" s="616" t="s">
        <v>2035</v>
      </c>
    </row>
    <row r="879" spans="1:10" ht="24">
      <c r="A879" s="617"/>
      <c r="B879" s="620" t="s">
        <v>4220</v>
      </c>
      <c r="C879" s="622" t="s">
        <v>4935</v>
      </c>
      <c r="D879" s="618" t="s">
        <v>4941</v>
      </c>
      <c r="E879" s="614">
        <v>150000</v>
      </c>
      <c r="F879" s="615">
        <f t="shared" si="43"/>
        <v>668197757.00999999</v>
      </c>
      <c r="G879" s="614">
        <f t="shared" si="42"/>
        <v>150000</v>
      </c>
      <c r="H879" s="615">
        <f t="shared" si="44"/>
        <v>668197757.00999999</v>
      </c>
      <c r="I879" s="616" t="s">
        <v>883</v>
      </c>
      <c r="J879" s="616" t="s">
        <v>2035</v>
      </c>
    </row>
    <row r="880" spans="1:10" ht="24">
      <c r="A880" s="617"/>
      <c r="B880" s="620" t="s">
        <v>4220</v>
      </c>
      <c r="C880" s="622" t="s">
        <v>4935</v>
      </c>
      <c r="D880" s="618" t="s">
        <v>4942</v>
      </c>
      <c r="E880" s="614">
        <v>25000</v>
      </c>
      <c r="F880" s="615">
        <f t="shared" si="43"/>
        <v>668222757.00999999</v>
      </c>
      <c r="G880" s="614">
        <f t="shared" si="42"/>
        <v>25000</v>
      </c>
      <c r="H880" s="615">
        <f t="shared" si="44"/>
        <v>668222757.00999999</v>
      </c>
      <c r="I880" s="616" t="s">
        <v>883</v>
      </c>
      <c r="J880" s="616" t="s">
        <v>2035</v>
      </c>
    </row>
    <row r="881" spans="1:10" ht="24">
      <c r="A881" s="617"/>
      <c r="B881" s="620" t="s">
        <v>4220</v>
      </c>
      <c r="C881" s="622" t="s">
        <v>4935</v>
      </c>
      <c r="D881" s="618" t="s">
        <v>4943</v>
      </c>
      <c r="E881" s="614">
        <v>200000</v>
      </c>
      <c r="F881" s="615">
        <f t="shared" si="43"/>
        <v>668422757.00999999</v>
      </c>
      <c r="G881" s="614">
        <f t="shared" si="42"/>
        <v>200000</v>
      </c>
      <c r="H881" s="615">
        <f t="shared" si="44"/>
        <v>668422757.00999999</v>
      </c>
      <c r="I881" s="616" t="s">
        <v>883</v>
      </c>
      <c r="J881" s="616" t="s">
        <v>2035</v>
      </c>
    </row>
    <row r="882" spans="1:10" ht="24">
      <c r="A882" s="617"/>
      <c r="B882" s="620" t="s">
        <v>4220</v>
      </c>
      <c r="C882" s="622" t="s">
        <v>4935</v>
      </c>
      <c r="D882" s="618" t="s">
        <v>4944</v>
      </c>
      <c r="E882" s="614">
        <v>750000</v>
      </c>
      <c r="F882" s="615">
        <f t="shared" si="43"/>
        <v>669172757.00999999</v>
      </c>
      <c r="G882" s="614">
        <f t="shared" si="42"/>
        <v>750000</v>
      </c>
      <c r="H882" s="615">
        <f t="shared" si="44"/>
        <v>669172757.00999999</v>
      </c>
      <c r="I882" s="616" t="s">
        <v>883</v>
      </c>
      <c r="J882" s="616" t="s">
        <v>2035</v>
      </c>
    </row>
    <row r="883" spans="1:10" ht="24">
      <c r="A883" s="617"/>
      <c r="B883" s="620" t="s">
        <v>4220</v>
      </c>
      <c r="C883" s="622" t="s">
        <v>4935</v>
      </c>
      <c r="D883" s="618" t="s">
        <v>4945</v>
      </c>
      <c r="E883" s="614">
        <v>1740000</v>
      </c>
      <c r="F883" s="615">
        <f t="shared" si="43"/>
        <v>670912757.00999999</v>
      </c>
      <c r="G883" s="614">
        <f t="shared" si="42"/>
        <v>1740000</v>
      </c>
      <c r="H883" s="615">
        <f t="shared" si="44"/>
        <v>670912757.00999999</v>
      </c>
      <c r="I883" s="616" t="s">
        <v>883</v>
      </c>
      <c r="J883" s="616" t="s">
        <v>2035</v>
      </c>
    </row>
    <row r="884" spans="1:10" ht="24">
      <c r="A884" s="617"/>
      <c r="B884" s="620" t="s">
        <v>4220</v>
      </c>
      <c r="C884" s="622" t="s">
        <v>4935</v>
      </c>
      <c r="D884" s="618" t="s">
        <v>4946</v>
      </c>
      <c r="E884" s="614">
        <v>500000</v>
      </c>
      <c r="F884" s="615">
        <f t="shared" si="43"/>
        <v>671412757.00999999</v>
      </c>
      <c r="G884" s="614">
        <f t="shared" si="42"/>
        <v>500000</v>
      </c>
      <c r="H884" s="615">
        <f t="shared" si="44"/>
        <v>671412757.00999999</v>
      </c>
      <c r="I884" s="616" t="s">
        <v>883</v>
      </c>
      <c r="J884" s="616" t="s">
        <v>2035</v>
      </c>
    </row>
    <row r="885" spans="1:10" ht="24">
      <c r="A885" s="617"/>
      <c r="B885" s="620" t="s">
        <v>4220</v>
      </c>
      <c r="C885" s="622" t="s">
        <v>4935</v>
      </c>
      <c r="D885" s="618" t="s">
        <v>4947</v>
      </c>
      <c r="E885" s="614">
        <v>300000</v>
      </c>
      <c r="F885" s="615">
        <f t="shared" si="43"/>
        <v>671712757.00999999</v>
      </c>
      <c r="G885" s="614">
        <f t="shared" si="42"/>
        <v>300000</v>
      </c>
      <c r="H885" s="615">
        <f t="shared" si="44"/>
        <v>671712757.00999999</v>
      </c>
      <c r="I885" s="616" t="s">
        <v>883</v>
      </c>
      <c r="J885" s="616" t="s">
        <v>2035</v>
      </c>
    </row>
    <row r="886" spans="1:10" ht="24">
      <c r="A886" s="617"/>
      <c r="B886" s="620" t="s">
        <v>4220</v>
      </c>
      <c r="C886" s="622" t="s">
        <v>4935</v>
      </c>
      <c r="D886" s="618" t="s">
        <v>4948</v>
      </c>
      <c r="E886" s="614">
        <v>1740000</v>
      </c>
      <c r="F886" s="615">
        <f t="shared" si="43"/>
        <v>673452757.00999999</v>
      </c>
      <c r="G886" s="614">
        <f t="shared" si="42"/>
        <v>1740000</v>
      </c>
      <c r="H886" s="615">
        <f t="shared" si="44"/>
        <v>673452757.00999999</v>
      </c>
      <c r="I886" s="616" t="s">
        <v>883</v>
      </c>
      <c r="J886" s="616" t="s">
        <v>2035</v>
      </c>
    </row>
    <row r="887" spans="1:10" ht="24">
      <c r="A887" s="617"/>
      <c r="B887" s="620" t="s">
        <v>4220</v>
      </c>
      <c r="C887" s="622" t="s">
        <v>4935</v>
      </c>
      <c r="D887" s="618" t="s">
        <v>4949</v>
      </c>
      <c r="E887" s="614">
        <v>100000</v>
      </c>
      <c r="F887" s="615">
        <f t="shared" si="43"/>
        <v>673552757.00999999</v>
      </c>
      <c r="G887" s="614">
        <f t="shared" si="42"/>
        <v>100000</v>
      </c>
      <c r="H887" s="615">
        <f t="shared" si="44"/>
        <v>673552757.00999999</v>
      </c>
      <c r="I887" s="616" t="s">
        <v>883</v>
      </c>
      <c r="J887" s="616" t="s">
        <v>2035</v>
      </c>
    </row>
    <row r="888" spans="1:10" ht="24">
      <c r="A888" s="617"/>
      <c r="B888" s="620" t="s">
        <v>4220</v>
      </c>
      <c r="C888" s="622" t="s">
        <v>4935</v>
      </c>
      <c r="D888" s="618" t="s">
        <v>4950</v>
      </c>
      <c r="E888" s="614">
        <v>500000</v>
      </c>
      <c r="F888" s="615">
        <f t="shared" si="43"/>
        <v>674052757.00999999</v>
      </c>
      <c r="G888" s="614">
        <f t="shared" si="42"/>
        <v>500000</v>
      </c>
      <c r="H888" s="615">
        <f t="shared" si="44"/>
        <v>674052757.00999999</v>
      </c>
      <c r="I888" s="616" t="s">
        <v>883</v>
      </c>
      <c r="J888" s="616" t="s">
        <v>2035</v>
      </c>
    </row>
    <row r="889" spans="1:10" ht="24">
      <c r="A889" s="617"/>
      <c r="B889" s="620" t="s">
        <v>4220</v>
      </c>
      <c r="C889" s="622" t="s">
        <v>4935</v>
      </c>
      <c r="D889" s="618" t="s">
        <v>4951</v>
      </c>
      <c r="E889" s="614">
        <v>40000</v>
      </c>
      <c r="F889" s="615">
        <f t="shared" si="43"/>
        <v>674092757.00999999</v>
      </c>
      <c r="G889" s="614">
        <f t="shared" si="42"/>
        <v>40000</v>
      </c>
      <c r="H889" s="615">
        <f t="shared" si="44"/>
        <v>674092757.00999999</v>
      </c>
      <c r="I889" s="616" t="s">
        <v>883</v>
      </c>
      <c r="J889" s="616" t="s">
        <v>2035</v>
      </c>
    </row>
    <row r="890" spans="1:10" ht="24">
      <c r="A890" s="617"/>
      <c r="B890" s="620" t="s">
        <v>4220</v>
      </c>
      <c r="C890" s="622" t="s">
        <v>4935</v>
      </c>
      <c r="D890" s="618" t="s">
        <v>4952</v>
      </c>
      <c r="E890" s="614">
        <v>10000</v>
      </c>
      <c r="F890" s="615">
        <f t="shared" si="43"/>
        <v>674102757.00999999</v>
      </c>
      <c r="G890" s="614">
        <f t="shared" si="42"/>
        <v>10000</v>
      </c>
      <c r="H890" s="615">
        <f t="shared" si="44"/>
        <v>674102757.00999999</v>
      </c>
      <c r="I890" s="616" t="s">
        <v>883</v>
      </c>
      <c r="J890" s="616" t="s">
        <v>2035</v>
      </c>
    </row>
    <row r="891" spans="1:10" ht="24">
      <c r="A891" s="617"/>
      <c r="B891" s="620" t="s">
        <v>4220</v>
      </c>
      <c r="C891" s="622" t="s">
        <v>4935</v>
      </c>
      <c r="D891" s="618" t="s">
        <v>4953</v>
      </c>
      <c r="E891" s="614">
        <v>400000</v>
      </c>
      <c r="F891" s="615">
        <f t="shared" si="43"/>
        <v>674502757.00999999</v>
      </c>
      <c r="G891" s="614">
        <f t="shared" si="42"/>
        <v>400000</v>
      </c>
      <c r="H891" s="615">
        <f t="shared" si="44"/>
        <v>674502757.00999999</v>
      </c>
      <c r="I891" s="616" t="s">
        <v>883</v>
      </c>
      <c r="J891" s="616" t="s">
        <v>2035</v>
      </c>
    </row>
    <row r="892" spans="1:10" ht="24">
      <c r="A892" s="617"/>
      <c r="B892" s="620" t="s">
        <v>4220</v>
      </c>
      <c r="C892" s="622" t="s">
        <v>4935</v>
      </c>
      <c r="D892" s="618" t="s">
        <v>4954</v>
      </c>
      <c r="E892" s="614">
        <v>300000</v>
      </c>
      <c r="F892" s="615">
        <f t="shared" si="43"/>
        <v>674802757.00999999</v>
      </c>
      <c r="G892" s="614">
        <f t="shared" si="42"/>
        <v>300000</v>
      </c>
      <c r="H892" s="615">
        <f t="shared" si="44"/>
        <v>674802757.00999999</v>
      </c>
      <c r="I892" s="616" t="s">
        <v>883</v>
      </c>
      <c r="J892" s="616" t="s">
        <v>2035</v>
      </c>
    </row>
    <row r="893" spans="1:10" ht="24">
      <c r="A893" s="617"/>
      <c r="B893" s="620" t="s">
        <v>4220</v>
      </c>
      <c r="C893" s="622" t="s">
        <v>4935</v>
      </c>
      <c r="D893" s="618" t="s">
        <v>4955</v>
      </c>
      <c r="E893" s="614">
        <v>250000</v>
      </c>
      <c r="F893" s="615">
        <f t="shared" si="43"/>
        <v>675052757.00999999</v>
      </c>
      <c r="G893" s="614">
        <f t="shared" si="42"/>
        <v>250000</v>
      </c>
      <c r="H893" s="615">
        <f t="shared" si="44"/>
        <v>675052757.00999999</v>
      </c>
      <c r="I893" s="616" t="s">
        <v>883</v>
      </c>
      <c r="J893" s="616" t="s">
        <v>2035</v>
      </c>
    </row>
    <row r="894" spans="1:10" ht="24">
      <c r="A894" s="617"/>
      <c r="B894" s="620" t="s">
        <v>4220</v>
      </c>
      <c r="C894" s="622" t="s">
        <v>4935</v>
      </c>
      <c r="D894" s="618" t="s">
        <v>4956</v>
      </c>
      <c r="E894" s="614">
        <v>235000</v>
      </c>
      <c r="F894" s="615">
        <f t="shared" si="43"/>
        <v>675287757.00999999</v>
      </c>
      <c r="G894" s="614">
        <f t="shared" si="42"/>
        <v>235000</v>
      </c>
      <c r="H894" s="615">
        <f t="shared" si="44"/>
        <v>675287757.00999999</v>
      </c>
      <c r="I894" s="616" t="s">
        <v>883</v>
      </c>
      <c r="J894" s="616" t="s">
        <v>2035</v>
      </c>
    </row>
    <row r="895" spans="1:10" ht="24">
      <c r="A895" s="617"/>
      <c r="B895" s="620" t="s">
        <v>4220</v>
      </c>
      <c r="C895" s="622" t="s">
        <v>4935</v>
      </c>
      <c r="D895" s="618" t="s">
        <v>4957</v>
      </c>
      <c r="E895" s="614">
        <v>300000</v>
      </c>
      <c r="F895" s="615">
        <f t="shared" si="43"/>
        <v>675587757.00999999</v>
      </c>
      <c r="G895" s="614">
        <f t="shared" si="42"/>
        <v>300000</v>
      </c>
      <c r="H895" s="615">
        <f t="shared" si="44"/>
        <v>675587757.00999999</v>
      </c>
      <c r="I895" s="616" t="s">
        <v>883</v>
      </c>
      <c r="J895" s="616" t="s">
        <v>2035</v>
      </c>
    </row>
    <row r="896" spans="1:10" ht="24">
      <c r="A896" s="617"/>
      <c r="B896" s="620" t="s">
        <v>4220</v>
      </c>
      <c r="C896" s="622" t="s">
        <v>4935</v>
      </c>
      <c r="D896" s="618" t="s">
        <v>4958</v>
      </c>
      <c r="E896" s="614">
        <v>250000</v>
      </c>
      <c r="F896" s="615">
        <f t="shared" si="43"/>
        <v>675837757.00999999</v>
      </c>
      <c r="G896" s="614">
        <f t="shared" si="42"/>
        <v>250000</v>
      </c>
      <c r="H896" s="615">
        <f t="shared" si="44"/>
        <v>675837757.00999999</v>
      </c>
      <c r="I896" s="616" t="s">
        <v>883</v>
      </c>
      <c r="J896" s="616" t="s">
        <v>2035</v>
      </c>
    </row>
    <row r="897" spans="1:10" ht="24">
      <c r="A897" s="617"/>
      <c r="B897" s="620" t="s">
        <v>4220</v>
      </c>
      <c r="C897" s="622" t="s">
        <v>4959</v>
      </c>
      <c r="D897" s="618"/>
      <c r="E897" s="614">
        <v>88509</v>
      </c>
      <c r="F897" s="615">
        <f t="shared" si="43"/>
        <v>675926266.00999999</v>
      </c>
      <c r="G897" s="614">
        <f t="shared" si="42"/>
        <v>88509</v>
      </c>
      <c r="H897" s="615">
        <f t="shared" si="44"/>
        <v>675926266.00999999</v>
      </c>
      <c r="I897" s="616" t="s">
        <v>4288</v>
      </c>
      <c r="J897" s="616" t="s">
        <v>790</v>
      </c>
    </row>
    <row r="898" spans="1:10" ht="24">
      <c r="A898" s="617"/>
      <c r="B898" s="620" t="s">
        <v>4220</v>
      </c>
      <c r="C898" s="622" t="s">
        <v>4960</v>
      </c>
      <c r="D898" s="618" t="s">
        <v>4961</v>
      </c>
      <c r="E898" s="614">
        <v>150000</v>
      </c>
      <c r="F898" s="615">
        <f t="shared" si="43"/>
        <v>676076266.00999999</v>
      </c>
      <c r="G898" s="614">
        <f t="shared" si="42"/>
        <v>150000</v>
      </c>
      <c r="H898" s="615">
        <f t="shared" si="44"/>
        <v>676076266.00999999</v>
      </c>
      <c r="I898" s="616" t="s">
        <v>113</v>
      </c>
      <c r="J898" s="616" t="s">
        <v>2463</v>
      </c>
    </row>
    <row r="899" spans="1:10" ht="24">
      <c r="A899" s="617"/>
      <c r="B899" s="620" t="s">
        <v>4220</v>
      </c>
      <c r="C899" s="622" t="s">
        <v>4960</v>
      </c>
      <c r="D899" s="618" t="s">
        <v>4962</v>
      </c>
      <c r="E899" s="614">
        <v>50000</v>
      </c>
      <c r="F899" s="615">
        <f t="shared" si="43"/>
        <v>676126266.00999999</v>
      </c>
      <c r="G899" s="614">
        <f t="shared" si="42"/>
        <v>50000</v>
      </c>
      <c r="H899" s="615">
        <f t="shared" si="44"/>
        <v>676126266.00999999</v>
      </c>
      <c r="I899" s="616" t="s">
        <v>113</v>
      </c>
      <c r="J899" s="616" t="s">
        <v>2463</v>
      </c>
    </row>
    <row r="900" spans="1:10" ht="24">
      <c r="A900" s="617"/>
      <c r="B900" s="620" t="s">
        <v>4220</v>
      </c>
      <c r="C900" s="622" t="s">
        <v>4960</v>
      </c>
      <c r="D900" s="618" t="s">
        <v>4832</v>
      </c>
      <c r="E900" s="614">
        <v>500000</v>
      </c>
      <c r="F900" s="615">
        <f t="shared" si="43"/>
        <v>676626266.00999999</v>
      </c>
      <c r="G900" s="614">
        <f t="shared" si="42"/>
        <v>500000</v>
      </c>
      <c r="H900" s="615">
        <f t="shared" si="44"/>
        <v>676626266.00999999</v>
      </c>
      <c r="I900" s="616" t="s">
        <v>113</v>
      </c>
      <c r="J900" s="616" t="s">
        <v>2463</v>
      </c>
    </row>
    <row r="901" spans="1:10" ht="24">
      <c r="A901" s="617"/>
      <c r="B901" s="620" t="s">
        <v>4220</v>
      </c>
      <c r="C901" s="622" t="s">
        <v>4960</v>
      </c>
      <c r="D901" s="618" t="s">
        <v>4963</v>
      </c>
      <c r="E901" s="614">
        <v>170000</v>
      </c>
      <c r="F901" s="615">
        <f t="shared" si="43"/>
        <v>676796266.00999999</v>
      </c>
      <c r="G901" s="614">
        <f t="shared" si="42"/>
        <v>170000</v>
      </c>
      <c r="H901" s="615">
        <f t="shared" si="44"/>
        <v>676796266.00999999</v>
      </c>
      <c r="I901" s="616" t="s">
        <v>113</v>
      </c>
      <c r="J901" s="616" t="s">
        <v>2463</v>
      </c>
    </row>
    <row r="902" spans="1:10" ht="24">
      <c r="A902" s="617"/>
      <c r="B902" s="620" t="s">
        <v>4220</v>
      </c>
      <c r="C902" s="622" t="s">
        <v>4960</v>
      </c>
      <c r="D902" s="618" t="s">
        <v>4964</v>
      </c>
      <c r="E902" s="614">
        <v>3570000</v>
      </c>
      <c r="F902" s="615">
        <f t="shared" si="43"/>
        <v>680366266.00999999</v>
      </c>
      <c r="G902" s="614">
        <f t="shared" si="42"/>
        <v>3570000</v>
      </c>
      <c r="H902" s="615">
        <f t="shared" si="44"/>
        <v>680366266.00999999</v>
      </c>
      <c r="I902" s="616" t="s">
        <v>113</v>
      </c>
      <c r="J902" s="616" t="s">
        <v>2463</v>
      </c>
    </row>
    <row r="903" spans="1:10" ht="24">
      <c r="A903" s="617"/>
      <c r="B903" s="620" t="s">
        <v>4220</v>
      </c>
      <c r="C903" s="622" t="s">
        <v>4960</v>
      </c>
      <c r="D903" s="618" t="s">
        <v>4965</v>
      </c>
      <c r="E903" s="614">
        <v>180000</v>
      </c>
      <c r="F903" s="615">
        <f t="shared" si="43"/>
        <v>680546266.00999999</v>
      </c>
      <c r="G903" s="614">
        <f t="shared" si="42"/>
        <v>180000</v>
      </c>
      <c r="H903" s="615">
        <f t="shared" si="44"/>
        <v>680546266.00999999</v>
      </c>
      <c r="I903" s="616" t="s">
        <v>113</v>
      </c>
      <c r="J903" s="616" t="s">
        <v>2463</v>
      </c>
    </row>
    <row r="904" spans="1:10" ht="24">
      <c r="A904" s="617"/>
      <c r="B904" s="620" t="s">
        <v>4220</v>
      </c>
      <c r="C904" s="622" t="s">
        <v>4960</v>
      </c>
      <c r="D904" s="618" t="s">
        <v>4966</v>
      </c>
      <c r="E904" s="614">
        <v>250000</v>
      </c>
      <c r="F904" s="615">
        <f t="shared" si="43"/>
        <v>680796266.00999999</v>
      </c>
      <c r="G904" s="614">
        <f t="shared" si="42"/>
        <v>250000</v>
      </c>
      <c r="H904" s="615">
        <f t="shared" si="44"/>
        <v>680796266.00999999</v>
      </c>
      <c r="I904" s="616" t="s">
        <v>113</v>
      </c>
      <c r="J904" s="616" t="s">
        <v>2463</v>
      </c>
    </row>
    <row r="905" spans="1:10" ht="24">
      <c r="A905" s="617"/>
      <c r="B905" s="620" t="s">
        <v>4220</v>
      </c>
      <c r="C905" s="622" t="s">
        <v>4960</v>
      </c>
      <c r="D905" s="618" t="s">
        <v>4967</v>
      </c>
      <c r="E905" s="614">
        <v>200000</v>
      </c>
      <c r="F905" s="615">
        <f t="shared" si="43"/>
        <v>680996266.00999999</v>
      </c>
      <c r="G905" s="614">
        <f t="shared" si="42"/>
        <v>200000</v>
      </c>
      <c r="H905" s="615">
        <f t="shared" si="44"/>
        <v>680996266.00999999</v>
      </c>
      <c r="I905" s="616" t="s">
        <v>113</v>
      </c>
      <c r="J905" s="616" t="s">
        <v>2463</v>
      </c>
    </row>
    <row r="906" spans="1:10" ht="24">
      <c r="A906" s="617"/>
      <c r="B906" s="620" t="s">
        <v>4220</v>
      </c>
      <c r="C906" s="622" t="s">
        <v>4960</v>
      </c>
      <c r="D906" s="618" t="s">
        <v>4968</v>
      </c>
      <c r="E906" s="614">
        <v>505000</v>
      </c>
      <c r="F906" s="615">
        <f t="shared" si="43"/>
        <v>681501266.00999999</v>
      </c>
      <c r="G906" s="614">
        <f t="shared" ref="G906:G969" si="45">E906</f>
        <v>505000</v>
      </c>
      <c r="H906" s="615">
        <f t="shared" si="44"/>
        <v>681501266.00999999</v>
      </c>
      <c r="I906" s="616" t="s">
        <v>113</v>
      </c>
      <c r="J906" s="616" t="s">
        <v>2463</v>
      </c>
    </row>
    <row r="907" spans="1:10" ht="24">
      <c r="A907" s="617"/>
      <c r="B907" s="620" t="s">
        <v>4220</v>
      </c>
      <c r="C907" s="622" t="s">
        <v>4960</v>
      </c>
      <c r="D907" s="618" t="s">
        <v>4969</v>
      </c>
      <c r="E907" s="614">
        <v>5000000</v>
      </c>
      <c r="F907" s="615">
        <f t="shared" ref="F907:F970" si="46">E907+F906</f>
        <v>686501266.00999999</v>
      </c>
      <c r="G907" s="614">
        <f t="shared" si="45"/>
        <v>5000000</v>
      </c>
      <c r="H907" s="615">
        <f t="shared" ref="H907:H970" si="47">H906+G907</f>
        <v>686501266.00999999</v>
      </c>
      <c r="I907" s="616" t="s">
        <v>113</v>
      </c>
      <c r="J907" s="616" t="s">
        <v>2463</v>
      </c>
    </row>
    <row r="908" spans="1:10" ht="24">
      <c r="A908" s="617"/>
      <c r="B908" s="620" t="s">
        <v>4220</v>
      </c>
      <c r="C908" s="622" t="s">
        <v>4970</v>
      </c>
      <c r="D908" s="618" t="s">
        <v>4971</v>
      </c>
      <c r="E908" s="614">
        <v>150000</v>
      </c>
      <c r="F908" s="615">
        <f t="shared" si="46"/>
        <v>686651266.00999999</v>
      </c>
      <c r="G908" s="614">
        <f t="shared" si="45"/>
        <v>150000</v>
      </c>
      <c r="H908" s="615">
        <f t="shared" si="47"/>
        <v>686651266.00999999</v>
      </c>
      <c r="I908" s="616" t="s">
        <v>113</v>
      </c>
      <c r="J908" s="616" t="s">
        <v>2463</v>
      </c>
    </row>
    <row r="909" spans="1:10" ht="24">
      <c r="A909" s="617"/>
      <c r="B909" s="620" t="s">
        <v>4220</v>
      </c>
      <c r="C909" s="622" t="s">
        <v>4970</v>
      </c>
      <c r="D909" s="618" t="s">
        <v>4972</v>
      </c>
      <c r="E909" s="614">
        <v>1600000</v>
      </c>
      <c r="F909" s="615">
        <f t="shared" si="46"/>
        <v>688251266.00999999</v>
      </c>
      <c r="G909" s="614">
        <f t="shared" si="45"/>
        <v>1600000</v>
      </c>
      <c r="H909" s="615">
        <f t="shared" si="47"/>
        <v>688251266.00999999</v>
      </c>
      <c r="I909" s="616" t="s">
        <v>113</v>
      </c>
      <c r="J909" s="616" t="s">
        <v>2463</v>
      </c>
    </row>
    <row r="910" spans="1:10" ht="24">
      <c r="A910" s="617"/>
      <c r="B910" s="620" t="s">
        <v>4220</v>
      </c>
      <c r="C910" s="622" t="s">
        <v>4970</v>
      </c>
      <c r="D910" s="618" t="s">
        <v>4973</v>
      </c>
      <c r="E910" s="614">
        <v>813000</v>
      </c>
      <c r="F910" s="615">
        <f t="shared" si="46"/>
        <v>689064266.00999999</v>
      </c>
      <c r="G910" s="614">
        <f t="shared" si="45"/>
        <v>813000</v>
      </c>
      <c r="H910" s="615">
        <f t="shared" si="47"/>
        <v>689064266.00999999</v>
      </c>
      <c r="I910" s="616" t="s">
        <v>113</v>
      </c>
      <c r="J910" s="616" t="s">
        <v>2463</v>
      </c>
    </row>
    <row r="911" spans="1:10" ht="24">
      <c r="A911" s="617"/>
      <c r="B911" s="620" t="s">
        <v>4220</v>
      </c>
      <c r="C911" s="622" t="s">
        <v>4970</v>
      </c>
      <c r="D911" s="618" t="s">
        <v>4974</v>
      </c>
      <c r="E911" s="614">
        <v>122000</v>
      </c>
      <c r="F911" s="615">
        <f t="shared" si="46"/>
        <v>689186266.00999999</v>
      </c>
      <c r="G911" s="614">
        <f t="shared" si="45"/>
        <v>122000</v>
      </c>
      <c r="H911" s="615">
        <f t="shared" si="47"/>
        <v>689186266.00999999</v>
      </c>
      <c r="I911" s="616" t="s">
        <v>113</v>
      </c>
      <c r="J911" s="616" t="s">
        <v>2463</v>
      </c>
    </row>
    <row r="912" spans="1:10" ht="24">
      <c r="A912" s="617"/>
      <c r="B912" s="620" t="s">
        <v>4220</v>
      </c>
      <c r="C912" s="622" t="s">
        <v>4970</v>
      </c>
      <c r="D912" s="618" t="s">
        <v>4975</v>
      </c>
      <c r="E912" s="614">
        <v>97000</v>
      </c>
      <c r="F912" s="615">
        <f t="shared" si="46"/>
        <v>689283266.00999999</v>
      </c>
      <c r="G912" s="614">
        <f t="shared" si="45"/>
        <v>97000</v>
      </c>
      <c r="H912" s="615">
        <f t="shared" si="47"/>
        <v>689283266.00999999</v>
      </c>
      <c r="I912" s="616" t="s">
        <v>113</v>
      </c>
      <c r="J912" s="616" t="s">
        <v>2463</v>
      </c>
    </row>
    <row r="913" spans="1:10" ht="24">
      <c r="A913" s="617"/>
      <c r="B913" s="620" t="s">
        <v>4220</v>
      </c>
      <c r="C913" s="622" t="s">
        <v>4970</v>
      </c>
      <c r="D913" s="618" t="s">
        <v>4976</v>
      </c>
      <c r="E913" s="614">
        <v>720000</v>
      </c>
      <c r="F913" s="615">
        <f t="shared" si="46"/>
        <v>690003266.00999999</v>
      </c>
      <c r="G913" s="614">
        <f t="shared" si="45"/>
        <v>720000</v>
      </c>
      <c r="H913" s="615">
        <f t="shared" si="47"/>
        <v>690003266.00999999</v>
      </c>
      <c r="I913" s="616" t="s">
        <v>113</v>
      </c>
      <c r="J913" s="616" t="s">
        <v>2463</v>
      </c>
    </row>
    <row r="914" spans="1:10" ht="24">
      <c r="A914" s="617"/>
      <c r="B914" s="620" t="s">
        <v>4220</v>
      </c>
      <c r="C914" s="622" t="s">
        <v>4970</v>
      </c>
      <c r="D914" s="618" t="s">
        <v>4977</v>
      </c>
      <c r="E914" s="614">
        <v>8000000</v>
      </c>
      <c r="F914" s="615">
        <f t="shared" si="46"/>
        <v>698003266.00999999</v>
      </c>
      <c r="G914" s="614">
        <f t="shared" si="45"/>
        <v>8000000</v>
      </c>
      <c r="H914" s="615">
        <f t="shared" si="47"/>
        <v>698003266.00999999</v>
      </c>
      <c r="I914" s="616" t="s">
        <v>113</v>
      </c>
      <c r="J914" s="616" t="s">
        <v>2463</v>
      </c>
    </row>
    <row r="915" spans="1:10" ht="24">
      <c r="A915" s="617"/>
      <c r="B915" s="620" t="s">
        <v>4220</v>
      </c>
      <c r="C915" s="622" t="s">
        <v>4970</v>
      </c>
      <c r="D915" s="618" t="s">
        <v>4978</v>
      </c>
      <c r="E915" s="614">
        <v>25000</v>
      </c>
      <c r="F915" s="615">
        <f t="shared" si="46"/>
        <v>698028266.00999999</v>
      </c>
      <c r="G915" s="614">
        <f t="shared" si="45"/>
        <v>25000</v>
      </c>
      <c r="H915" s="615">
        <f t="shared" si="47"/>
        <v>698028266.00999999</v>
      </c>
      <c r="I915" s="616" t="s">
        <v>113</v>
      </c>
      <c r="J915" s="616" t="s">
        <v>2463</v>
      </c>
    </row>
    <row r="916" spans="1:10" ht="24">
      <c r="A916" s="617"/>
      <c r="B916" s="620" t="s">
        <v>4220</v>
      </c>
      <c r="C916" s="622" t="s">
        <v>4970</v>
      </c>
      <c r="D916" s="618" t="s">
        <v>4979</v>
      </c>
      <c r="E916" s="614">
        <v>7625000</v>
      </c>
      <c r="F916" s="615">
        <f t="shared" si="46"/>
        <v>705653266.00999999</v>
      </c>
      <c r="G916" s="614">
        <f t="shared" si="45"/>
        <v>7625000</v>
      </c>
      <c r="H916" s="615">
        <f t="shared" si="47"/>
        <v>705653266.00999999</v>
      </c>
      <c r="I916" s="616" t="s">
        <v>113</v>
      </c>
      <c r="J916" s="616" t="s">
        <v>2463</v>
      </c>
    </row>
    <row r="917" spans="1:10" ht="24">
      <c r="A917" s="617"/>
      <c r="B917" s="620" t="s">
        <v>4220</v>
      </c>
      <c r="C917" s="622" t="s">
        <v>4970</v>
      </c>
      <c r="D917" s="618" t="s">
        <v>4980</v>
      </c>
      <c r="E917" s="614">
        <v>142000</v>
      </c>
      <c r="F917" s="615">
        <f t="shared" si="46"/>
        <v>705795266.00999999</v>
      </c>
      <c r="G917" s="614">
        <f t="shared" si="45"/>
        <v>142000</v>
      </c>
      <c r="H917" s="615">
        <f t="shared" si="47"/>
        <v>705795266.00999999</v>
      </c>
      <c r="I917" s="616" t="s">
        <v>113</v>
      </c>
      <c r="J917" s="616" t="s">
        <v>2463</v>
      </c>
    </row>
    <row r="918" spans="1:10" ht="24">
      <c r="A918" s="617"/>
      <c r="B918" s="620" t="s">
        <v>4220</v>
      </c>
      <c r="C918" s="622" t="s">
        <v>4970</v>
      </c>
      <c r="D918" s="618" t="s">
        <v>4981</v>
      </c>
      <c r="E918" s="614">
        <v>2900000</v>
      </c>
      <c r="F918" s="615">
        <f t="shared" si="46"/>
        <v>708695266.00999999</v>
      </c>
      <c r="G918" s="614">
        <f t="shared" si="45"/>
        <v>2900000</v>
      </c>
      <c r="H918" s="615">
        <f t="shared" si="47"/>
        <v>708695266.00999999</v>
      </c>
      <c r="I918" s="616" t="s">
        <v>113</v>
      </c>
      <c r="J918" s="616" t="s">
        <v>2463</v>
      </c>
    </row>
    <row r="919" spans="1:10" ht="24">
      <c r="A919" s="617"/>
      <c r="B919" s="620" t="s">
        <v>4220</v>
      </c>
      <c r="C919" s="622" t="s">
        <v>4970</v>
      </c>
      <c r="D919" s="618" t="s">
        <v>4982</v>
      </c>
      <c r="E919" s="614">
        <v>1850000</v>
      </c>
      <c r="F919" s="615">
        <f t="shared" si="46"/>
        <v>710545266.00999999</v>
      </c>
      <c r="G919" s="614">
        <f t="shared" si="45"/>
        <v>1850000</v>
      </c>
      <c r="H919" s="615">
        <f t="shared" si="47"/>
        <v>710545266.00999999</v>
      </c>
      <c r="I919" s="616" t="s">
        <v>113</v>
      </c>
      <c r="J919" s="616" t="s">
        <v>2463</v>
      </c>
    </row>
    <row r="920" spans="1:10" ht="24">
      <c r="A920" s="617"/>
      <c r="B920" s="620" t="s">
        <v>4220</v>
      </c>
      <c r="C920" s="622" t="s">
        <v>4970</v>
      </c>
      <c r="D920" s="618" t="s">
        <v>4983</v>
      </c>
      <c r="E920" s="614">
        <v>1000000</v>
      </c>
      <c r="F920" s="615">
        <f t="shared" si="46"/>
        <v>711545266.00999999</v>
      </c>
      <c r="G920" s="614">
        <f t="shared" si="45"/>
        <v>1000000</v>
      </c>
      <c r="H920" s="615">
        <f t="shared" si="47"/>
        <v>711545266.00999999</v>
      </c>
      <c r="I920" s="616" t="s">
        <v>113</v>
      </c>
      <c r="J920" s="616" t="s">
        <v>2463</v>
      </c>
    </row>
    <row r="921" spans="1:10" ht="24">
      <c r="A921" s="617"/>
      <c r="B921" s="620" t="s">
        <v>4220</v>
      </c>
      <c r="C921" s="622" t="s">
        <v>4970</v>
      </c>
      <c r="D921" s="618" t="s">
        <v>4984</v>
      </c>
      <c r="E921" s="614">
        <v>4000000</v>
      </c>
      <c r="F921" s="615">
        <f t="shared" si="46"/>
        <v>715545266.00999999</v>
      </c>
      <c r="G921" s="614">
        <f t="shared" si="45"/>
        <v>4000000</v>
      </c>
      <c r="H921" s="615">
        <f t="shared" si="47"/>
        <v>715545266.00999999</v>
      </c>
      <c r="I921" s="616" t="s">
        <v>113</v>
      </c>
      <c r="J921" s="616" t="s">
        <v>2463</v>
      </c>
    </row>
    <row r="922" spans="1:10" ht="24">
      <c r="A922" s="617"/>
      <c r="B922" s="620" t="s">
        <v>4220</v>
      </c>
      <c r="C922" s="622" t="s">
        <v>4970</v>
      </c>
      <c r="D922" s="618" t="s">
        <v>4985</v>
      </c>
      <c r="E922" s="614">
        <v>145000</v>
      </c>
      <c r="F922" s="615">
        <f t="shared" si="46"/>
        <v>715690266.00999999</v>
      </c>
      <c r="G922" s="614">
        <f t="shared" si="45"/>
        <v>145000</v>
      </c>
      <c r="H922" s="615">
        <f t="shared" si="47"/>
        <v>715690266.00999999</v>
      </c>
      <c r="I922" s="616" t="s">
        <v>113</v>
      </c>
      <c r="J922" s="616" t="s">
        <v>2463</v>
      </c>
    </row>
    <row r="923" spans="1:10" ht="24">
      <c r="A923" s="617"/>
      <c r="B923" s="620" t="s">
        <v>4220</v>
      </c>
      <c r="C923" s="622" t="s">
        <v>4970</v>
      </c>
      <c r="D923" s="618" t="s">
        <v>4986</v>
      </c>
      <c r="E923" s="614">
        <v>512000</v>
      </c>
      <c r="F923" s="615">
        <f t="shared" si="46"/>
        <v>716202266.00999999</v>
      </c>
      <c r="G923" s="614">
        <f t="shared" si="45"/>
        <v>512000</v>
      </c>
      <c r="H923" s="615">
        <f t="shared" si="47"/>
        <v>716202266.00999999</v>
      </c>
      <c r="I923" s="616" t="s">
        <v>113</v>
      </c>
      <c r="J923" s="616" t="s">
        <v>2463</v>
      </c>
    </row>
    <row r="924" spans="1:10" ht="24">
      <c r="A924" s="617"/>
      <c r="B924" s="620" t="s">
        <v>4220</v>
      </c>
      <c r="C924" s="622" t="s">
        <v>4970</v>
      </c>
      <c r="D924" s="618" t="s">
        <v>4987</v>
      </c>
      <c r="E924" s="614">
        <v>585000</v>
      </c>
      <c r="F924" s="615">
        <f t="shared" si="46"/>
        <v>716787266.00999999</v>
      </c>
      <c r="G924" s="614">
        <f t="shared" si="45"/>
        <v>585000</v>
      </c>
      <c r="H924" s="615">
        <f t="shared" si="47"/>
        <v>716787266.00999999</v>
      </c>
      <c r="I924" s="616" t="s">
        <v>113</v>
      </c>
      <c r="J924" s="616" t="s">
        <v>2463</v>
      </c>
    </row>
    <row r="925" spans="1:10" ht="24">
      <c r="A925" s="617"/>
      <c r="B925" s="620" t="s">
        <v>4220</v>
      </c>
      <c r="C925" s="622" t="s">
        <v>4970</v>
      </c>
      <c r="D925" s="618" t="s">
        <v>4988</v>
      </c>
      <c r="E925" s="614">
        <v>422000</v>
      </c>
      <c r="F925" s="615">
        <f t="shared" si="46"/>
        <v>717209266.00999999</v>
      </c>
      <c r="G925" s="614">
        <f t="shared" si="45"/>
        <v>422000</v>
      </c>
      <c r="H925" s="615">
        <f t="shared" si="47"/>
        <v>717209266.00999999</v>
      </c>
      <c r="I925" s="616" t="s">
        <v>113</v>
      </c>
      <c r="J925" s="616" t="s">
        <v>2463</v>
      </c>
    </row>
    <row r="926" spans="1:10" ht="24">
      <c r="A926" s="617"/>
      <c r="B926" s="620" t="s">
        <v>4220</v>
      </c>
      <c r="C926" s="622" t="s">
        <v>4970</v>
      </c>
      <c r="D926" s="618" t="s">
        <v>4593</v>
      </c>
      <c r="E926" s="614">
        <v>975000</v>
      </c>
      <c r="F926" s="615">
        <f t="shared" si="46"/>
        <v>718184266.00999999</v>
      </c>
      <c r="G926" s="614">
        <f t="shared" si="45"/>
        <v>975000</v>
      </c>
      <c r="H926" s="615">
        <f t="shared" si="47"/>
        <v>718184266.00999999</v>
      </c>
      <c r="I926" s="616" t="s">
        <v>113</v>
      </c>
      <c r="J926" s="616" t="s">
        <v>2463</v>
      </c>
    </row>
    <row r="927" spans="1:10" ht="24">
      <c r="A927" s="617"/>
      <c r="B927" s="620" t="s">
        <v>4220</v>
      </c>
      <c r="C927" s="622" t="s">
        <v>4970</v>
      </c>
      <c r="D927" s="618" t="s">
        <v>4593</v>
      </c>
      <c r="E927" s="614">
        <v>325000</v>
      </c>
      <c r="F927" s="615">
        <f t="shared" si="46"/>
        <v>718509266.00999999</v>
      </c>
      <c r="G927" s="614">
        <f t="shared" si="45"/>
        <v>325000</v>
      </c>
      <c r="H927" s="615">
        <f t="shared" si="47"/>
        <v>718509266.00999999</v>
      </c>
      <c r="I927" s="616" t="s">
        <v>113</v>
      </c>
      <c r="J927" s="616" t="s">
        <v>2463</v>
      </c>
    </row>
    <row r="928" spans="1:10" ht="24">
      <c r="A928" s="617"/>
      <c r="B928" s="620" t="s">
        <v>4220</v>
      </c>
      <c r="C928" s="622" t="s">
        <v>4970</v>
      </c>
      <c r="D928" s="618" t="s">
        <v>4989</v>
      </c>
      <c r="E928" s="614">
        <v>2132000</v>
      </c>
      <c r="F928" s="615">
        <f t="shared" si="46"/>
        <v>720641266.00999999</v>
      </c>
      <c r="G928" s="614">
        <f t="shared" si="45"/>
        <v>2132000</v>
      </c>
      <c r="H928" s="615">
        <f t="shared" si="47"/>
        <v>720641266.00999999</v>
      </c>
      <c r="I928" s="616" t="s">
        <v>113</v>
      </c>
      <c r="J928" s="616" t="s">
        <v>2463</v>
      </c>
    </row>
    <row r="929" spans="1:10" ht="24">
      <c r="A929" s="617"/>
      <c r="B929" s="620" t="s">
        <v>4220</v>
      </c>
      <c r="C929" s="622" t="s">
        <v>4970</v>
      </c>
      <c r="D929" s="618" t="s">
        <v>4990</v>
      </c>
      <c r="E929" s="614">
        <v>650000</v>
      </c>
      <c r="F929" s="615">
        <f t="shared" si="46"/>
        <v>721291266.00999999</v>
      </c>
      <c r="G929" s="614">
        <f t="shared" si="45"/>
        <v>650000</v>
      </c>
      <c r="H929" s="615">
        <f t="shared" si="47"/>
        <v>721291266.00999999</v>
      </c>
      <c r="I929" s="616" t="s">
        <v>113</v>
      </c>
      <c r="J929" s="616" t="s">
        <v>2463</v>
      </c>
    </row>
    <row r="930" spans="1:10" ht="24">
      <c r="A930" s="617"/>
      <c r="B930" s="620" t="s">
        <v>4220</v>
      </c>
      <c r="C930" s="622" t="s">
        <v>4970</v>
      </c>
      <c r="D930" s="618" t="s">
        <v>4991</v>
      </c>
      <c r="E930" s="614">
        <v>100000</v>
      </c>
      <c r="F930" s="615">
        <f t="shared" si="46"/>
        <v>721391266.00999999</v>
      </c>
      <c r="G930" s="614">
        <f t="shared" si="45"/>
        <v>100000</v>
      </c>
      <c r="H930" s="615">
        <f t="shared" si="47"/>
        <v>721391266.00999999</v>
      </c>
      <c r="I930" s="616" t="s">
        <v>113</v>
      </c>
      <c r="J930" s="616" t="s">
        <v>2463</v>
      </c>
    </row>
    <row r="931" spans="1:10" ht="24">
      <c r="A931" s="617"/>
      <c r="B931" s="620" t="s">
        <v>4220</v>
      </c>
      <c r="C931" s="622" t="s">
        <v>4970</v>
      </c>
      <c r="D931" s="618" t="s">
        <v>4992</v>
      </c>
      <c r="E931" s="614">
        <v>250000</v>
      </c>
      <c r="F931" s="615">
        <f t="shared" si="46"/>
        <v>721641266.00999999</v>
      </c>
      <c r="G931" s="614">
        <f t="shared" si="45"/>
        <v>250000</v>
      </c>
      <c r="H931" s="615">
        <f t="shared" si="47"/>
        <v>721641266.00999999</v>
      </c>
      <c r="I931" s="616" t="s">
        <v>113</v>
      </c>
      <c r="J931" s="616" t="s">
        <v>2463</v>
      </c>
    </row>
    <row r="932" spans="1:10" ht="24">
      <c r="A932" s="617"/>
      <c r="B932" s="620" t="s">
        <v>4220</v>
      </c>
      <c r="C932" s="622" t="s">
        <v>4970</v>
      </c>
      <c r="D932" s="618" t="s">
        <v>4993</v>
      </c>
      <c r="E932" s="614">
        <v>1500000</v>
      </c>
      <c r="F932" s="615">
        <f t="shared" si="46"/>
        <v>723141266.00999999</v>
      </c>
      <c r="G932" s="614">
        <f t="shared" si="45"/>
        <v>1500000</v>
      </c>
      <c r="H932" s="615">
        <f t="shared" si="47"/>
        <v>723141266.00999999</v>
      </c>
      <c r="I932" s="616" t="s">
        <v>113</v>
      </c>
      <c r="J932" s="616" t="s">
        <v>2463</v>
      </c>
    </row>
    <row r="933" spans="1:10" ht="24">
      <c r="A933" s="617"/>
      <c r="B933" s="620" t="s">
        <v>4220</v>
      </c>
      <c r="C933" s="622" t="s">
        <v>4970</v>
      </c>
      <c r="D933" s="618" t="s">
        <v>4994</v>
      </c>
      <c r="E933" s="614">
        <v>570000</v>
      </c>
      <c r="F933" s="615">
        <f t="shared" si="46"/>
        <v>723711266.00999999</v>
      </c>
      <c r="G933" s="614">
        <f t="shared" si="45"/>
        <v>570000</v>
      </c>
      <c r="H933" s="615">
        <f t="shared" si="47"/>
        <v>723711266.00999999</v>
      </c>
      <c r="I933" s="616" t="s">
        <v>113</v>
      </c>
      <c r="J933" s="616" t="s">
        <v>2463</v>
      </c>
    </row>
    <row r="934" spans="1:10" ht="24">
      <c r="A934" s="617"/>
      <c r="B934" s="620" t="s">
        <v>4220</v>
      </c>
      <c r="C934" s="622" t="s">
        <v>4970</v>
      </c>
      <c r="D934" s="618" t="s">
        <v>4995</v>
      </c>
      <c r="E934" s="614">
        <v>1265715</v>
      </c>
      <c r="F934" s="615">
        <f t="shared" si="46"/>
        <v>724976981.00999999</v>
      </c>
      <c r="G934" s="614">
        <f t="shared" si="45"/>
        <v>1265715</v>
      </c>
      <c r="H934" s="615">
        <f t="shared" si="47"/>
        <v>724976981.00999999</v>
      </c>
      <c r="I934" s="616" t="s">
        <v>113</v>
      </c>
      <c r="J934" s="616" t="s">
        <v>2463</v>
      </c>
    </row>
    <row r="935" spans="1:10" ht="24">
      <c r="A935" s="617"/>
      <c r="B935" s="620" t="s">
        <v>4220</v>
      </c>
      <c r="C935" s="622" t="s">
        <v>4996</v>
      </c>
      <c r="D935" s="618" t="s">
        <v>4997</v>
      </c>
      <c r="E935" s="614">
        <v>650000</v>
      </c>
      <c r="F935" s="615">
        <f t="shared" si="46"/>
        <v>725626981.00999999</v>
      </c>
      <c r="G935" s="614">
        <f t="shared" si="45"/>
        <v>650000</v>
      </c>
      <c r="H935" s="615">
        <f t="shared" si="47"/>
        <v>725626981.00999999</v>
      </c>
      <c r="I935" s="616" t="s">
        <v>113</v>
      </c>
      <c r="J935" s="616" t="s">
        <v>2463</v>
      </c>
    </row>
    <row r="936" spans="1:10" ht="24">
      <c r="A936" s="617"/>
      <c r="B936" s="620" t="s">
        <v>4220</v>
      </c>
      <c r="C936" s="622" t="s">
        <v>4996</v>
      </c>
      <c r="D936" s="618" t="s">
        <v>4998</v>
      </c>
      <c r="E936" s="614">
        <v>150000</v>
      </c>
      <c r="F936" s="615">
        <f t="shared" si="46"/>
        <v>725776981.00999999</v>
      </c>
      <c r="G936" s="614">
        <f t="shared" si="45"/>
        <v>150000</v>
      </c>
      <c r="H936" s="615">
        <f t="shared" si="47"/>
        <v>725776981.00999999</v>
      </c>
      <c r="I936" s="616" t="s">
        <v>113</v>
      </c>
      <c r="J936" s="616" t="s">
        <v>2463</v>
      </c>
    </row>
    <row r="937" spans="1:10" ht="24">
      <c r="A937" s="617"/>
      <c r="B937" s="620" t="s">
        <v>4220</v>
      </c>
      <c r="C937" s="622" t="s">
        <v>4996</v>
      </c>
      <c r="D937" s="618" t="s">
        <v>4428</v>
      </c>
      <c r="E937" s="614">
        <v>200000</v>
      </c>
      <c r="F937" s="615">
        <f t="shared" si="46"/>
        <v>725976981.00999999</v>
      </c>
      <c r="G937" s="614">
        <f t="shared" si="45"/>
        <v>200000</v>
      </c>
      <c r="H937" s="615">
        <f t="shared" si="47"/>
        <v>725976981.00999999</v>
      </c>
      <c r="I937" s="616" t="s">
        <v>113</v>
      </c>
      <c r="J937" s="616" t="s">
        <v>2463</v>
      </c>
    </row>
    <row r="938" spans="1:10" ht="24">
      <c r="A938" s="617"/>
      <c r="B938" s="620" t="s">
        <v>4220</v>
      </c>
      <c r="C938" s="622" t="s">
        <v>4996</v>
      </c>
      <c r="D938" s="618" t="s">
        <v>4999</v>
      </c>
      <c r="E938" s="614">
        <v>650000</v>
      </c>
      <c r="F938" s="615">
        <f t="shared" si="46"/>
        <v>726626981.00999999</v>
      </c>
      <c r="G938" s="614">
        <f t="shared" si="45"/>
        <v>650000</v>
      </c>
      <c r="H938" s="615">
        <f t="shared" si="47"/>
        <v>726626981.00999999</v>
      </c>
      <c r="I938" s="616" t="s">
        <v>113</v>
      </c>
      <c r="J938" s="616" t="s">
        <v>2463</v>
      </c>
    </row>
    <row r="939" spans="1:10" ht="24">
      <c r="A939" s="617"/>
      <c r="B939" s="620" t="s">
        <v>4220</v>
      </c>
      <c r="C939" s="622" t="s">
        <v>4996</v>
      </c>
      <c r="D939" s="618" t="s">
        <v>5000</v>
      </c>
      <c r="E939" s="614">
        <v>150000</v>
      </c>
      <c r="F939" s="615">
        <f t="shared" si="46"/>
        <v>726776981.00999999</v>
      </c>
      <c r="G939" s="614">
        <f t="shared" si="45"/>
        <v>150000</v>
      </c>
      <c r="H939" s="615">
        <f t="shared" si="47"/>
        <v>726776981.00999999</v>
      </c>
      <c r="I939" s="616" t="s">
        <v>113</v>
      </c>
      <c r="J939" s="616" t="s">
        <v>2463</v>
      </c>
    </row>
    <row r="940" spans="1:10" ht="24">
      <c r="A940" s="617"/>
      <c r="B940" s="620" t="s">
        <v>4220</v>
      </c>
      <c r="C940" s="622" t="s">
        <v>4996</v>
      </c>
      <c r="D940" s="618" t="s">
        <v>5001</v>
      </c>
      <c r="E940" s="614">
        <v>515000</v>
      </c>
      <c r="F940" s="615">
        <f t="shared" si="46"/>
        <v>727291981.00999999</v>
      </c>
      <c r="G940" s="614">
        <f t="shared" si="45"/>
        <v>515000</v>
      </c>
      <c r="H940" s="615">
        <f t="shared" si="47"/>
        <v>727291981.00999999</v>
      </c>
      <c r="I940" s="616" t="s">
        <v>113</v>
      </c>
      <c r="J940" s="616" t="s">
        <v>2463</v>
      </c>
    </row>
    <row r="941" spans="1:10" ht="24">
      <c r="A941" s="617"/>
      <c r="B941" s="620" t="s">
        <v>4220</v>
      </c>
      <c r="C941" s="622" t="s">
        <v>4996</v>
      </c>
      <c r="D941" s="618" t="s">
        <v>5002</v>
      </c>
      <c r="E941" s="614">
        <v>1250000</v>
      </c>
      <c r="F941" s="615">
        <f t="shared" si="46"/>
        <v>728541981.00999999</v>
      </c>
      <c r="G941" s="614">
        <f t="shared" si="45"/>
        <v>1250000</v>
      </c>
      <c r="H941" s="615">
        <f t="shared" si="47"/>
        <v>728541981.00999999</v>
      </c>
      <c r="I941" s="616" t="s">
        <v>113</v>
      </c>
      <c r="J941" s="616" t="s">
        <v>2463</v>
      </c>
    </row>
    <row r="942" spans="1:10" ht="24">
      <c r="A942" s="617"/>
      <c r="B942" s="620" t="s">
        <v>4220</v>
      </c>
      <c r="C942" s="622" t="s">
        <v>4996</v>
      </c>
      <c r="D942" s="618" t="s">
        <v>5003</v>
      </c>
      <c r="E942" s="614">
        <v>125000</v>
      </c>
      <c r="F942" s="615">
        <f t="shared" si="46"/>
        <v>728666981.00999999</v>
      </c>
      <c r="G942" s="614">
        <f t="shared" si="45"/>
        <v>125000</v>
      </c>
      <c r="H942" s="615">
        <f t="shared" si="47"/>
        <v>728666981.00999999</v>
      </c>
      <c r="I942" s="616" t="s">
        <v>113</v>
      </c>
      <c r="J942" s="616" t="s">
        <v>2463</v>
      </c>
    </row>
    <row r="943" spans="1:10" ht="24">
      <c r="A943" s="617"/>
      <c r="B943" s="620" t="s">
        <v>4220</v>
      </c>
      <c r="C943" s="622" t="s">
        <v>4996</v>
      </c>
      <c r="D943" s="618" t="s">
        <v>5004</v>
      </c>
      <c r="E943" s="614">
        <v>650000</v>
      </c>
      <c r="F943" s="615">
        <f t="shared" si="46"/>
        <v>729316981.00999999</v>
      </c>
      <c r="G943" s="614">
        <f t="shared" si="45"/>
        <v>650000</v>
      </c>
      <c r="H943" s="615">
        <f t="shared" si="47"/>
        <v>729316981.00999999</v>
      </c>
      <c r="I943" s="616" t="s">
        <v>113</v>
      </c>
      <c r="J943" s="616" t="s">
        <v>2463</v>
      </c>
    </row>
    <row r="944" spans="1:10" ht="24">
      <c r="A944" s="617"/>
      <c r="B944" s="620" t="s">
        <v>4220</v>
      </c>
      <c r="C944" s="622" t="s">
        <v>4996</v>
      </c>
      <c r="D944" s="618" t="s">
        <v>5005</v>
      </c>
      <c r="E944" s="614">
        <v>100000</v>
      </c>
      <c r="F944" s="615">
        <f t="shared" si="46"/>
        <v>729416981.00999999</v>
      </c>
      <c r="G944" s="614">
        <f t="shared" si="45"/>
        <v>100000</v>
      </c>
      <c r="H944" s="615">
        <f t="shared" si="47"/>
        <v>729416981.00999999</v>
      </c>
      <c r="I944" s="616" t="s">
        <v>113</v>
      </c>
      <c r="J944" s="616" t="s">
        <v>2463</v>
      </c>
    </row>
    <row r="945" spans="1:10" ht="24">
      <c r="A945" s="617"/>
      <c r="B945" s="620" t="s">
        <v>4220</v>
      </c>
      <c r="C945" s="622" t="s">
        <v>4996</v>
      </c>
      <c r="D945" s="618" t="s">
        <v>5006</v>
      </c>
      <c r="E945" s="614">
        <v>125000</v>
      </c>
      <c r="F945" s="615">
        <f t="shared" si="46"/>
        <v>729541981.00999999</v>
      </c>
      <c r="G945" s="614">
        <f t="shared" si="45"/>
        <v>125000</v>
      </c>
      <c r="H945" s="615">
        <f t="shared" si="47"/>
        <v>729541981.00999999</v>
      </c>
      <c r="I945" s="616" t="s">
        <v>113</v>
      </c>
      <c r="J945" s="616" t="s">
        <v>2463</v>
      </c>
    </row>
    <row r="946" spans="1:10" ht="24">
      <c r="A946" s="617"/>
      <c r="B946" s="620" t="s">
        <v>4220</v>
      </c>
      <c r="C946" s="622" t="s">
        <v>4996</v>
      </c>
      <c r="D946" s="618" t="s">
        <v>5007</v>
      </c>
      <c r="E946" s="614">
        <v>1250000</v>
      </c>
      <c r="F946" s="615">
        <f t="shared" si="46"/>
        <v>730791981.00999999</v>
      </c>
      <c r="G946" s="614">
        <f t="shared" si="45"/>
        <v>1250000</v>
      </c>
      <c r="H946" s="615">
        <f t="shared" si="47"/>
        <v>730791981.00999999</v>
      </c>
      <c r="I946" s="616" t="s">
        <v>113</v>
      </c>
      <c r="J946" s="616" t="s">
        <v>2463</v>
      </c>
    </row>
    <row r="947" spans="1:10" ht="24">
      <c r="A947" s="617"/>
      <c r="B947" s="620" t="s">
        <v>4220</v>
      </c>
      <c r="C947" s="622" t="s">
        <v>5008</v>
      </c>
      <c r="D947" s="618" t="s">
        <v>5009</v>
      </c>
      <c r="E947" s="614">
        <v>125000</v>
      </c>
      <c r="F947" s="615">
        <f t="shared" si="46"/>
        <v>730916981.00999999</v>
      </c>
      <c r="G947" s="614">
        <f t="shared" si="45"/>
        <v>125000</v>
      </c>
      <c r="H947" s="615">
        <f t="shared" si="47"/>
        <v>730916981.00999999</v>
      </c>
      <c r="I947" s="616" t="s">
        <v>730</v>
      </c>
      <c r="J947" s="616" t="s">
        <v>4552</v>
      </c>
    </row>
    <row r="948" spans="1:10" ht="24">
      <c r="A948" s="617"/>
      <c r="B948" s="620" t="s">
        <v>4220</v>
      </c>
      <c r="C948" s="622" t="s">
        <v>5008</v>
      </c>
      <c r="D948" s="618" t="s">
        <v>5010</v>
      </c>
      <c r="E948" s="614">
        <v>850000</v>
      </c>
      <c r="F948" s="615">
        <f t="shared" si="46"/>
        <v>731766981.00999999</v>
      </c>
      <c r="G948" s="614">
        <f t="shared" si="45"/>
        <v>850000</v>
      </c>
      <c r="H948" s="615">
        <f t="shared" si="47"/>
        <v>731766981.00999999</v>
      </c>
      <c r="I948" s="616" t="s">
        <v>730</v>
      </c>
      <c r="J948" s="616" t="s">
        <v>4552</v>
      </c>
    </row>
    <row r="949" spans="1:10" ht="24">
      <c r="A949" s="617"/>
      <c r="B949" s="620" t="s">
        <v>4220</v>
      </c>
      <c r="C949" s="622" t="s">
        <v>5011</v>
      </c>
      <c r="D949" s="618" t="s">
        <v>5012</v>
      </c>
      <c r="E949" s="614">
        <v>26000</v>
      </c>
      <c r="F949" s="615">
        <f t="shared" si="46"/>
        <v>731792981.00999999</v>
      </c>
      <c r="G949" s="614">
        <f t="shared" si="45"/>
        <v>26000</v>
      </c>
      <c r="H949" s="615">
        <f t="shared" si="47"/>
        <v>731792981.00999999</v>
      </c>
      <c r="I949" s="616" t="s">
        <v>113</v>
      </c>
      <c r="J949" s="616" t="s">
        <v>2463</v>
      </c>
    </row>
    <row r="950" spans="1:10" ht="24">
      <c r="A950" s="617"/>
      <c r="B950" s="620" t="s">
        <v>4220</v>
      </c>
      <c r="C950" s="622" t="s">
        <v>5011</v>
      </c>
      <c r="D950" s="618" t="s">
        <v>5013</v>
      </c>
      <c r="E950" s="614">
        <v>20000</v>
      </c>
      <c r="F950" s="615">
        <f t="shared" si="46"/>
        <v>731812981.00999999</v>
      </c>
      <c r="G950" s="614">
        <f t="shared" si="45"/>
        <v>20000</v>
      </c>
      <c r="H950" s="615">
        <f t="shared" si="47"/>
        <v>731812981.00999999</v>
      </c>
      <c r="I950" s="616" t="s">
        <v>113</v>
      </c>
      <c r="J950" s="616" t="s">
        <v>2463</v>
      </c>
    </row>
    <row r="951" spans="1:10" ht="24">
      <c r="A951" s="617"/>
      <c r="B951" s="620" t="s">
        <v>4220</v>
      </c>
      <c r="C951" s="622" t="s">
        <v>5011</v>
      </c>
      <c r="D951" s="618" t="s">
        <v>5014</v>
      </c>
      <c r="E951" s="614">
        <v>26000</v>
      </c>
      <c r="F951" s="615">
        <f t="shared" si="46"/>
        <v>731838981.00999999</v>
      </c>
      <c r="G951" s="614">
        <f t="shared" si="45"/>
        <v>26000</v>
      </c>
      <c r="H951" s="615">
        <f t="shared" si="47"/>
        <v>731838981.00999999</v>
      </c>
      <c r="I951" s="616" t="s">
        <v>113</v>
      </c>
      <c r="J951" s="616" t="s">
        <v>2463</v>
      </c>
    </row>
    <row r="952" spans="1:10" ht="24">
      <c r="A952" s="617"/>
      <c r="B952" s="620" t="s">
        <v>4220</v>
      </c>
      <c r="C952" s="622" t="s">
        <v>5011</v>
      </c>
      <c r="D952" s="618" t="s">
        <v>5015</v>
      </c>
      <c r="E952" s="614">
        <v>80000</v>
      </c>
      <c r="F952" s="615">
        <f t="shared" si="46"/>
        <v>731918981.00999999</v>
      </c>
      <c r="G952" s="614">
        <f t="shared" si="45"/>
        <v>80000</v>
      </c>
      <c r="H952" s="615">
        <f t="shared" si="47"/>
        <v>731918981.00999999</v>
      </c>
      <c r="I952" s="616" t="s">
        <v>113</v>
      </c>
      <c r="J952" s="616" t="s">
        <v>2463</v>
      </c>
    </row>
    <row r="953" spans="1:10" ht="36">
      <c r="A953" s="617"/>
      <c r="B953" s="620" t="s">
        <v>4220</v>
      </c>
      <c r="C953" s="622" t="s">
        <v>5016</v>
      </c>
      <c r="D953" s="618"/>
      <c r="E953" s="614">
        <v>200000</v>
      </c>
      <c r="F953" s="615">
        <f t="shared" si="46"/>
        <v>732118981.00999999</v>
      </c>
      <c r="G953" s="614">
        <f t="shared" si="45"/>
        <v>200000</v>
      </c>
      <c r="H953" s="615">
        <f t="shared" si="47"/>
        <v>732118981.00999999</v>
      </c>
      <c r="I953" s="616" t="s">
        <v>4288</v>
      </c>
      <c r="J953" s="616" t="s">
        <v>790</v>
      </c>
    </row>
    <row r="954" spans="1:10" ht="24">
      <c r="A954" s="617"/>
      <c r="B954" s="620" t="s">
        <v>4220</v>
      </c>
      <c r="C954" s="622" t="s">
        <v>5017</v>
      </c>
      <c r="D954" s="618" t="s">
        <v>5018</v>
      </c>
      <c r="E954" s="614">
        <v>150000</v>
      </c>
      <c r="F954" s="615">
        <f t="shared" si="46"/>
        <v>732268981.00999999</v>
      </c>
      <c r="G954" s="614">
        <f t="shared" si="45"/>
        <v>150000</v>
      </c>
      <c r="H954" s="615">
        <f t="shared" si="47"/>
        <v>732268981.00999999</v>
      </c>
      <c r="I954" s="616" t="s">
        <v>113</v>
      </c>
      <c r="J954" s="616" t="s">
        <v>2463</v>
      </c>
    </row>
    <row r="955" spans="1:10" ht="24">
      <c r="A955" s="617"/>
      <c r="B955" s="620" t="s">
        <v>4220</v>
      </c>
      <c r="C955" s="622" t="s">
        <v>5017</v>
      </c>
      <c r="D955" s="618" t="s">
        <v>5019</v>
      </c>
      <c r="E955" s="614">
        <v>1786860</v>
      </c>
      <c r="F955" s="615">
        <f t="shared" si="46"/>
        <v>734055841.00999999</v>
      </c>
      <c r="G955" s="614">
        <f t="shared" si="45"/>
        <v>1786860</v>
      </c>
      <c r="H955" s="615">
        <f t="shared" si="47"/>
        <v>734055841.00999999</v>
      </c>
      <c r="I955" s="616" t="s">
        <v>113</v>
      </c>
      <c r="J955" s="616" t="s">
        <v>2463</v>
      </c>
    </row>
    <row r="956" spans="1:10" ht="24">
      <c r="A956" s="617"/>
      <c r="B956" s="620" t="s">
        <v>4220</v>
      </c>
      <c r="C956" s="622" t="s">
        <v>5017</v>
      </c>
      <c r="D956" s="618" t="s">
        <v>5020</v>
      </c>
      <c r="E956" s="614">
        <v>225000</v>
      </c>
      <c r="F956" s="615">
        <f t="shared" si="46"/>
        <v>734280841.00999999</v>
      </c>
      <c r="G956" s="614">
        <f t="shared" si="45"/>
        <v>225000</v>
      </c>
      <c r="H956" s="615">
        <f t="shared" si="47"/>
        <v>734280841.00999999</v>
      </c>
      <c r="I956" s="616" t="s">
        <v>113</v>
      </c>
      <c r="J956" s="616" t="s">
        <v>2463</v>
      </c>
    </row>
    <row r="957" spans="1:10" ht="24">
      <c r="A957" s="617"/>
      <c r="B957" s="620" t="s">
        <v>4220</v>
      </c>
      <c r="C957" s="622" t="s">
        <v>5017</v>
      </c>
      <c r="D957" s="618" t="s">
        <v>5021</v>
      </c>
      <c r="E957" s="614">
        <v>205000</v>
      </c>
      <c r="F957" s="615">
        <f t="shared" si="46"/>
        <v>734485841.00999999</v>
      </c>
      <c r="G957" s="614">
        <f t="shared" si="45"/>
        <v>205000</v>
      </c>
      <c r="H957" s="615">
        <f t="shared" si="47"/>
        <v>734485841.00999999</v>
      </c>
      <c r="I957" s="616" t="s">
        <v>113</v>
      </c>
      <c r="J957" s="616" t="s">
        <v>2463</v>
      </c>
    </row>
    <row r="958" spans="1:10" ht="24">
      <c r="A958" s="617"/>
      <c r="B958" s="620" t="s">
        <v>4220</v>
      </c>
      <c r="C958" s="622" t="s">
        <v>5017</v>
      </c>
      <c r="D958" s="618" t="s">
        <v>5022</v>
      </c>
      <c r="E958" s="614">
        <v>1500000</v>
      </c>
      <c r="F958" s="615">
        <f t="shared" si="46"/>
        <v>735985841.00999999</v>
      </c>
      <c r="G958" s="614">
        <f t="shared" si="45"/>
        <v>1500000</v>
      </c>
      <c r="H958" s="615">
        <f t="shared" si="47"/>
        <v>735985841.00999999</v>
      </c>
      <c r="I958" s="616" t="s">
        <v>113</v>
      </c>
      <c r="J958" s="616" t="s">
        <v>2463</v>
      </c>
    </row>
    <row r="959" spans="1:10" ht="24">
      <c r="A959" s="617"/>
      <c r="B959" s="620" t="s">
        <v>4220</v>
      </c>
      <c r="C959" s="622" t="s">
        <v>5017</v>
      </c>
      <c r="D959" s="618" t="s">
        <v>5023</v>
      </c>
      <c r="E959" s="614">
        <v>650000</v>
      </c>
      <c r="F959" s="615">
        <f t="shared" si="46"/>
        <v>736635841.00999999</v>
      </c>
      <c r="G959" s="614">
        <f t="shared" si="45"/>
        <v>650000</v>
      </c>
      <c r="H959" s="615">
        <f t="shared" si="47"/>
        <v>736635841.00999999</v>
      </c>
      <c r="I959" s="616" t="s">
        <v>113</v>
      </c>
      <c r="J959" s="616" t="s">
        <v>2463</v>
      </c>
    </row>
    <row r="960" spans="1:10" ht="24">
      <c r="A960" s="617"/>
      <c r="B960" s="620" t="s">
        <v>4220</v>
      </c>
      <c r="C960" s="622" t="s">
        <v>5017</v>
      </c>
      <c r="D960" s="618" t="s">
        <v>5024</v>
      </c>
      <c r="E960" s="614">
        <v>770000</v>
      </c>
      <c r="F960" s="615">
        <f t="shared" si="46"/>
        <v>737405841.00999999</v>
      </c>
      <c r="G960" s="614">
        <f t="shared" si="45"/>
        <v>770000</v>
      </c>
      <c r="H960" s="615">
        <f t="shared" si="47"/>
        <v>737405841.00999999</v>
      </c>
      <c r="I960" s="616" t="s">
        <v>113</v>
      </c>
      <c r="J960" s="616" t="s">
        <v>2463</v>
      </c>
    </row>
    <row r="961" spans="1:10" ht="24">
      <c r="A961" s="617"/>
      <c r="B961" s="620" t="s">
        <v>4220</v>
      </c>
      <c r="C961" s="622" t="s">
        <v>5017</v>
      </c>
      <c r="D961" s="618" t="s">
        <v>5025</v>
      </c>
      <c r="E961" s="614">
        <v>350000</v>
      </c>
      <c r="F961" s="615">
        <f t="shared" si="46"/>
        <v>737755841.00999999</v>
      </c>
      <c r="G961" s="614">
        <f t="shared" si="45"/>
        <v>350000</v>
      </c>
      <c r="H961" s="615">
        <f t="shared" si="47"/>
        <v>737755841.00999999</v>
      </c>
      <c r="I961" s="616" t="s">
        <v>113</v>
      </c>
      <c r="J961" s="616" t="s">
        <v>2463</v>
      </c>
    </row>
    <row r="962" spans="1:10" ht="24">
      <c r="A962" s="617"/>
      <c r="B962" s="620" t="s">
        <v>4220</v>
      </c>
      <c r="C962" s="622" t="s">
        <v>5026</v>
      </c>
      <c r="D962" s="618"/>
      <c r="E962" s="614">
        <v>5900</v>
      </c>
      <c r="F962" s="615">
        <f t="shared" si="46"/>
        <v>737761741.00999999</v>
      </c>
      <c r="G962" s="614">
        <f t="shared" si="45"/>
        <v>5900</v>
      </c>
      <c r="H962" s="615">
        <f t="shared" si="47"/>
        <v>737761741.00999999</v>
      </c>
      <c r="I962" s="616" t="s">
        <v>4288</v>
      </c>
      <c r="J962" s="616" t="s">
        <v>790</v>
      </c>
    </row>
    <row r="963" spans="1:10" ht="24">
      <c r="A963" s="617"/>
      <c r="B963" s="620" t="s">
        <v>4220</v>
      </c>
      <c r="C963" s="622" t="s">
        <v>5027</v>
      </c>
      <c r="D963" s="618"/>
      <c r="E963" s="614">
        <v>5000</v>
      </c>
      <c r="F963" s="615">
        <f t="shared" si="46"/>
        <v>737766741.00999999</v>
      </c>
      <c r="G963" s="614">
        <f t="shared" si="45"/>
        <v>5000</v>
      </c>
      <c r="H963" s="615">
        <f t="shared" si="47"/>
        <v>737766741.00999999</v>
      </c>
      <c r="I963" s="616" t="s">
        <v>4288</v>
      </c>
      <c r="J963" s="616" t="s">
        <v>790</v>
      </c>
    </row>
    <row r="964" spans="1:10" ht="24">
      <c r="A964" s="617"/>
      <c r="B964" s="620" t="s">
        <v>4220</v>
      </c>
      <c r="C964" s="622" t="s">
        <v>5028</v>
      </c>
      <c r="D964" s="618" t="s">
        <v>5029</v>
      </c>
      <c r="E964" s="614">
        <v>200000</v>
      </c>
      <c r="F964" s="615">
        <f t="shared" si="46"/>
        <v>737966741.00999999</v>
      </c>
      <c r="G964" s="614">
        <f t="shared" si="45"/>
        <v>200000</v>
      </c>
      <c r="H964" s="615">
        <f t="shared" si="47"/>
        <v>737966741.00999999</v>
      </c>
      <c r="I964" s="616" t="s">
        <v>113</v>
      </c>
      <c r="J964" s="616" t="s">
        <v>2463</v>
      </c>
    </row>
    <row r="965" spans="1:10" ht="24">
      <c r="A965" s="617"/>
      <c r="B965" s="620" t="s">
        <v>4220</v>
      </c>
      <c r="C965" s="622" t="s">
        <v>5028</v>
      </c>
      <c r="D965" s="618" t="s">
        <v>5030</v>
      </c>
      <c r="E965" s="614">
        <v>75000</v>
      </c>
      <c r="F965" s="615">
        <f t="shared" si="46"/>
        <v>738041741.00999999</v>
      </c>
      <c r="G965" s="614">
        <f t="shared" si="45"/>
        <v>75000</v>
      </c>
      <c r="H965" s="615">
        <f t="shared" si="47"/>
        <v>738041741.00999999</v>
      </c>
      <c r="I965" s="616" t="s">
        <v>113</v>
      </c>
      <c r="J965" s="616" t="s">
        <v>2463</v>
      </c>
    </row>
    <row r="966" spans="1:10" ht="24">
      <c r="A966" s="617"/>
      <c r="B966" s="620" t="s">
        <v>4220</v>
      </c>
      <c r="C966" s="622" t="s">
        <v>5028</v>
      </c>
      <c r="D966" s="618" t="s">
        <v>5031</v>
      </c>
      <c r="E966" s="614">
        <v>350000</v>
      </c>
      <c r="F966" s="615">
        <f t="shared" si="46"/>
        <v>738391741.00999999</v>
      </c>
      <c r="G966" s="614">
        <f t="shared" si="45"/>
        <v>350000</v>
      </c>
      <c r="H966" s="615">
        <f t="shared" si="47"/>
        <v>738391741.00999999</v>
      </c>
      <c r="I966" s="616" t="s">
        <v>113</v>
      </c>
      <c r="J966" s="616" t="s">
        <v>2463</v>
      </c>
    </row>
    <row r="967" spans="1:10" ht="24">
      <c r="A967" s="617"/>
      <c r="B967" s="620" t="s">
        <v>4220</v>
      </c>
      <c r="C967" s="622" t="s">
        <v>5028</v>
      </c>
      <c r="D967" s="618" t="s">
        <v>4463</v>
      </c>
      <c r="E967" s="614">
        <v>10000</v>
      </c>
      <c r="F967" s="615">
        <f t="shared" si="46"/>
        <v>738401741.00999999</v>
      </c>
      <c r="G967" s="614">
        <f t="shared" si="45"/>
        <v>10000</v>
      </c>
      <c r="H967" s="615">
        <f t="shared" si="47"/>
        <v>738401741.00999999</v>
      </c>
      <c r="I967" s="616" t="s">
        <v>113</v>
      </c>
      <c r="J967" s="616" t="s">
        <v>2463</v>
      </c>
    </row>
    <row r="968" spans="1:10" ht="24">
      <c r="A968" s="617"/>
      <c r="B968" s="620" t="s">
        <v>4220</v>
      </c>
      <c r="C968" s="622" t="s">
        <v>5028</v>
      </c>
      <c r="D968" s="618" t="s">
        <v>5032</v>
      </c>
      <c r="E968" s="614">
        <v>550000</v>
      </c>
      <c r="F968" s="615">
        <f t="shared" si="46"/>
        <v>738951741.00999999</v>
      </c>
      <c r="G968" s="614">
        <f t="shared" si="45"/>
        <v>550000</v>
      </c>
      <c r="H968" s="615">
        <f t="shared" si="47"/>
        <v>738951741.00999999</v>
      </c>
      <c r="I968" s="616" t="s">
        <v>113</v>
      </c>
      <c r="J968" s="616" t="s">
        <v>2463</v>
      </c>
    </row>
    <row r="969" spans="1:10" ht="24">
      <c r="A969" s="617"/>
      <c r="B969" s="620" t="s">
        <v>4220</v>
      </c>
      <c r="C969" s="622" t="s">
        <v>5028</v>
      </c>
      <c r="D969" s="618" t="s">
        <v>5033</v>
      </c>
      <c r="E969" s="614">
        <v>400000</v>
      </c>
      <c r="F969" s="615">
        <f t="shared" si="46"/>
        <v>739351741.00999999</v>
      </c>
      <c r="G969" s="614">
        <f t="shared" si="45"/>
        <v>400000</v>
      </c>
      <c r="H969" s="615">
        <f t="shared" si="47"/>
        <v>739351741.00999999</v>
      </c>
      <c r="I969" s="616" t="s">
        <v>113</v>
      </c>
      <c r="J969" s="616" t="s">
        <v>2463</v>
      </c>
    </row>
    <row r="970" spans="1:10" ht="24">
      <c r="A970" s="617"/>
      <c r="B970" s="620" t="s">
        <v>4220</v>
      </c>
      <c r="C970" s="622" t="s">
        <v>5028</v>
      </c>
      <c r="D970" s="618" t="s">
        <v>5034</v>
      </c>
      <c r="E970" s="614">
        <v>65000</v>
      </c>
      <c r="F970" s="615">
        <f t="shared" si="46"/>
        <v>739416741.00999999</v>
      </c>
      <c r="G970" s="614">
        <f t="shared" ref="G970:G1033" si="48">E970</f>
        <v>65000</v>
      </c>
      <c r="H970" s="615">
        <f t="shared" si="47"/>
        <v>739416741.00999999</v>
      </c>
      <c r="I970" s="616" t="s">
        <v>113</v>
      </c>
      <c r="J970" s="616" t="s">
        <v>2463</v>
      </c>
    </row>
    <row r="971" spans="1:10" ht="24">
      <c r="A971" s="617"/>
      <c r="B971" s="620" t="s">
        <v>4220</v>
      </c>
      <c r="C971" s="622" t="s">
        <v>5028</v>
      </c>
      <c r="D971" s="618" t="s">
        <v>5035</v>
      </c>
      <c r="E971" s="614">
        <v>712000</v>
      </c>
      <c r="F971" s="615">
        <f t="shared" ref="F971:F1034" si="49">E971+F970</f>
        <v>740128741.00999999</v>
      </c>
      <c r="G971" s="614">
        <f t="shared" si="48"/>
        <v>712000</v>
      </c>
      <c r="H971" s="615">
        <f t="shared" ref="H971:H1034" si="50">H970+G971</f>
        <v>740128741.00999999</v>
      </c>
      <c r="I971" s="616" t="s">
        <v>113</v>
      </c>
      <c r="J971" s="616" t="s">
        <v>2463</v>
      </c>
    </row>
    <row r="972" spans="1:10" ht="24">
      <c r="A972" s="617"/>
      <c r="B972" s="620" t="s">
        <v>4220</v>
      </c>
      <c r="C972" s="622" t="s">
        <v>5036</v>
      </c>
      <c r="D972" s="618" t="s">
        <v>5037</v>
      </c>
      <c r="E972" s="614">
        <v>50000</v>
      </c>
      <c r="F972" s="615">
        <f t="shared" si="49"/>
        <v>740178741.00999999</v>
      </c>
      <c r="G972" s="614">
        <f t="shared" si="48"/>
        <v>50000</v>
      </c>
      <c r="H972" s="615">
        <f t="shared" si="50"/>
        <v>740178741.00999999</v>
      </c>
      <c r="I972" s="616" t="s">
        <v>113</v>
      </c>
      <c r="J972" s="616" t="s">
        <v>2463</v>
      </c>
    </row>
    <row r="973" spans="1:10" ht="24">
      <c r="A973" s="617"/>
      <c r="B973" s="620" t="s">
        <v>4220</v>
      </c>
      <c r="C973" s="622" t="s">
        <v>5036</v>
      </c>
      <c r="D973" s="618" t="s">
        <v>5038</v>
      </c>
      <c r="E973" s="614">
        <v>2100000</v>
      </c>
      <c r="F973" s="615">
        <f t="shared" si="49"/>
        <v>742278741.00999999</v>
      </c>
      <c r="G973" s="614">
        <f t="shared" si="48"/>
        <v>2100000</v>
      </c>
      <c r="H973" s="615">
        <f t="shared" si="50"/>
        <v>742278741.00999999</v>
      </c>
      <c r="I973" s="616" t="s">
        <v>113</v>
      </c>
      <c r="J973" s="616" t="s">
        <v>2463</v>
      </c>
    </row>
    <row r="974" spans="1:10" ht="24">
      <c r="A974" s="617"/>
      <c r="B974" s="620" t="s">
        <v>4220</v>
      </c>
      <c r="C974" s="622" t="s">
        <v>5036</v>
      </c>
      <c r="D974" s="618" t="s">
        <v>5039</v>
      </c>
      <c r="E974" s="614">
        <v>250000</v>
      </c>
      <c r="F974" s="615">
        <f t="shared" si="49"/>
        <v>742528741.00999999</v>
      </c>
      <c r="G974" s="614">
        <f t="shared" si="48"/>
        <v>250000</v>
      </c>
      <c r="H974" s="615">
        <f t="shared" si="50"/>
        <v>742528741.00999999</v>
      </c>
      <c r="I974" s="616" t="s">
        <v>113</v>
      </c>
      <c r="J974" s="616" t="s">
        <v>2463</v>
      </c>
    </row>
    <row r="975" spans="1:10" ht="24">
      <c r="A975" s="617"/>
      <c r="B975" s="620" t="s">
        <v>4220</v>
      </c>
      <c r="C975" s="622" t="s">
        <v>5036</v>
      </c>
      <c r="D975" s="618" t="s">
        <v>5040</v>
      </c>
      <c r="E975" s="614">
        <v>33000</v>
      </c>
      <c r="F975" s="615">
        <f t="shared" si="49"/>
        <v>742561741.00999999</v>
      </c>
      <c r="G975" s="614">
        <f t="shared" si="48"/>
        <v>33000</v>
      </c>
      <c r="H975" s="615">
        <f t="shared" si="50"/>
        <v>742561741.00999999</v>
      </c>
      <c r="I975" s="616" t="s">
        <v>113</v>
      </c>
      <c r="J975" s="616" t="s">
        <v>2463</v>
      </c>
    </row>
    <row r="976" spans="1:10" ht="24">
      <c r="A976" s="617"/>
      <c r="B976" s="620" t="s">
        <v>4220</v>
      </c>
      <c r="C976" s="622" t="s">
        <v>5036</v>
      </c>
      <c r="D976" s="618" t="s">
        <v>5041</v>
      </c>
      <c r="E976" s="614">
        <v>650000</v>
      </c>
      <c r="F976" s="615">
        <f t="shared" si="49"/>
        <v>743211741.00999999</v>
      </c>
      <c r="G976" s="614">
        <f t="shared" si="48"/>
        <v>650000</v>
      </c>
      <c r="H976" s="615">
        <f t="shared" si="50"/>
        <v>743211741.00999999</v>
      </c>
      <c r="I976" s="616" t="s">
        <v>113</v>
      </c>
      <c r="J976" s="616" t="s">
        <v>2463</v>
      </c>
    </row>
    <row r="977" spans="1:10" ht="24">
      <c r="A977" s="617"/>
      <c r="B977" s="620" t="s">
        <v>4220</v>
      </c>
      <c r="C977" s="622" t="s">
        <v>5036</v>
      </c>
      <c r="D977" s="618" t="s">
        <v>4443</v>
      </c>
      <c r="E977" s="614">
        <v>325000</v>
      </c>
      <c r="F977" s="615">
        <f t="shared" si="49"/>
        <v>743536741.00999999</v>
      </c>
      <c r="G977" s="614">
        <f t="shared" si="48"/>
        <v>325000</v>
      </c>
      <c r="H977" s="615">
        <f t="shared" si="50"/>
        <v>743536741.00999999</v>
      </c>
      <c r="I977" s="616" t="s">
        <v>113</v>
      </c>
      <c r="J977" s="616" t="s">
        <v>2463</v>
      </c>
    </row>
    <row r="978" spans="1:10" ht="24">
      <c r="A978" s="617"/>
      <c r="B978" s="620" t="s">
        <v>4220</v>
      </c>
      <c r="C978" s="622" t="s">
        <v>5036</v>
      </c>
      <c r="D978" s="618" t="s">
        <v>5042</v>
      </c>
      <c r="E978" s="614">
        <v>162000</v>
      </c>
      <c r="F978" s="615">
        <f t="shared" si="49"/>
        <v>743698741.00999999</v>
      </c>
      <c r="G978" s="614">
        <f t="shared" si="48"/>
        <v>162000</v>
      </c>
      <c r="H978" s="615">
        <f t="shared" si="50"/>
        <v>743698741.00999999</v>
      </c>
      <c r="I978" s="616" t="s">
        <v>113</v>
      </c>
      <c r="J978" s="616" t="s">
        <v>2463</v>
      </c>
    </row>
    <row r="979" spans="1:10" ht="24">
      <c r="A979" s="617"/>
      <c r="B979" s="620" t="s">
        <v>4220</v>
      </c>
      <c r="C979" s="622" t="s">
        <v>5036</v>
      </c>
      <c r="D979" s="618" t="s">
        <v>5043</v>
      </c>
      <c r="E979" s="614">
        <v>350000</v>
      </c>
      <c r="F979" s="615">
        <f t="shared" si="49"/>
        <v>744048741.00999999</v>
      </c>
      <c r="G979" s="614">
        <f t="shared" si="48"/>
        <v>350000</v>
      </c>
      <c r="H979" s="615">
        <f t="shared" si="50"/>
        <v>744048741.00999999</v>
      </c>
      <c r="I979" s="616" t="s">
        <v>113</v>
      </c>
      <c r="J979" s="616" t="s">
        <v>2463</v>
      </c>
    </row>
    <row r="980" spans="1:10" ht="24">
      <c r="A980" s="617"/>
      <c r="B980" s="620" t="s">
        <v>4220</v>
      </c>
      <c r="C980" s="622" t="s">
        <v>5036</v>
      </c>
      <c r="D980" s="618" t="s">
        <v>5044</v>
      </c>
      <c r="E980" s="614">
        <v>450000</v>
      </c>
      <c r="F980" s="615">
        <f t="shared" si="49"/>
        <v>744498741.00999999</v>
      </c>
      <c r="G980" s="614">
        <f t="shared" si="48"/>
        <v>450000</v>
      </c>
      <c r="H980" s="615">
        <f t="shared" si="50"/>
        <v>744498741.00999999</v>
      </c>
      <c r="I980" s="616" t="s">
        <v>113</v>
      </c>
      <c r="J980" s="616" t="s">
        <v>2463</v>
      </c>
    </row>
    <row r="981" spans="1:10" ht="24">
      <c r="A981" s="617"/>
      <c r="B981" s="620" t="s">
        <v>4220</v>
      </c>
      <c r="C981" s="622" t="s">
        <v>5036</v>
      </c>
      <c r="D981" s="618" t="s">
        <v>4569</v>
      </c>
      <c r="E981" s="614">
        <v>85000</v>
      </c>
      <c r="F981" s="615">
        <f t="shared" si="49"/>
        <v>744583741.00999999</v>
      </c>
      <c r="G981" s="614">
        <f t="shared" si="48"/>
        <v>85000</v>
      </c>
      <c r="H981" s="615">
        <f t="shared" si="50"/>
        <v>744583741.00999999</v>
      </c>
      <c r="I981" s="616" t="s">
        <v>113</v>
      </c>
      <c r="J981" s="616" t="s">
        <v>2463</v>
      </c>
    </row>
    <row r="982" spans="1:10" ht="24">
      <c r="A982" s="617"/>
      <c r="B982" s="620" t="s">
        <v>4220</v>
      </c>
      <c r="C982" s="622" t="s">
        <v>5036</v>
      </c>
      <c r="D982" s="618" t="s">
        <v>5045</v>
      </c>
      <c r="E982" s="614">
        <v>300000</v>
      </c>
      <c r="F982" s="615">
        <f t="shared" si="49"/>
        <v>744883741.00999999</v>
      </c>
      <c r="G982" s="614">
        <f t="shared" si="48"/>
        <v>300000</v>
      </c>
      <c r="H982" s="615">
        <f t="shared" si="50"/>
        <v>744883741.00999999</v>
      </c>
      <c r="I982" s="616" t="s">
        <v>113</v>
      </c>
      <c r="J982" s="616" t="s">
        <v>2463</v>
      </c>
    </row>
    <row r="983" spans="1:10" ht="24">
      <c r="A983" s="617"/>
      <c r="B983" s="620" t="s">
        <v>4220</v>
      </c>
      <c r="C983" s="622" t="s">
        <v>5036</v>
      </c>
      <c r="D983" s="618" t="s">
        <v>5046</v>
      </c>
      <c r="E983" s="614">
        <v>400000</v>
      </c>
      <c r="F983" s="615">
        <f t="shared" si="49"/>
        <v>745283741.00999999</v>
      </c>
      <c r="G983" s="614">
        <f t="shared" si="48"/>
        <v>400000</v>
      </c>
      <c r="H983" s="615">
        <f t="shared" si="50"/>
        <v>745283741.00999999</v>
      </c>
      <c r="I983" s="616" t="s">
        <v>113</v>
      </c>
      <c r="J983" s="616" t="s">
        <v>2463</v>
      </c>
    </row>
    <row r="984" spans="1:10" ht="24">
      <c r="A984" s="617"/>
      <c r="B984" s="620" t="s">
        <v>4220</v>
      </c>
      <c r="C984" s="622" t="s">
        <v>5036</v>
      </c>
      <c r="D984" s="618" t="s">
        <v>5047</v>
      </c>
      <c r="E984" s="614">
        <v>80000</v>
      </c>
      <c r="F984" s="615">
        <f t="shared" si="49"/>
        <v>745363741.00999999</v>
      </c>
      <c r="G984" s="614">
        <f t="shared" si="48"/>
        <v>80000</v>
      </c>
      <c r="H984" s="615">
        <f t="shared" si="50"/>
        <v>745363741.00999999</v>
      </c>
      <c r="I984" s="616" t="s">
        <v>113</v>
      </c>
      <c r="J984" s="616" t="s">
        <v>2463</v>
      </c>
    </row>
    <row r="985" spans="1:10" ht="24">
      <c r="A985" s="617"/>
      <c r="B985" s="620" t="s">
        <v>4220</v>
      </c>
      <c r="C985" s="622" t="s">
        <v>5036</v>
      </c>
      <c r="D985" s="618" t="s">
        <v>5048</v>
      </c>
      <c r="E985" s="614">
        <v>160000</v>
      </c>
      <c r="F985" s="615">
        <f t="shared" si="49"/>
        <v>745523741.00999999</v>
      </c>
      <c r="G985" s="614">
        <f t="shared" si="48"/>
        <v>160000</v>
      </c>
      <c r="H985" s="615">
        <f t="shared" si="50"/>
        <v>745523741.00999999</v>
      </c>
      <c r="I985" s="616" t="s">
        <v>113</v>
      </c>
      <c r="J985" s="616" t="s">
        <v>2463</v>
      </c>
    </row>
    <row r="986" spans="1:10" ht="24">
      <c r="A986" s="617"/>
      <c r="B986" s="620" t="s">
        <v>4220</v>
      </c>
      <c r="C986" s="622" t="s">
        <v>5036</v>
      </c>
      <c r="D986" s="618" t="s">
        <v>5049</v>
      </c>
      <c r="E986" s="614">
        <v>90000</v>
      </c>
      <c r="F986" s="615">
        <f t="shared" si="49"/>
        <v>745613741.00999999</v>
      </c>
      <c r="G986" s="614">
        <f t="shared" si="48"/>
        <v>90000</v>
      </c>
      <c r="H986" s="615">
        <f t="shared" si="50"/>
        <v>745613741.00999999</v>
      </c>
      <c r="I986" s="616" t="s">
        <v>113</v>
      </c>
      <c r="J986" s="616" t="s">
        <v>2463</v>
      </c>
    </row>
    <row r="987" spans="1:10" ht="24">
      <c r="A987" s="617"/>
      <c r="B987" s="620" t="s">
        <v>4220</v>
      </c>
      <c r="C987" s="622" t="s">
        <v>5036</v>
      </c>
      <c r="D987" s="618" t="s">
        <v>5050</v>
      </c>
      <c r="E987" s="614">
        <v>550000</v>
      </c>
      <c r="F987" s="615">
        <f t="shared" si="49"/>
        <v>746163741.00999999</v>
      </c>
      <c r="G987" s="614">
        <f t="shared" si="48"/>
        <v>550000</v>
      </c>
      <c r="H987" s="615">
        <f t="shared" si="50"/>
        <v>746163741.00999999</v>
      </c>
      <c r="I987" s="616" t="s">
        <v>113</v>
      </c>
      <c r="J987" s="616" t="s">
        <v>2463</v>
      </c>
    </row>
    <row r="988" spans="1:10" ht="24">
      <c r="A988" s="617"/>
      <c r="B988" s="620" t="s">
        <v>4220</v>
      </c>
      <c r="C988" s="622" t="s">
        <v>5051</v>
      </c>
      <c r="D988" s="618" t="s">
        <v>5052</v>
      </c>
      <c r="E988" s="614">
        <v>250000</v>
      </c>
      <c r="F988" s="615">
        <f t="shared" si="49"/>
        <v>746413741.00999999</v>
      </c>
      <c r="G988" s="614">
        <f t="shared" si="48"/>
        <v>250000</v>
      </c>
      <c r="H988" s="615">
        <f t="shared" si="50"/>
        <v>746413741.00999999</v>
      </c>
      <c r="I988" s="616" t="s">
        <v>113</v>
      </c>
      <c r="J988" s="616" t="s">
        <v>2463</v>
      </c>
    </row>
    <row r="989" spans="1:10" ht="24">
      <c r="A989" s="617"/>
      <c r="B989" s="620" t="s">
        <v>4220</v>
      </c>
      <c r="C989" s="622" t="s">
        <v>5051</v>
      </c>
      <c r="D989" s="618" t="s">
        <v>4842</v>
      </c>
      <c r="E989" s="614">
        <v>450000</v>
      </c>
      <c r="F989" s="615">
        <f t="shared" si="49"/>
        <v>746863741.00999999</v>
      </c>
      <c r="G989" s="614">
        <f t="shared" si="48"/>
        <v>450000</v>
      </c>
      <c r="H989" s="615">
        <f t="shared" si="50"/>
        <v>746863741.00999999</v>
      </c>
      <c r="I989" s="616" t="s">
        <v>113</v>
      </c>
      <c r="J989" s="616" t="s">
        <v>2463</v>
      </c>
    </row>
    <row r="990" spans="1:10" ht="24">
      <c r="A990" s="617"/>
      <c r="B990" s="620" t="s">
        <v>4220</v>
      </c>
      <c r="C990" s="622" t="s">
        <v>5051</v>
      </c>
      <c r="D990" s="618" t="s">
        <v>4843</v>
      </c>
      <c r="E990" s="614">
        <v>5000</v>
      </c>
      <c r="F990" s="615">
        <f t="shared" si="49"/>
        <v>746868741.00999999</v>
      </c>
      <c r="G990" s="614">
        <f t="shared" si="48"/>
        <v>5000</v>
      </c>
      <c r="H990" s="615">
        <f t="shared" si="50"/>
        <v>746868741.00999999</v>
      </c>
      <c r="I990" s="616" t="s">
        <v>113</v>
      </c>
      <c r="J990" s="616" t="s">
        <v>2463</v>
      </c>
    </row>
    <row r="991" spans="1:10" ht="24">
      <c r="A991" s="617"/>
      <c r="B991" s="620" t="s">
        <v>4220</v>
      </c>
      <c r="C991" s="622" t="s">
        <v>5051</v>
      </c>
      <c r="D991" s="618" t="s">
        <v>4846</v>
      </c>
      <c r="E991" s="614">
        <v>580000</v>
      </c>
      <c r="F991" s="615">
        <f t="shared" si="49"/>
        <v>747448741.00999999</v>
      </c>
      <c r="G991" s="614">
        <f t="shared" si="48"/>
        <v>580000</v>
      </c>
      <c r="H991" s="615">
        <f t="shared" si="50"/>
        <v>747448741.00999999</v>
      </c>
      <c r="I991" s="616" t="s">
        <v>113</v>
      </c>
      <c r="J991" s="616" t="s">
        <v>2463</v>
      </c>
    </row>
    <row r="992" spans="1:10" ht="24">
      <c r="A992" s="617"/>
      <c r="B992" s="620" t="s">
        <v>4220</v>
      </c>
      <c r="C992" s="622" t="s">
        <v>5053</v>
      </c>
      <c r="D992" s="618" t="s">
        <v>5054</v>
      </c>
      <c r="E992" s="614">
        <v>450000</v>
      </c>
      <c r="F992" s="615">
        <f t="shared" si="49"/>
        <v>747898741.00999999</v>
      </c>
      <c r="G992" s="614">
        <f t="shared" si="48"/>
        <v>450000</v>
      </c>
      <c r="H992" s="615">
        <f t="shared" si="50"/>
        <v>747898741.00999999</v>
      </c>
      <c r="I992" s="616" t="s">
        <v>113</v>
      </c>
      <c r="J992" s="616" t="s">
        <v>2463</v>
      </c>
    </row>
    <row r="993" spans="1:10" ht="24">
      <c r="A993" s="617"/>
      <c r="B993" s="620" t="s">
        <v>4220</v>
      </c>
      <c r="C993" s="622" t="s">
        <v>5053</v>
      </c>
      <c r="D993" s="618" t="s">
        <v>5055</v>
      </c>
      <c r="E993" s="614">
        <v>250000</v>
      </c>
      <c r="F993" s="615">
        <f t="shared" si="49"/>
        <v>748148741.00999999</v>
      </c>
      <c r="G993" s="614">
        <f t="shared" si="48"/>
        <v>250000</v>
      </c>
      <c r="H993" s="615">
        <f t="shared" si="50"/>
        <v>748148741.00999999</v>
      </c>
      <c r="I993" s="616" t="s">
        <v>113</v>
      </c>
      <c r="J993" s="616" t="s">
        <v>2463</v>
      </c>
    </row>
    <row r="994" spans="1:10" ht="24">
      <c r="A994" s="617"/>
      <c r="B994" s="620" t="s">
        <v>4220</v>
      </c>
      <c r="C994" s="622" t="s">
        <v>5053</v>
      </c>
      <c r="D994" s="618" t="s">
        <v>4832</v>
      </c>
      <c r="E994" s="614">
        <v>95000</v>
      </c>
      <c r="F994" s="615">
        <f t="shared" si="49"/>
        <v>748243741.00999999</v>
      </c>
      <c r="G994" s="614">
        <f t="shared" si="48"/>
        <v>95000</v>
      </c>
      <c r="H994" s="615">
        <f t="shared" si="50"/>
        <v>748243741.00999999</v>
      </c>
      <c r="I994" s="616" t="s">
        <v>113</v>
      </c>
      <c r="J994" s="616" t="s">
        <v>2463</v>
      </c>
    </row>
    <row r="995" spans="1:10" ht="24">
      <c r="A995" s="617"/>
      <c r="B995" s="620" t="s">
        <v>4220</v>
      </c>
      <c r="C995" s="622" t="s">
        <v>5053</v>
      </c>
      <c r="D995" s="618" t="s">
        <v>5056</v>
      </c>
      <c r="E995" s="614">
        <v>85000</v>
      </c>
      <c r="F995" s="615">
        <f t="shared" si="49"/>
        <v>748328741.00999999</v>
      </c>
      <c r="G995" s="614">
        <f t="shared" si="48"/>
        <v>85000</v>
      </c>
      <c r="H995" s="615">
        <f t="shared" si="50"/>
        <v>748328741.00999999</v>
      </c>
      <c r="I995" s="616" t="s">
        <v>113</v>
      </c>
      <c r="J995" s="616" t="s">
        <v>2463</v>
      </c>
    </row>
    <row r="996" spans="1:10" ht="24">
      <c r="A996" s="617"/>
      <c r="B996" s="620" t="s">
        <v>4220</v>
      </c>
      <c r="C996" s="622" t="s">
        <v>5053</v>
      </c>
      <c r="D996" s="618" t="s">
        <v>4593</v>
      </c>
      <c r="E996" s="614">
        <v>730000</v>
      </c>
      <c r="F996" s="615">
        <f t="shared" si="49"/>
        <v>749058741.00999999</v>
      </c>
      <c r="G996" s="614">
        <f t="shared" si="48"/>
        <v>730000</v>
      </c>
      <c r="H996" s="615">
        <f t="shared" si="50"/>
        <v>749058741.00999999</v>
      </c>
      <c r="I996" s="616" t="s">
        <v>113</v>
      </c>
      <c r="J996" s="616" t="s">
        <v>2463</v>
      </c>
    </row>
    <row r="997" spans="1:10" ht="24">
      <c r="A997" s="617"/>
      <c r="B997" s="620" t="s">
        <v>4220</v>
      </c>
      <c r="C997" s="622" t="s">
        <v>5053</v>
      </c>
      <c r="D997" s="618" t="s">
        <v>5057</v>
      </c>
      <c r="E997" s="614">
        <v>25000</v>
      </c>
      <c r="F997" s="615">
        <f t="shared" si="49"/>
        <v>749083741.00999999</v>
      </c>
      <c r="G997" s="614">
        <f t="shared" si="48"/>
        <v>25000</v>
      </c>
      <c r="H997" s="615">
        <f t="shared" si="50"/>
        <v>749083741.00999999</v>
      </c>
      <c r="I997" s="616" t="s">
        <v>113</v>
      </c>
      <c r="J997" s="616" t="s">
        <v>2463</v>
      </c>
    </row>
    <row r="998" spans="1:10" ht="24">
      <c r="A998" s="617"/>
      <c r="B998" s="620" t="s">
        <v>4220</v>
      </c>
      <c r="C998" s="622" t="s">
        <v>5053</v>
      </c>
      <c r="D998" s="618" t="s">
        <v>4534</v>
      </c>
      <c r="E998" s="614">
        <v>185000</v>
      </c>
      <c r="F998" s="615">
        <f t="shared" si="49"/>
        <v>749268741.00999999</v>
      </c>
      <c r="G998" s="614">
        <f t="shared" si="48"/>
        <v>185000</v>
      </c>
      <c r="H998" s="615">
        <f t="shared" si="50"/>
        <v>749268741.00999999</v>
      </c>
      <c r="I998" s="616" t="s">
        <v>113</v>
      </c>
      <c r="J998" s="616" t="s">
        <v>2463</v>
      </c>
    </row>
    <row r="999" spans="1:10" ht="24">
      <c r="A999" s="617"/>
      <c r="B999" s="620" t="s">
        <v>4220</v>
      </c>
      <c r="C999" s="622" t="s">
        <v>5053</v>
      </c>
      <c r="D999" s="618" t="s">
        <v>4549</v>
      </c>
      <c r="E999" s="614">
        <v>240000</v>
      </c>
      <c r="F999" s="615">
        <f t="shared" si="49"/>
        <v>749508741.00999999</v>
      </c>
      <c r="G999" s="614">
        <f t="shared" si="48"/>
        <v>240000</v>
      </c>
      <c r="H999" s="615">
        <f t="shared" si="50"/>
        <v>749508741.00999999</v>
      </c>
      <c r="I999" s="616" t="s">
        <v>113</v>
      </c>
      <c r="J999" s="616" t="s">
        <v>2463</v>
      </c>
    </row>
    <row r="1000" spans="1:10" ht="24">
      <c r="A1000" s="617"/>
      <c r="B1000" s="620" t="s">
        <v>4220</v>
      </c>
      <c r="C1000" s="622" t="s">
        <v>5058</v>
      </c>
      <c r="D1000" s="618" t="s">
        <v>5059</v>
      </c>
      <c r="E1000" s="614">
        <v>80000</v>
      </c>
      <c r="F1000" s="615">
        <f t="shared" si="49"/>
        <v>749588741.00999999</v>
      </c>
      <c r="G1000" s="614">
        <f t="shared" si="48"/>
        <v>80000</v>
      </c>
      <c r="H1000" s="615">
        <f t="shared" si="50"/>
        <v>749588741.00999999</v>
      </c>
      <c r="I1000" s="616" t="s">
        <v>113</v>
      </c>
      <c r="J1000" s="616" t="s">
        <v>2463</v>
      </c>
    </row>
    <row r="1001" spans="1:10" ht="24">
      <c r="A1001" s="617"/>
      <c r="B1001" s="620" t="s">
        <v>4220</v>
      </c>
      <c r="C1001" s="622" t="s">
        <v>5058</v>
      </c>
      <c r="D1001" s="618" t="s">
        <v>5060</v>
      </c>
      <c r="E1001" s="614">
        <v>33000</v>
      </c>
      <c r="F1001" s="615">
        <f t="shared" si="49"/>
        <v>749621741.00999999</v>
      </c>
      <c r="G1001" s="614">
        <f t="shared" si="48"/>
        <v>33000</v>
      </c>
      <c r="H1001" s="615">
        <f t="shared" si="50"/>
        <v>749621741.00999999</v>
      </c>
      <c r="I1001" s="616" t="s">
        <v>113</v>
      </c>
      <c r="J1001" s="616" t="s">
        <v>2463</v>
      </c>
    </row>
    <row r="1002" spans="1:10" ht="24">
      <c r="A1002" s="617"/>
      <c r="B1002" s="620" t="s">
        <v>4220</v>
      </c>
      <c r="C1002" s="622" t="s">
        <v>5058</v>
      </c>
      <c r="D1002" s="618" t="s">
        <v>4646</v>
      </c>
      <c r="E1002" s="614">
        <v>274000</v>
      </c>
      <c r="F1002" s="615">
        <f t="shared" si="49"/>
        <v>749895741.00999999</v>
      </c>
      <c r="G1002" s="614">
        <f t="shared" si="48"/>
        <v>274000</v>
      </c>
      <c r="H1002" s="615">
        <f t="shared" si="50"/>
        <v>749895741.00999999</v>
      </c>
      <c r="I1002" s="616" t="s">
        <v>113</v>
      </c>
      <c r="J1002" s="616" t="s">
        <v>2463</v>
      </c>
    </row>
    <row r="1003" spans="1:10" ht="24">
      <c r="A1003" s="617"/>
      <c r="B1003" s="620" t="s">
        <v>4220</v>
      </c>
      <c r="C1003" s="622" t="s">
        <v>5058</v>
      </c>
      <c r="D1003" s="618" t="s">
        <v>5061</v>
      </c>
      <c r="E1003" s="614">
        <v>31000</v>
      </c>
      <c r="F1003" s="615">
        <f t="shared" si="49"/>
        <v>749926741.00999999</v>
      </c>
      <c r="G1003" s="614">
        <f t="shared" si="48"/>
        <v>31000</v>
      </c>
      <c r="H1003" s="615">
        <f t="shared" si="50"/>
        <v>749926741.00999999</v>
      </c>
      <c r="I1003" s="616" t="s">
        <v>113</v>
      </c>
      <c r="J1003" s="616" t="s">
        <v>2463</v>
      </c>
    </row>
    <row r="1004" spans="1:10" ht="24">
      <c r="A1004" s="617"/>
      <c r="B1004" s="620" t="s">
        <v>4220</v>
      </c>
      <c r="C1004" s="622" t="s">
        <v>5058</v>
      </c>
      <c r="D1004" s="618" t="s">
        <v>5062</v>
      </c>
      <c r="E1004" s="614">
        <v>250000</v>
      </c>
      <c r="F1004" s="615">
        <f t="shared" si="49"/>
        <v>750176741.00999999</v>
      </c>
      <c r="G1004" s="614">
        <f t="shared" si="48"/>
        <v>250000</v>
      </c>
      <c r="H1004" s="615">
        <f t="shared" si="50"/>
        <v>750176741.00999999</v>
      </c>
      <c r="I1004" s="616" t="s">
        <v>113</v>
      </c>
      <c r="J1004" s="616" t="s">
        <v>2463</v>
      </c>
    </row>
    <row r="1005" spans="1:10" ht="24">
      <c r="A1005" s="617"/>
      <c r="B1005" s="620" t="s">
        <v>4220</v>
      </c>
      <c r="C1005" s="622" t="s">
        <v>5058</v>
      </c>
      <c r="D1005" s="618" t="s">
        <v>4363</v>
      </c>
      <c r="E1005" s="614">
        <v>104000</v>
      </c>
      <c r="F1005" s="615">
        <f t="shared" si="49"/>
        <v>750280741.00999999</v>
      </c>
      <c r="G1005" s="614">
        <f t="shared" si="48"/>
        <v>104000</v>
      </c>
      <c r="H1005" s="615">
        <f t="shared" si="50"/>
        <v>750280741.00999999</v>
      </c>
      <c r="I1005" s="616" t="s">
        <v>113</v>
      </c>
      <c r="J1005" s="616" t="s">
        <v>2463</v>
      </c>
    </row>
    <row r="1006" spans="1:10" ht="24">
      <c r="A1006" s="617"/>
      <c r="B1006" s="620" t="s">
        <v>4220</v>
      </c>
      <c r="C1006" s="622" t="s">
        <v>5058</v>
      </c>
      <c r="D1006" s="618" t="s">
        <v>4366</v>
      </c>
      <c r="E1006" s="614">
        <v>202000</v>
      </c>
      <c r="F1006" s="615">
        <f t="shared" si="49"/>
        <v>750482741.00999999</v>
      </c>
      <c r="G1006" s="614">
        <f t="shared" si="48"/>
        <v>202000</v>
      </c>
      <c r="H1006" s="615">
        <f t="shared" si="50"/>
        <v>750482741.00999999</v>
      </c>
      <c r="I1006" s="616" t="s">
        <v>113</v>
      </c>
      <c r="J1006" s="616" t="s">
        <v>2463</v>
      </c>
    </row>
    <row r="1007" spans="1:10" ht="24">
      <c r="A1007" s="617"/>
      <c r="B1007" s="620" t="s">
        <v>4220</v>
      </c>
      <c r="C1007" s="622" t="s">
        <v>5058</v>
      </c>
      <c r="D1007" s="618" t="s">
        <v>4387</v>
      </c>
      <c r="E1007" s="614">
        <v>373800</v>
      </c>
      <c r="F1007" s="615">
        <f t="shared" si="49"/>
        <v>750856541.00999999</v>
      </c>
      <c r="G1007" s="614">
        <f t="shared" si="48"/>
        <v>373800</v>
      </c>
      <c r="H1007" s="615">
        <f t="shared" si="50"/>
        <v>750856541.00999999</v>
      </c>
      <c r="I1007" s="616" t="s">
        <v>113</v>
      </c>
      <c r="J1007" s="616" t="s">
        <v>2463</v>
      </c>
    </row>
    <row r="1008" spans="1:10" ht="24">
      <c r="A1008" s="617"/>
      <c r="B1008" s="620" t="s">
        <v>4220</v>
      </c>
      <c r="C1008" s="622" t="s">
        <v>5058</v>
      </c>
      <c r="D1008" s="618" t="s">
        <v>5063</v>
      </c>
      <c r="E1008" s="614">
        <v>37000</v>
      </c>
      <c r="F1008" s="615">
        <f t="shared" si="49"/>
        <v>750893541.00999999</v>
      </c>
      <c r="G1008" s="614">
        <f t="shared" si="48"/>
        <v>37000</v>
      </c>
      <c r="H1008" s="615">
        <f t="shared" si="50"/>
        <v>750893541.00999999</v>
      </c>
      <c r="I1008" s="616" t="s">
        <v>113</v>
      </c>
      <c r="J1008" s="616" t="s">
        <v>2463</v>
      </c>
    </row>
    <row r="1009" spans="1:10" ht="24">
      <c r="A1009" s="617"/>
      <c r="B1009" s="620" t="s">
        <v>4220</v>
      </c>
      <c r="C1009" s="622" t="s">
        <v>5058</v>
      </c>
      <c r="D1009" s="618" t="s">
        <v>5064</v>
      </c>
      <c r="E1009" s="614">
        <v>200000</v>
      </c>
      <c r="F1009" s="615">
        <f t="shared" si="49"/>
        <v>751093541.00999999</v>
      </c>
      <c r="G1009" s="614">
        <f t="shared" si="48"/>
        <v>200000</v>
      </c>
      <c r="H1009" s="615">
        <f t="shared" si="50"/>
        <v>751093541.00999999</v>
      </c>
      <c r="I1009" s="616" t="s">
        <v>113</v>
      </c>
      <c r="J1009" s="616" t="s">
        <v>2463</v>
      </c>
    </row>
    <row r="1010" spans="1:10" ht="24">
      <c r="A1010" s="617"/>
      <c r="B1010" s="620" t="s">
        <v>4220</v>
      </c>
      <c r="C1010" s="622" t="s">
        <v>5058</v>
      </c>
      <c r="D1010" s="618" t="s">
        <v>4862</v>
      </c>
      <c r="E1010" s="614">
        <v>31000</v>
      </c>
      <c r="F1010" s="615">
        <f t="shared" si="49"/>
        <v>751124541.00999999</v>
      </c>
      <c r="G1010" s="614">
        <f t="shared" si="48"/>
        <v>31000</v>
      </c>
      <c r="H1010" s="615">
        <f t="shared" si="50"/>
        <v>751124541.00999999</v>
      </c>
      <c r="I1010" s="616" t="s">
        <v>113</v>
      </c>
      <c r="J1010" s="616" t="s">
        <v>2463</v>
      </c>
    </row>
    <row r="1011" spans="1:10" ht="24">
      <c r="A1011" s="617"/>
      <c r="B1011" s="620" t="s">
        <v>4220</v>
      </c>
      <c r="C1011" s="622" t="s">
        <v>5058</v>
      </c>
      <c r="D1011" s="618" t="s">
        <v>5065</v>
      </c>
      <c r="E1011" s="614">
        <v>150000</v>
      </c>
      <c r="F1011" s="615">
        <f t="shared" si="49"/>
        <v>751274541.00999999</v>
      </c>
      <c r="G1011" s="614">
        <f t="shared" si="48"/>
        <v>150000</v>
      </c>
      <c r="H1011" s="615">
        <f t="shared" si="50"/>
        <v>751274541.00999999</v>
      </c>
      <c r="I1011" s="616" t="s">
        <v>113</v>
      </c>
      <c r="J1011" s="616" t="s">
        <v>2463</v>
      </c>
    </row>
    <row r="1012" spans="1:10" ht="24">
      <c r="A1012" s="617"/>
      <c r="B1012" s="620" t="s">
        <v>4220</v>
      </c>
      <c r="C1012" s="622" t="s">
        <v>5058</v>
      </c>
      <c r="D1012" s="618" t="s">
        <v>5066</v>
      </c>
      <c r="E1012" s="614">
        <v>69000</v>
      </c>
      <c r="F1012" s="615">
        <f t="shared" si="49"/>
        <v>751343541.00999999</v>
      </c>
      <c r="G1012" s="614">
        <f t="shared" si="48"/>
        <v>69000</v>
      </c>
      <c r="H1012" s="615">
        <f t="shared" si="50"/>
        <v>751343541.00999999</v>
      </c>
      <c r="I1012" s="616" t="s">
        <v>113</v>
      </c>
      <c r="J1012" s="616" t="s">
        <v>2463</v>
      </c>
    </row>
    <row r="1013" spans="1:10" ht="24">
      <c r="A1013" s="617"/>
      <c r="B1013" s="620" t="s">
        <v>4220</v>
      </c>
      <c r="C1013" s="622" t="s">
        <v>5058</v>
      </c>
      <c r="D1013" s="618" t="s">
        <v>5067</v>
      </c>
      <c r="E1013" s="614">
        <v>92000</v>
      </c>
      <c r="F1013" s="615">
        <f t="shared" si="49"/>
        <v>751435541.00999999</v>
      </c>
      <c r="G1013" s="614">
        <f t="shared" si="48"/>
        <v>92000</v>
      </c>
      <c r="H1013" s="615">
        <f t="shared" si="50"/>
        <v>751435541.00999999</v>
      </c>
      <c r="I1013" s="616" t="s">
        <v>113</v>
      </c>
      <c r="J1013" s="616" t="s">
        <v>2463</v>
      </c>
    </row>
    <row r="1014" spans="1:10" ht="24">
      <c r="A1014" s="617"/>
      <c r="B1014" s="620" t="s">
        <v>4220</v>
      </c>
      <c r="C1014" s="622" t="s">
        <v>5058</v>
      </c>
      <c r="D1014" s="618" t="s">
        <v>5068</v>
      </c>
      <c r="E1014" s="614">
        <v>92000</v>
      </c>
      <c r="F1014" s="615">
        <f t="shared" si="49"/>
        <v>751527541.00999999</v>
      </c>
      <c r="G1014" s="614">
        <f t="shared" si="48"/>
        <v>92000</v>
      </c>
      <c r="H1014" s="615">
        <f t="shared" si="50"/>
        <v>751527541.00999999</v>
      </c>
      <c r="I1014" s="616" t="s">
        <v>113</v>
      </c>
      <c r="J1014" s="616" t="s">
        <v>2463</v>
      </c>
    </row>
    <row r="1015" spans="1:10" ht="24">
      <c r="A1015" s="617"/>
      <c r="B1015" s="620" t="s">
        <v>4220</v>
      </c>
      <c r="C1015" s="622" t="s">
        <v>5058</v>
      </c>
      <c r="D1015" s="618" t="s">
        <v>5069</v>
      </c>
      <c r="E1015" s="614">
        <v>37000</v>
      </c>
      <c r="F1015" s="615">
        <f t="shared" si="49"/>
        <v>751564541.00999999</v>
      </c>
      <c r="G1015" s="614">
        <f t="shared" si="48"/>
        <v>37000</v>
      </c>
      <c r="H1015" s="615">
        <f t="shared" si="50"/>
        <v>751564541.00999999</v>
      </c>
      <c r="I1015" s="616" t="s">
        <v>113</v>
      </c>
      <c r="J1015" s="616" t="s">
        <v>2463</v>
      </c>
    </row>
    <row r="1016" spans="1:10" ht="24">
      <c r="A1016" s="617"/>
      <c r="B1016" s="620" t="s">
        <v>4220</v>
      </c>
      <c r="C1016" s="622" t="s">
        <v>5070</v>
      </c>
      <c r="D1016" s="618" t="s">
        <v>5071</v>
      </c>
      <c r="E1016" s="614">
        <v>250000</v>
      </c>
      <c r="F1016" s="615">
        <f t="shared" si="49"/>
        <v>751814541.00999999</v>
      </c>
      <c r="G1016" s="614">
        <f t="shared" si="48"/>
        <v>250000</v>
      </c>
      <c r="H1016" s="615">
        <f t="shared" si="50"/>
        <v>751814541.00999999</v>
      </c>
      <c r="I1016" s="616" t="s">
        <v>113</v>
      </c>
      <c r="J1016" s="616" t="s">
        <v>2463</v>
      </c>
    </row>
    <row r="1017" spans="1:10" ht="24">
      <c r="A1017" s="617"/>
      <c r="B1017" s="620" t="s">
        <v>4220</v>
      </c>
      <c r="C1017" s="622" t="s">
        <v>5070</v>
      </c>
      <c r="D1017" s="618" t="s">
        <v>5072</v>
      </c>
      <c r="E1017" s="614">
        <v>10000</v>
      </c>
      <c r="F1017" s="615">
        <f t="shared" si="49"/>
        <v>751824541.00999999</v>
      </c>
      <c r="G1017" s="614">
        <f t="shared" si="48"/>
        <v>10000</v>
      </c>
      <c r="H1017" s="615">
        <f t="shared" si="50"/>
        <v>751824541.00999999</v>
      </c>
      <c r="I1017" s="616" t="s">
        <v>113</v>
      </c>
      <c r="J1017" s="616" t="s">
        <v>2463</v>
      </c>
    </row>
    <row r="1018" spans="1:10" ht="24">
      <c r="A1018" s="617"/>
      <c r="B1018" s="620" t="s">
        <v>4220</v>
      </c>
      <c r="C1018" s="622" t="s">
        <v>5070</v>
      </c>
      <c r="D1018" s="618" t="s">
        <v>5073</v>
      </c>
      <c r="E1018" s="614">
        <v>400000</v>
      </c>
      <c r="F1018" s="615">
        <f t="shared" si="49"/>
        <v>752224541.00999999</v>
      </c>
      <c r="G1018" s="614">
        <f t="shared" si="48"/>
        <v>400000</v>
      </c>
      <c r="H1018" s="615">
        <f t="shared" si="50"/>
        <v>752224541.00999999</v>
      </c>
      <c r="I1018" s="616" t="s">
        <v>113</v>
      </c>
      <c r="J1018" s="616" t="s">
        <v>2463</v>
      </c>
    </row>
    <row r="1019" spans="1:10" ht="24">
      <c r="A1019" s="617"/>
      <c r="B1019" s="620" t="s">
        <v>4220</v>
      </c>
      <c r="C1019" s="622" t="s">
        <v>5070</v>
      </c>
      <c r="D1019" s="618" t="s">
        <v>5074</v>
      </c>
      <c r="E1019" s="614">
        <v>50000</v>
      </c>
      <c r="F1019" s="615">
        <f t="shared" si="49"/>
        <v>752274541.00999999</v>
      </c>
      <c r="G1019" s="614">
        <f t="shared" si="48"/>
        <v>50000</v>
      </c>
      <c r="H1019" s="615">
        <f t="shared" si="50"/>
        <v>752274541.00999999</v>
      </c>
      <c r="I1019" s="616" t="s">
        <v>113</v>
      </c>
      <c r="J1019" s="616" t="s">
        <v>2463</v>
      </c>
    </row>
    <row r="1020" spans="1:10" ht="36">
      <c r="A1020" s="617"/>
      <c r="B1020" s="620" t="s">
        <v>4220</v>
      </c>
      <c r="C1020" s="622" t="s">
        <v>5075</v>
      </c>
      <c r="D1020" s="618" t="s">
        <v>4602</v>
      </c>
      <c r="E1020" s="614">
        <v>10000</v>
      </c>
      <c r="F1020" s="615">
        <f t="shared" si="49"/>
        <v>752284541.00999999</v>
      </c>
      <c r="G1020" s="614">
        <f t="shared" si="48"/>
        <v>10000</v>
      </c>
      <c r="H1020" s="615">
        <f t="shared" si="50"/>
        <v>752284541.00999999</v>
      </c>
      <c r="I1020" s="616" t="s">
        <v>113</v>
      </c>
      <c r="J1020" s="616" t="s">
        <v>2463</v>
      </c>
    </row>
    <row r="1021" spans="1:10" ht="36">
      <c r="A1021" s="617"/>
      <c r="B1021" s="620" t="s">
        <v>4220</v>
      </c>
      <c r="C1021" s="622" t="s">
        <v>5076</v>
      </c>
      <c r="D1021" s="618" t="s">
        <v>4602</v>
      </c>
      <c r="E1021" s="614">
        <v>10000</v>
      </c>
      <c r="F1021" s="615">
        <f t="shared" si="49"/>
        <v>752294541.00999999</v>
      </c>
      <c r="G1021" s="614">
        <f t="shared" si="48"/>
        <v>10000</v>
      </c>
      <c r="H1021" s="615">
        <f t="shared" si="50"/>
        <v>752294541.00999999</v>
      </c>
      <c r="I1021" s="616" t="s">
        <v>113</v>
      </c>
      <c r="J1021" s="616" t="s">
        <v>2463</v>
      </c>
    </row>
    <row r="1022" spans="1:10" ht="36">
      <c r="A1022" s="617"/>
      <c r="B1022" s="620" t="s">
        <v>4220</v>
      </c>
      <c r="C1022" s="622" t="s">
        <v>5077</v>
      </c>
      <c r="D1022" s="618" t="s">
        <v>4602</v>
      </c>
      <c r="E1022" s="614">
        <v>10000</v>
      </c>
      <c r="F1022" s="615">
        <f t="shared" si="49"/>
        <v>752304541.00999999</v>
      </c>
      <c r="G1022" s="614">
        <f t="shared" si="48"/>
        <v>10000</v>
      </c>
      <c r="H1022" s="615">
        <f t="shared" si="50"/>
        <v>752304541.00999999</v>
      </c>
      <c r="I1022" s="616" t="s">
        <v>113</v>
      </c>
      <c r="J1022" s="616" t="s">
        <v>2463</v>
      </c>
    </row>
    <row r="1023" spans="1:10" ht="36">
      <c r="A1023" s="617"/>
      <c r="B1023" s="620" t="s">
        <v>4220</v>
      </c>
      <c r="C1023" s="622" t="s">
        <v>5078</v>
      </c>
      <c r="D1023" s="618" t="s">
        <v>4602</v>
      </c>
      <c r="E1023" s="614">
        <v>10000</v>
      </c>
      <c r="F1023" s="615">
        <f t="shared" si="49"/>
        <v>752314541.00999999</v>
      </c>
      <c r="G1023" s="614">
        <f t="shared" si="48"/>
        <v>10000</v>
      </c>
      <c r="H1023" s="615">
        <f t="shared" si="50"/>
        <v>752314541.00999999</v>
      </c>
      <c r="I1023" s="616" t="s">
        <v>113</v>
      </c>
      <c r="J1023" s="616" t="s">
        <v>2463</v>
      </c>
    </row>
    <row r="1024" spans="1:10" ht="24">
      <c r="A1024" s="617"/>
      <c r="B1024" s="620" t="s">
        <v>4220</v>
      </c>
      <c r="C1024" s="622" t="s">
        <v>5079</v>
      </c>
      <c r="D1024" s="618" t="s">
        <v>4318</v>
      </c>
      <c r="E1024" s="614">
        <v>7000</v>
      </c>
      <c r="F1024" s="615">
        <f t="shared" si="49"/>
        <v>752321541.00999999</v>
      </c>
      <c r="G1024" s="614">
        <f t="shared" si="48"/>
        <v>7000</v>
      </c>
      <c r="H1024" s="615">
        <f t="shared" si="50"/>
        <v>752321541.00999999</v>
      </c>
      <c r="I1024" s="616" t="s">
        <v>113</v>
      </c>
      <c r="J1024" s="616" t="s">
        <v>2463</v>
      </c>
    </row>
    <row r="1025" spans="1:10" ht="24">
      <c r="A1025" s="617"/>
      <c r="B1025" s="620" t="s">
        <v>4220</v>
      </c>
      <c r="C1025" s="622" t="s">
        <v>5079</v>
      </c>
      <c r="D1025" s="618" t="s">
        <v>5080</v>
      </c>
      <c r="E1025" s="614">
        <v>12500</v>
      </c>
      <c r="F1025" s="615">
        <f t="shared" si="49"/>
        <v>752334041.00999999</v>
      </c>
      <c r="G1025" s="614">
        <f t="shared" si="48"/>
        <v>12500</v>
      </c>
      <c r="H1025" s="615">
        <f t="shared" si="50"/>
        <v>752334041.00999999</v>
      </c>
      <c r="I1025" s="616" t="s">
        <v>113</v>
      </c>
      <c r="J1025" s="616" t="s">
        <v>2463</v>
      </c>
    </row>
    <row r="1026" spans="1:10" ht="24">
      <c r="A1026" s="617"/>
      <c r="B1026" s="620" t="s">
        <v>4220</v>
      </c>
      <c r="C1026" s="622" t="s">
        <v>5079</v>
      </c>
      <c r="D1026" s="618" t="s">
        <v>5081</v>
      </c>
      <c r="E1026" s="614">
        <v>200000</v>
      </c>
      <c r="F1026" s="615">
        <f t="shared" si="49"/>
        <v>752534041.00999999</v>
      </c>
      <c r="G1026" s="614">
        <f t="shared" si="48"/>
        <v>200000</v>
      </c>
      <c r="H1026" s="615">
        <f t="shared" si="50"/>
        <v>752534041.00999999</v>
      </c>
      <c r="I1026" s="616" t="s">
        <v>113</v>
      </c>
      <c r="J1026" s="616" t="s">
        <v>2463</v>
      </c>
    </row>
    <row r="1027" spans="1:10" ht="24">
      <c r="A1027" s="617"/>
      <c r="B1027" s="620" t="s">
        <v>4220</v>
      </c>
      <c r="C1027" s="622" t="s">
        <v>5082</v>
      </c>
      <c r="D1027" s="618" t="s">
        <v>4881</v>
      </c>
      <c r="E1027" s="614">
        <v>153000</v>
      </c>
      <c r="F1027" s="615">
        <f t="shared" si="49"/>
        <v>752687041.00999999</v>
      </c>
      <c r="G1027" s="614">
        <f t="shared" si="48"/>
        <v>153000</v>
      </c>
      <c r="H1027" s="615">
        <f t="shared" si="50"/>
        <v>752687041.00999999</v>
      </c>
      <c r="I1027" s="616" t="s">
        <v>113</v>
      </c>
      <c r="J1027" s="616" t="s">
        <v>2463</v>
      </c>
    </row>
    <row r="1028" spans="1:10" ht="24">
      <c r="A1028" s="617"/>
      <c r="B1028" s="620" t="s">
        <v>4220</v>
      </c>
      <c r="C1028" s="622" t="s">
        <v>5082</v>
      </c>
      <c r="D1028" s="618" t="s">
        <v>4360</v>
      </c>
      <c r="E1028" s="614">
        <v>137256</v>
      </c>
      <c r="F1028" s="615">
        <f t="shared" si="49"/>
        <v>752824297.00999999</v>
      </c>
      <c r="G1028" s="614">
        <f t="shared" si="48"/>
        <v>137256</v>
      </c>
      <c r="H1028" s="615">
        <f t="shared" si="50"/>
        <v>752824297.00999999</v>
      </c>
      <c r="I1028" s="616" t="s">
        <v>113</v>
      </c>
      <c r="J1028" s="616" t="s">
        <v>2463</v>
      </c>
    </row>
    <row r="1029" spans="1:10" ht="24">
      <c r="A1029" s="617"/>
      <c r="B1029" s="620" t="s">
        <v>4220</v>
      </c>
      <c r="C1029" s="622" t="s">
        <v>5082</v>
      </c>
      <c r="D1029" s="618" t="s">
        <v>4361</v>
      </c>
      <c r="E1029" s="614">
        <v>31000</v>
      </c>
      <c r="F1029" s="615">
        <f t="shared" si="49"/>
        <v>752855297.00999999</v>
      </c>
      <c r="G1029" s="614">
        <f t="shared" si="48"/>
        <v>31000</v>
      </c>
      <c r="H1029" s="615">
        <f t="shared" si="50"/>
        <v>752855297.00999999</v>
      </c>
      <c r="I1029" s="616" t="s">
        <v>113</v>
      </c>
      <c r="J1029" s="616" t="s">
        <v>2463</v>
      </c>
    </row>
    <row r="1030" spans="1:10" ht="24">
      <c r="A1030" s="617"/>
      <c r="B1030" s="620" t="s">
        <v>4220</v>
      </c>
      <c r="C1030" s="622" t="s">
        <v>5082</v>
      </c>
      <c r="D1030" s="618" t="s">
        <v>4362</v>
      </c>
      <c r="E1030" s="614">
        <v>67000</v>
      </c>
      <c r="F1030" s="615">
        <f t="shared" si="49"/>
        <v>752922297.00999999</v>
      </c>
      <c r="G1030" s="614">
        <f t="shared" si="48"/>
        <v>67000</v>
      </c>
      <c r="H1030" s="615">
        <f t="shared" si="50"/>
        <v>752922297.00999999</v>
      </c>
      <c r="I1030" s="616" t="s">
        <v>113</v>
      </c>
      <c r="J1030" s="616" t="s">
        <v>2463</v>
      </c>
    </row>
    <row r="1031" spans="1:10" ht="24">
      <c r="A1031" s="617"/>
      <c r="B1031" s="620" t="s">
        <v>4220</v>
      </c>
      <c r="C1031" s="622" t="s">
        <v>5082</v>
      </c>
      <c r="D1031" s="618" t="s">
        <v>4365</v>
      </c>
      <c r="E1031" s="614">
        <v>20000</v>
      </c>
      <c r="F1031" s="615">
        <f t="shared" si="49"/>
        <v>752942297.00999999</v>
      </c>
      <c r="G1031" s="614">
        <f t="shared" si="48"/>
        <v>20000</v>
      </c>
      <c r="H1031" s="615">
        <f t="shared" si="50"/>
        <v>752942297.00999999</v>
      </c>
      <c r="I1031" s="616" t="s">
        <v>113</v>
      </c>
      <c r="J1031" s="616" t="s">
        <v>2463</v>
      </c>
    </row>
    <row r="1032" spans="1:10" ht="24">
      <c r="A1032" s="617"/>
      <c r="B1032" s="620" t="s">
        <v>4220</v>
      </c>
      <c r="C1032" s="622" t="s">
        <v>5082</v>
      </c>
      <c r="D1032" s="618" t="s">
        <v>5083</v>
      </c>
      <c r="E1032" s="614">
        <v>80000</v>
      </c>
      <c r="F1032" s="615">
        <f t="shared" si="49"/>
        <v>753022297.00999999</v>
      </c>
      <c r="G1032" s="614">
        <f t="shared" si="48"/>
        <v>80000</v>
      </c>
      <c r="H1032" s="615">
        <f t="shared" si="50"/>
        <v>753022297.00999999</v>
      </c>
      <c r="I1032" s="616" t="s">
        <v>113</v>
      </c>
      <c r="J1032" s="616" t="s">
        <v>2463</v>
      </c>
    </row>
    <row r="1033" spans="1:10" ht="24">
      <c r="A1033" s="617"/>
      <c r="B1033" s="620" t="s">
        <v>4220</v>
      </c>
      <c r="C1033" s="622" t="s">
        <v>5082</v>
      </c>
      <c r="D1033" s="618" t="s">
        <v>4366</v>
      </c>
      <c r="E1033" s="614">
        <v>86000</v>
      </c>
      <c r="F1033" s="615">
        <f t="shared" si="49"/>
        <v>753108297.00999999</v>
      </c>
      <c r="G1033" s="614">
        <f t="shared" si="48"/>
        <v>86000</v>
      </c>
      <c r="H1033" s="615">
        <f t="shared" si="50"/>
        <v>753108297.00999999</v>
      </c>
      <c r="I1033" s="616" t="s">
        <v>113</v>
      </c>
      <c r="J1033" s="616" t="s">
        <v>2463</v>
      </c>
    </row>
    <row r="1034" spans="1:10" ht="24">
      <c r="A1034" s="617"/>
      <c r="B1034" s="620" t="s">
        <v>4220</v>
      </c>
      <c r="C1034" s="622" t="s">
        <v>5082</v>
      </c>
      <c r="D1034" s="618" t="s">
        <v>4367</v>
      </c>
      <c r="E1034" s="614">
        <v>55000</v>
      </c>
      <c r="F1034" s="615">
        <f t="shared" si="49"/>
        <v>753163297.00999999</v>
      </c>
      <c r="G1034" s="614">
        <f t="shared" ref="G1034:G1097" si="51">E1034</f>
        <v>55000</v>
      </c>
      <c r="H1034" s="615">
        <f t="shared" si="50"/>
        <v>753163297.00999999</v>
      </c>
      <c r="I1034" s="616" t="s">
        <v>113</v>
      </c>
      <c r="J1034" s="616" t="s">
        <v>2463</v>
      </c>
    </row>
    <row r="1035" spans="1:10" ht="24">
      <c r="A1035" s="617"/>
      <c r="B1035" s="620" t="s">
        <v>4220</v>
      </c>
      <c r="C1035" s="622" t="s">
        <v>5082</v>
      </c>
      <c r="D1035" s="618" t="s">
        <v>5084</v>
      </c>
      <c r="E1035" s="614">
        <v>6000</v>
      </c>
      <c r="F1035" s="615">
        <f t="shared" ref="F1035:F1098" si="52">E1035+F1034</f>
        <v>753169297.00999999</v>
      </c>
      <c r="G1035" s="614">
        <f t="shared" si="51"/>
        <v>6000</v>
      </c>
      <c r="H1035" s="615">
        <f t="shared" ref="H1035:H1098" si="53">H1034+G1035</f>
        <v>753169297.00999999</v>
      </c>
      <c r="I1035" s="616" t="s">
        <v>113</v>
      </c>
      <c r="J1035" s="616" t="s">
        <v>2463</v>
      </c>
    </row>
    <row r="1036" spans="1:10" ht="24">
      <c r="A1036" s="617"/>
      <c r="B1036" s="620" t="s">
        <v>4220</v>
      </c>
      <c r="C1036" s="622" t="s">
        <v>5082</v>
      </c>
      <c r="D1036" s="618" t="s">
        <v>4368</v>
      </c>
      <c r="E1036" s="614">
        <v>6000</v>
      </c>
      <c r="F1036" s="615">
        <f t="shared" si="52"/>
        <v>753175297.00999999</v>
      </c>
      <c r="G1036" s="614">
        <f t="shared" si="51"/>
        <v>6000</v>
      </c>
      <c r="H1036" s="615">
        <f t="shared" si="53"/>
        <v>753175297.00999999</v>
      </c>
      <c r="I1036" s="616" t="s">
        <v>113</v>
      </c>
      <c r="J1036" s="616" t="s">
        <v>2463</v>
      </c>
    </row>
    <row r="1037" spans="1:10" ht="24">
      <c r="A1037" s="617"/>
      <c r="B1037" s="620" t="s">
        <v>4220</v>
      </c>
      <c r="C1037" s="622" t="s">
        <v>5082</v>
      </c>
      <c r="D1037" s="618" t="s">
        <v>5085</v>
      </c>
      <c r="E1037" s="614">
        <v>8000</v>
      </c>
      <c r="F1037" s="615">
        <f t="shared" si="52"/>
        <v>753183297.00999999</v>
      </c>
      <c r="G1037" s="614">
        <f t="shared" si="51"/>
        <v>8000</v>
      </c>
      <c r="H1037" s="615">
        <f t="shared" si="53"/>
        <v>753183297.00999999</v>
      </c>
      <c r="I1037" s="616" t="s">
        <v>113</v>
      </c>
      <c r="J1037" s="616" t="s">
        <v>2463</v>
      </c>
    </row>
    <row r="1038" spans="1:10" ht="24">
      <c r="A1038" s="617"/>
      <c r="B1038" s="620" t="s">
        <v>4220</v>
      </c>
      <c r="C1038" s="622" t="s">
        <v>5082</v>
      </c>
      <c r="D1038" s="618" t="s">
        <v>5086</v>
      </c>
      <c r="E1038" s="614">
        <v>49000</v>
      </c>
      <c r="F1038" s="615">
        <f t="shared" si="52"/>
        <v>753232297.00999999</v>
      </c>
      <c r="G1038" s="614">
        <f t="shared" si="51"/>
        <v>49000</v>
      </c>
      <c r="H1038" s="615">
        <f t="shared" si="53"/>
        <v>753232297.00999999</v>
      </c>
      <c r="I1038" s="616" t="s">
        <v>113</v>
      </c>
      <c r="J1038" s="616" t="s">
        <v>2463</v>
      </c>
    </row>
    <row r="1039" spans="1:10" ht="24">
      <c r="A1039" s="617"/>
      <c r="B1039" s="620" t="s">
        <v>4220</v>
      </c>
      <c r="C1039" s="622" t="s">
        <v>5082</v>
      </c>
      <c r="D1039" s="618" t="s">
        <v>4862</v>
      </c>
      <c r="E1039" s="614">
        <v>8000</v>
      </c>
      <c r="F1039" s="615">
        <f t="shared" si="52"/>
        <v>753240297.00999999</v>
      </c>
      <c r="G1039" s="614">
        <f t="shared" si="51"/>
        <v>8000</v>
      </c>
      <c r="H1039" s="615">
        <f t="shared" si="53"/>
        <v>753240297.00999999</v>
      </c>
      <c r="I1039" s="616" t="s">
        <v>113</v>
      </c>
      <c r="J1039" s="616" t="s">
        <v>2463</v>
      </c>
    </row>
    <row r="1040" spans="1:10" ht="24">
      <c r="A1040" s="617"/>
      <c r="B1040" s="620" t="s">
        <v>4220</v>
      </c>
      <c r="C1040" s="622" t="s">
        <v>5082</v>
      </c>
      <c r="D1040" s="618" t="s">
        <v>4864</v>
      </c>
      <c r="E1040" s="614">
        <v>40000</v>
      </c>
      <c r="F1040" s="615">
        <f t="shared" si="52"/>
        <v>753280297.00999999</v>
      </c>
      <c r="G1040" s="614">
        <f t="shared" si="51"/>
        <v>40000</v>
      </c>
      <c r="H1040" s="615">
        <f t="shared" si="53"/>
        <v>753280297.00999999</v>
      </c>
      <c r="I1040" s="616" t="s">
        <v>113</v>
      </c>
      <c r="J1040" s="616" t="s">
        <v>2463</v>
      </c>
    </row>
    <row r="1041" spans="1:10" ht="24">
      <c r="A1041" s="617"/>
      <c r="B1041" s="620" t="s">
        <v>4220</v>
      </c>
      <c r="C1041" s="622" t="s">
        <v>5082</v>
      </c>
      <c r="D1041" s="618" t="s">
        <v>5087</v>
      </c>
      <c r="E1041" s="614">
        <v>12000</v>
      </c>
      <c r="F1041" s="615">
        <f t="shared" si="52"/>
        <v>753292297.00999999</v>
      </c>
      <c r="G1041" s="614">
        <f t="shared" si="51"/>
        <v>12000</v>
      </c>
      <c r="H1041" s="615">
        <f t="shared" si="53"/>
        <v>753292297.00999999</v>
      </c>
      <c r="I1041" s="616" t="s">
        <v>113</v>
      </c>
      <c r="J1041" s="616" t="s">
        <v>2463</v>
      </c>
    </row>
    <row r="1042" spans="1:10" ht="24">
      <c r="A1042" s="617"/>
      <c r="B1042" s="620" t="s">
        <v>4220</v>
      </c>
      <c r="C1042" s="622" t="s">
        <v>5082</v>
      </c>
      <c r="D1042" s="618" t="s">
        <v>5088</v>
      </c>
      <c r="E1042" s="614">
        <v>30000</v>
      </c>
      <c r="F1042" s="615">
        <f t="shared" si="52"/>
        <v>753322297.00999999</v>
      </c>
      <c r="G1042" s="614">
        <f t="shared" si="51"/>
        <v>30000</v>
      </c>
      <c r="H1042" s="615">
        <f t="shared" si="53"/>
        <v>753322297.00999999</v>
      </c>
      <c r="I1042" s="616" t="s">
        <v>113</v>
      </c>
      <c r="J1042" s="616" t="s">
        <v>2463</v>
      </c>
    </row>
    <row r="1043" spans="1:10" ht="24">
      <c r="A1043" s="617"/>
      <c r="B1043" s="620" t="s">
        <v>4220</v>
      </c>
      <c r="C1043" s="622" t="s">
        <v>5089</v>
      </c>
      <c r="D1043" s="618" t="s">
        <v>4881</v>
      </c>
      <c r="E1043" s="614">
        <v>153000</v>
      </c>
      <c r="F1043" s="615">
        <f t="shared" si="52"/>
        <v>753475297.00999999</v>
      </c>
      <c r="G1043" s="614">
        <f t="shared" si="51"/>
        <v>153000</v>
      </c>
      <c r="H1043" s="615">
        <f t="shared" si="53"/>
        <v>753475297.00999999</v>
      </c>
      <c r="I1043" s="616" t="s">
        <v>113</v>
      </c>
      <c r="J1043" s="616" t="s">
        <v>2463</v>
      </c>
    </row>
    <row r="1044" spans="1:10" ht="24">
      <c r="A1044" s="617"/>
      <c r="B1044" s="620" t="s">
        <v>4220</v>
      </c>
      <c r="C1044" s="622" t="s">
        <v>5089</v>
      </c>
      <c r="D1044" s="618" t="s">
        <v>4360</v>
      </c>
      <c r="E1044" s="614">
        <v>137256</v>
      </c>
      <c r="F1044" s="615">
        <f t="shared" si="52"/>
        <v>753612553.00999999</v>
      </c>
      <c r="G1044" s="614">
        <f t="shared" si="51"/>
        <v>137256</v>
      </c>
      <c r="H1044" s="615">
        <f t="shared" si="53"/>
        <v>753612553.00999999</v>
      </c>
      <c r="I1044" s="616" t="s">
        <v>113</v>
      </c>
      <c r="J1044" s="616" t="s">
        <v>2463</v>
      </c>
    </row>
    <row r="1045" spans="1:10" ht="24">
      <c r="A1045" s="617"/>
      <c r="B1045" s="620" t="s">
        <v>4220</v>
      </c>
      <c r="C1045" s="622" t="s">
        <v>5089</v>
      </c>
      <c r="D1045" s="618" t="s">
        <v>4361</v>
      </c>
      <c r="E1045" s="614">
        <v>31000</v>
      </c>
      <c r="F1045" s="615">
        <f t="shared" si="52"/>
        <v>753643553.00999999</v>
      </c>
      <c r="G1045" s="614">
        <f t="shared" si="51"/>
        <v>31000</v>
      </c>
      <c r="H1045" s="615">
        <f t="shared" si="53"/>
        <v>753643553.00999999</v>
      </c>
      <c r="I1045" s="616" t="s">
        <v>113</v>
      </c>
      <c r="J1045" s="616" t="s">
        <v>2463</v>
      </c>
    </row>
    <row r="1046" spans="1:10" ht="24">
      <c r="A1046" s="617"/>
      <c r="B1046" s="620" t="s">
        <v>4220</v>
      </c>
      <c r="C1046" s="622" t="s">
        <v>5089</v>
      </c>
      <c r="D1046" s="618" t="s">
        <v>4362</v>
      </c>
      <c r="E1046" s="614">
        <v>67000</v>
      </c>
      <c r="F1046" s="615">
        <f t="shared" si="52"/>
        <v>753710553.00999999</v>
      </c>
      <c r="G1046" s="614">
        <f t="shared" si="51"/>
        <v>67000</v>
      </c>
      <c r="H1046" s="615">
        <f t="shared" si="53"/>
        <v>753710553.00999999</v>
      </c>
      <c r="I1046" s="616" t="s">
        <v>113</v>
      </c>
      <c r="J1046" s="616" t="s">
        <v>2463</v>
      </c>
    </row>
    <row r="1047" spans="1:10" ht="24">
      <c r="A1047" s="617"/>
      <c r="B1047" s="620" t="s">
        <v>4220</v>
      </c>
      <c r="C1047" s="622" t="s">
        <v>5089</v>
      </c>
      <c r="D1047" s="618" t="s">
        <v>4365</v>
      </c>
      <c r="E1047" s="614">
        <v>20000</v>
      </c>
      <c r="F1047" s="615">
        <f t="shared" si="52"/>
        <v>753730553.00999999</v>
      </c>
      <c r="G1047" s="614">
        <f t="shared" si="51"/>
        <v>20000</v>
      </c>
      <c r="H1047" s="615">
        <f t="shared" si="53"/>
        <v>753730553.00999999</v>
      </c>
      <c r="I1047" s="616" t="s">
        <v>113</v>
      </c>
      <c r="J1047" s="616" t="s">
        <v>2463</v>
      </c>
    </row>
    <row r="1048" spans="1:10" ht="24">
      <c r="A1048" s="617"/>
      <c r="B1048" s="620" t="s">
        <v>4220</v>
      </c>
      <c r="C1048" s="622" t="s">
        <v>5089</v>
      </c>
      <c r="D1048" s="618" t="s">
        <v>5083</v>
      </c>
      <c r="E1048" s="614">
        <v>80000</v>
      </c>
      <c r="F1048" s="615">
        <f t="shared" si="52"/>
        <v>753810553.00999999</v>
      </c>
      <c r="G1048" s="614">
        <f t="shared" si="51"/>
        <v>80000</v>
      </c>
      <c r="H1048" s="615">
        <f t="shared" si="53"/>
        <v>753810553.00999999</v>
      </c>
      <c r="I1048" s="616" t="s">
        <v>113</v>
      </c>
      <c r="J1048" s="616" t="s">
        <v>2463</v>
      </c>
    </row>
    <row r="1049" spans="1:10" ht="24">
      <c r="A1049" s="617"/>
      <c r="B1049" s="620" t="s">
        <v>4220</v>
      </c>
      <c r="C1049" s="622" t="s">
        <v>5089</v>
      </c>
      <c r="D1049" s="618" t="s">
        <v>4366</v>
      </c>
      <c r="E1049" s="614">
        <v>86000</v>
      </c>
      <c r="F1049" s="615">
        <f t="shared" si="52"/>
        <v>753896553.00999999</v>
      </c>
      <c r="G1049" s="614">
        <f t="shared" si="51"/>
        <v>86000</v>
      </c>
      <c r="H1049" s="615">
        <f t="shared" si="53"/>
        <v>753896553.00999999</v>
      </c>
      <c r="I1049" s="616" t="s">
        <v>113</v>
      </c>
      <c r="J1049" s="616" t="s">
        <v>2463</v>
      </c>
    </row>
    <row r="1050" spans="1:10" ht="24">
      <c r="A1050" s="617"/>
      <c r="B1050" s="620" t="s">
        <v>4220</v>
      </c>
      <c r="C1050" s="622" t="s">
        <v>5089</v>
      </c>
      <c r="D1050" s="618" t="s">
        <v>4367</v>
      </c>
      <c r="E1050" s="614">
        <v>55000</v>
      </c>
      <c r="F1050" s="615">
        <f t="shared" si="52"/>
        <v>753951553.00999999</v>
      </c>
      <c r="G1050" s="614">
        <f t="shared" si="51"/>
        <v>55000</v>
      </c>
      <c r="H1050" s="615">
        <f t="shared" si="53"/>
        <v>753951553.00999999</v>
      </c>
      <c r="I1050" s="616" t="s">
        <v>113</v>
      </c>
      <c r="J1050" s="616" t="s">
        <v>2463</v>
      </c>
    </row>
    <row r="1051" spans="1:10" ht="24">
      <c r="A1051" s="617"/>
      <c r="B1051" s="620" t="s">
        <v>4220</v>
      </c>
      <c r="C1051" s="622" t="s">
        <v>5089</v>
      </c>
      <c r="D1051" s="618" t="s">
        <v>5084</v>
      </c>
      <c r="E1051" s="614">
        <v>6000</v>
      </c>
      <c r="F1051" s="615">
        <f t="shared" si="52"/>
        <v>753957553.00999999</v>
      </c>
      <c r="G1051" s="614">
        <f t="shared" si="51"/>
        <v>6000</v>
      </c>
      <c r="H1051" s="615">
        <f t="shared" si="53"/>
        <v>753957553.00999999</v>
      </c>
      <c r="I1051" s="616" t="s">
        <v>113</v>
      </c>
      <c r="J1051" s="616" t="s">
        <v>2463</v>
      </c>
    </row>
    <row r="1052" spans="1:10" ht="24">
      <c r="A1052" s="617"/>
      <c r="B1052" s="620" t="s">
        <v>4220</v>
      </c>
      <c r="C1052" s="622" t="s">
        <v>5089</v>
      </c>
      <c r="D1052" s="618" t="s">
        <v>4368</v>
      </c>
      <c r="E1052" s="614">
        <v>6000</v>
      </c>
      <c r="F1052" s="615">
        <f t="shared" si="52"/>
        <v>753963553.00999999</v>
      </c>
      <c r="G1052" s="614">
        <f t="shared" si="51"/>
        <v>6000</v>
      </c>
      <c r="H1052" s="615">
        <f t="shared" si="53"/>
        <v>753963553.00999999</v>
      </c>
      <c r="I1052" s="616" t="s">
        <v>113</v>
      </c>
      <c r="J1052" s="616" t="s">
        <v>2463</v>
      </c>
    </row>
    <row r="1053" spans="1:10" ht="24">
      <c r="A1053" s="617"/>
      <c r="B1053" s="620" t="s">
        <v>4220</v>
      </c>
      <c r="C1053" s="622" t="s">
        <v>5089</v>
      </c>
      <c r="D1053" s="618" t="s">
        <v>5085</v>
      </c>
      <c r="E1053" s="614">
        <v>8000</v>
      </c>
      <c r="F1053" s="615">
        <f t="shared" si="52"/>
        <v>753971553.00999999</v>
      </c>
      <c r="G1053" s="614">
        <f t="shared" si="51"/>
        <v>8000</v>
      </c>
      <c r="H1053" s="615">
        <f t="shared" si="53"/>
        <v>753971553.00999999</v>
      </c>
      <c r="I1053" s="616" t="s">
        <v>113</v>
      </c>
      <c r="J1053" s="616" t="s">
        <v>2463</v>
      </c>
    </row>
    <row r="1054" spans="1:10" ht="24">
      <c r="A1054" s="617"/>
      <c r="B1054" s="620" t="s">
        <v>4220</v>
      </c>
      <c r="C1054" s="622" t="s">
        <v>5089</v>
      </c>
      <c r="D1054" s="618" t="s">
        <v>5086</v>
      </c>
      <c r="E1054" s="614">
        <v>49000</v>
      </c>
      <c r="F1054" s="615">
        <f t="shared" si="52"/>
        <v>754020553.00999999</v>
      </c>
      <c r="G1054" s="614">
        <f t="shared" si="51"/>
        <v>49000</v>
      </c>
      <c r="H1054" s="615">
        <f t="shared" si="53"/>
        <v>754020553.00999999</v>
      </c>
      <c r="I1054" s="616" t="s">
        <v>113</v>
      </c>
      <c r="J1054" s="616" t="s">
        <v>2463</v>
      </c>
    </row>
    <row r="1055" spans="1:10" ht="24">
      <c r="A1055" s="617"/>
      <c r="B1055" s="620" t="s">
        <v>4220</v>
      </c>
      <c r="C1055" s="622" t="s">
        <v>5089</v>
      </c>
      <c r="D1055" s="618" t="s">
        <v>4862</v>
      </c>
      <c r="E1055" s="614">
        <v>8000</v>
      </c>
      <c r="F1055" s="615">
        <f t="shared" si="52"/>
        <v>754028553.00999999</v>
      </c>
      <c r="G1055" s="614">
        <f t="shared" si="51"/>
        <v>8000</v>
      </c>
      <c r="H1055" s="615">
        <f t="shared" si="53"/>
        <v>754028553.00999999</v>
      </c>
      <c r="I1055" s="616" t="s">
        <v>113</v>
      </c>
      <c r="J1055" s="616" t="s">
        <v>2463</v>
      </c>
    </row>
    <row r="1056" spans="1:10" ht="24">
      <c r="A1056" s="617"/>
      <c r="B1056" s="620" t="s">
        <v>4220</v>
      </c>
      <c r="C1056" s="622" t="s">
        <v>5089</v>
      </c>
      <c r="D1056" s="618" t="s">
        <v>4864</v>
      </c>
      <c r="E1056" s="614">
        <v>40000</v>
      </c>
      <c r="F1056" s="615">
        <f t="shared" si="52"/>
        <v>754068553.00999999</v>
      </c>
      <c r="G1056" s="614">
        <f t="shared" si="51"/>
        <v>40000</v>
      </c>
      <c r="H1056" s="615">
        <f t="shared" si="53"/>
        <v>754068553.00999999</v>
      </c>
      <c r="I1056" s="616" t="s">
        <v>113</v>
      </c>
      <c r="J1056" s="616" t="s">
        <v>2463</v>
      </c>
    </row>
    <row r="1057" spans="1:10" ht="24">
      <c r="A1057" s="617"/>
      <c r="B1057" s="620" t="s">
        <v>4220</v>
      </c>
      <c r="C1057" s="622" t="s">
        <v>5089</v>
      </c>
      <c r="D1057" s="618" t="s">
        <v>5087</v>
      </c>
      <c r="E1057" s="614">
        <v>12000</v>
      </c>
      <c r="F1057" s="615">
        <f t="shared" si="52"/>
        <v>754080553.00999999</v>
      </c>
      <c r="G1057" s="614">
        <f t="shared" si="51"/>
        <v>12000</v>
      </c>
      <c r="H1057" s="615">
        <f t="shared" si="53"/>
        <v>754080553.00999999</v>
      </c>
      <c r="I1057" s="616" t="s">
        <v>113</v>
      </c>
      <c r="J1057" s="616" t="s">
        <v>2463</v>
      </c>
    </row>
    <row r="1058" spans="1:10" ht="24">
      <c r="A1058" s="617"/>
      <c r="B1058" s="620" t="s">
        <v>4220</v>
      </c>
      <c r="C1058" s="622" t="s">
        <v>5089</v>
      </c>
      <c r="D1058" s="618" t="s">
        <v>5088</v>
      </c>
      <c r="E1058" s="614">
        <v>30000</v>
      </c>
      <c r="F1058" s="615">
        <f t="shared" si="52"/>
        <v>754110553.00999999</v>
      </c>
      <c r="G1058" s="614">
        <f t="shared" si="51"/>
        <v>30000</v>
      </c>
      <c r="H1058" s="615">
        <f t="shared" si="53"/>
        <v>754110553.00999999</v>
      </c>
      <c r="I1058" s="616" t="s">
        <v>113</v>
      </c>
      <c r="J1058" s="616" t="s">
        <v>2463</v>
      </c>
    </row>
    <row r="1059" spans="1:10" ht="24">
      <c r="A1059" s="617"/>
      <c r="B1059" s="620" t="s">
        <v>4220</v>
      </c>
      <c r="C1059" s="622" t="s">
        <v>5090</v>
      </c>
      <c r="D1059" s="618" t="s">
        <v>4881</v>
      </c>
      <c r="E1059" s="614">
        <v>153000</v>
      </c>
      <c r="F1059" s="615">
        <f t="shared" si="52"/>
        <v>754263553.00999999</v>
      </c>
      <c r="G1059" s="614">
        <f t="shared" si="51"/>
        <v>153000</v>
      </c>
      <c r="H1059" s="615">
        <f t="shared" si="53"/>
        <v>754263553.00999999</v>
      </c>
      <c r="I1059" s="616" t="s">
        <v>113</v>
      </c>
      <c r="J1059" s="616" t="s">
        <v>2463</v>
      </c>
    </row>
    <row r="1060" spans="1:10" ht="24">
      <c r="A1060" s="617"/>
      <c r="B1060" s="620" t="s">
        <v>4220</v>
      </c>
      <c r="C1060" s="622" t="s">
        <v>5090</v>
      </c>
      <c r="D1060" s="618" t="s">
        <v>4360</v>
      </c>
      <c r="E1060" s="614">
        <v>137256</v>
      </c>
      <c r="F1060" s="615">
        <f t="shared" si="52"/>
        <v>754400809.00999999</v>
      </c>
      <c r="G1060" s="614">
        <f t="shared" si="51"/>
        <v>137256</v>
      </c>
      <c r="H1060" s="615">
        <f t="shared" si="53"/>
        <v>754400809.00999999</v>
      </c>
      <c r="I1060" s="616" t="s">
        <v>113</v>
      </c>
      <c r="J1060" s="616" t="s">
        <v>2463</v>
      </c>
    </row>
    <row r="1061" spans="1:10" ht="24">
      <c r="A1061" s="617"/>
      <c r="B1061" s="620" t="s">
        <v>4220</v>
      </c>
      <c r="C1061" s="622" t="s">
        <v>5090</v>
      </c>
      <c r="D1061" s="618" t="s">
        <v>4361</v>
      </c>
      <c r="E1061" s="614">
        <v>31000</v>
      </c>
      <c r="F1061" s="615">
        <f t="shared" si="52"/>
        <v>754431809.00999999</v>
      </c>
      <c r="G1061" s="614">
        <f t="shared" si="51"/>
        <v>31000</v>
      </c>
      <c r="H1061" s="615">
        <f t="shared" si="53"/>
        <v>754431809.00999999</v>
      </c>
      <c r="I1061" s="616" t="s">
        <v>113</v>
      </c>
      <c r="J1061" s="616" t="s">
        <v>2463</v>
      </c>
    </row>
    <row r="1062" spans="1:10" ht="24">
      <c r="A1062" s="617"/>
      <c r="B1062" s="620" t="s">
        <v>4220</v>
      </c>
      <c r="C1062" s="622" t="s">
        <v>5090</v>
      </c>
      <c r="D1062" s="618" t="s">
        <v>4362</v>
      </c>
      <c r="E1062" s="614">
        <v>67000</v>
      </c>
      <c r="F1062" s="615">
        <f t="shared" si="52"/>
        <v>754498809.00999999</v>
      </c>
      <c r="G1062" s="614">
        <f t="shared" si="51"/>
        <v>67000</v>
      </c>
      <c r="H1062" s="615">
        <f t="shared" si="53"/>
        <v>754498809.00999999</v>
      </c>
      <c r="I1062" s="616" t="s">
        <v>113</v>
      </c>
      <c r="J1062" s="616" t="s">
        <v>2463</v>
      </c>
    </row>
    <row r="1063" spans="1:10" ht="24">
      <c r="A1063" s="617"/>
      <c r="B1063" s="620" t="s">
        <v>4220</v>
      </c>
      <c r="C1063" s="622" t="s">
        <v>5090</v>
      </c>
      <c r="D1063" s="618" t="s">
        <v>4365</v>
      </c>
      <c r="E1063" s="614">
        <v>20000</v>
      </c>
      <c r="F1063" s="615">
        <f t="shared" si="52"/>
        <v>754518809.00999999</v>
      </c>
      <c r="G1063" s="614">
        <f t="shared" si="51"/>
        <v>20000</v>
      </c>
      <c r="H1063" s="615">
        <f t="shared" si="53"/>
        <v>754518809.00999999</v>
      </c>
      <c r="I1063" s="616" t="s">
        <v>113</v>
      </c>
      <c r="J1063" s="616" t="s">
        <v>2463</v>
      </c>
    </row>
    <row r="1064" spans="1:10" ht="24">
      <c r="A1064" s="617"/>
      <c r="B1064" s="620" t="s">
        <v>4220</v>
      </c>
      <c r="C1064" s="622" t="s">
        <v>5090</v>
      </c>
      <c r="D1064" s="618" t="s">
        <v>5083</v>
      </c>
      <c r="E1064" s="614">
        <v>80000</v>
      </c>
      <c r="F1064" s="615">
        <f t="shared" si="52"/>
        <v>754598809.00999999</v>
      </c>
      <c r="G1064" s="614">
        <f t="shared" si="51"/>
        <v>80000</v>
      </c>
      <c r="H1064" s="615">
        <f t="shared" si="53"/>
        <v>754598809.00999999</v>
      </c>
      <c r="I1064" s="616" t="s">
        <v>113</v>
      </c>
      <c r="J1064" s="616" t="s">
        <v>2463</v>
      </c>
    </row>
    <row r="1065" spans="1:10" ht="24">
      <c r="A1065" s="617"/>
      <c r="B1065" s="620" t="s">
        <v>4220</v>
      </c>
      <c r="C1065" s="622" t="s">
        <v>5090</v>
      </c>
      <c r="D1065" s="618" t="s">
        <v>4366</v>
      </c>
      <c r="E1065" s="614">
        <v>86000</v>
      </c>
      <c r="F1065" s="615">
        <f t="shared" si="52"/>
        <v>754684809.00999999</v>
      </c>
      <c r="G1065" s="614">
        <f t="shared" si="51"/>
        <v>86000</v>
      </c>
      <c r="H1065" s="615">
        <f t="shared" si="53"/>
        <v>754684809.00999999</v>
      </c>
      <c r="I1065" s="616" t="s">
        <v>113</v>
      </c>
      <c r="J1065" s="616" t="s">
        <v>2463</v>
      </c>
    </row>
    <row r="1066" spans="1:10" ht="24">
      <c r="A1066" s="617"/>
      <c r="B1066" s="620" t="s">
        <v>4220</v>
      </c>
      <c r="C1066" s="622" t="s">
        <v>5090</v>
      </c>
      <c r="D1066" s="618" t="s">
        <v>4367</v>
      </c>
      <c r="E1066" s="614">
        <v>55000</v>
      </c>
      <c r="F1066" s="615">
        <f t="shared" si="52"/>
        <v>754739809.00999999</v>
      </c>
      <c r="G1066" s="614">
        <f t="shared" si="51"/>
        <v>55000</v>
      </c>
      <c r="H1066" s="615">
        <f t="shared" si="53"/>
        <v>754739809.00999999</v>
      </c>
      <c r="I1066" s="616" t="s">
        <v>113</v>
      </c>
      <c r="J1066" s="616" t="s">
        <v>2463</v>
      </c>
    </row>
    <row r="1067" spans="1:10" ht="24">
      <c r="A1067" s="617"/>
      <c r="B1067" s="620" t="s">
        <v>4220</v>
      </c>
      <c r="C1067" s="622" t="s">
        <v>5090</v>
      </c>
      <c r="D1067" s="618" t="s">
        <v>5084</v>
      </c>
      <c r="E1067" s="614">
        <v>6000</v>
      </c>
      <c r="F1067" s="615">
        <f t="shared" si="52"/>
        <v>754745809.00999999</v>
      </c>
      <c r="G1067" s="614">
        <f t="shared" si="51"/>
        <v>6000</v>
      </c>
      <c r="H1067" s="615">
        <f t="shared" si="53"/>
        <v>754745809.00999999</v>
      </c>
      <c r="I1067" s="616" t="s">
        <v>113</v>
      </c>
      <c r="J1067" s="616" t="s">
        <v>2463</v>
      </c>
    </row>
    <row r="1068" spans="1:10" ht="24">
      <c r="A1068" s="617"/>
      <c r="B1068" s="620" t="s">
        <v>4220</v>
      </c>
      <c r="C1068" s="622" t="s">
        <v>5090</v>
      </c>
      <c r="D1068" s="618" t="s">
        <v>4368</v>
      </c>
      <c r="E1068" s="614">
        <v>6000</v>
      </c>
      <c r="F1068" s="615">
        <f t="shared" si="52"/>
        <v>754751809.00999999</v>
      </c>
      <c r="G1068" s="614">
        <f t="shared" si="51"/>
        <v>6000</v>
      </c>
      <c r="H1068" s="615">
        <f t="shared" si="53"/>
        <v>754751809.00999999</v>
      </c>
      <c r="I1068" s="616" t="s">
        <v>113</v>
      </c>
      <c r="J1068" s="616" t="s">
        <v>2463</v>
      </c>
    </row>
    <row r="1069" spans="1:10" ht="24">
      <c r="A1069" s="617"/>
      <c r="B1069" s="620" t="s">
        <v>4220</v>
      </c>
      <c r="C1069" s="622" t="s">
        <v>5090</v>
      </c>
      <c r="D1069" s="618" t="s">
        <v>5085</v>
      </c>
      <c r="E1069" s="614">
        <v>8000</v>
      </c>
      <c r="F1069" s="615">
        <f t="shared" si="52"/>
        <v>754759809.00999999</v>
      </c>
      <c r="G1069" s="614">
        <f t="shared" si="51"/>
        <v>8000</v>
      </c>
      <c r="H1069" s="615">
        <f t="shared" si="53"/>
        <v>754759809.00999999</v>
      </c>
      <c r="I1069" s="616" t="s">
        <v>113</v>
      </c>
      <c r="J1069" s="616" t="s">
        <v>2463</v>
      </c>
    </row>
    <row r="1070" spans="1:10" ht="24">
      <c r="A1070" s="617"/>
      <c r="B1070" s="620" t="s">
        <v>4220</v>
      </c>
      <c r="C1070" s="622" t="s">
        <v>5090</v>
      </c>
      <c r="D1070" s="618" t="s">
        <v>5086</v>
      </c>
      <c r="E1070" s="614">
        <v>49000</v>
      </c>
      <c r="F1070" s="615">
        <f t="shared" si="52"/>
        <v>754808809.00999999</v>
      </c>
      <c r="G1070" s="614">
        <f t="shared" si="51"/>
        <v>49000</v>
      </c>
      <c r="H1070" s="615">
        <f t="shared" si="53"/>
        <v>754808809.00999999</v>
      </c>
      <c r="I1070" s="616" t="s">
        <v>113</v>
      </c>
      <c r="J1070" s="616" t="s">
        <v>2463</v>
      </c>
    </row>
    <row r="1071" spans="1:10" ht="24">
      <c r="A1071" s="617"/>
      <c r="B1071" s="620" t="s">
        <v>4220</v>
      </c>
      <c r="C1071" s="622" t="s">
        <v>5090</v>
      </c>
      <c r="D1071" s="618" t="s">
        <v>4862</v>
      </c>
      <c r="E1071" s="614">
        <v>8000</v>
      </c>
      <c r="F1071" s="615">
        <f t="shared" si="52"/>
        <v>754816809.00999999</v>
      </c>
      <c r="G1071" s="614">
        <f t="shared" si="51"/>
        <v>8000</v>
      </c>
      <c r="H1071" s="615">
        <f t="shared" si="53"/>
        <v>754816809.00999999</v>
      </c>
      <c r="I1071" s="616" t="s">
        <v>113</v>
      </c>
      <c r="J1071" s="616" t="s">
        <v>2463</v>
      </c>
    </row>
    <row r="1072" spans="1:10" ht="24">
      <c r="A1072" s="617"/>
      <c r="B1072" s="620" t="s">
        <v>4220</v>
      </c>
      <c r="C1072" s="622" t="s">
        <v>5090</v>
      </c>
      <c r="D1072" s="618" t="s">
        <v>4864</v>
      </c>
      <c r="E1072" s="614">
        <v>40000</v>
      </c>
      <c r="F1072" s="615">
        <f t="shared" si="52"/>
        <v>754856809.00999999</v>
      </c>
      <c r="G1072" s="614">
        <f t="shared" si="51"/>
        <v>40000</v>
      </c>
      <c r="H1072" s="615">
        <f t="shared" si="53"/>
        <v>754856809.00999999</v>
      </c>
      <c r="I1072" s="616" t="s">
        <v>113</v>
      </c>
      <c r="J1072" s="616" t="s">
        <v>2463</v>
      </c>
    </row>
    <row r="1073" spans="1:10" ht="24">
      <c r="A1073" s="617"/>
      <c r="B1073" s="620" t="s">
        <v>4220</v>
      </c>
      <c r="C1073" s="622" t="s">
        <v>5090</v>
      </c>
      <c r="D1073" s="618" t="s">
        <v>5087</v>
      </c>
      <c r="E1073" s="614">
        <v>12000</v>
      </c>
      <c r="F1073" s="615">
        <f t="shared" si="52"/>
        <v>754868809.00999999</v>
      </c>
      <c r="G1073" s="614">
        <f t="shared" si="51"/>
        <v>12000</v>
      </c>
      <c r="H1073" s="615">
        <f t="shared" si="53"/>
        <v>754868809.00999999</v>
      </c>
      <c r="I1073" s="616" t="s">
        <v>113</v>
      </c>
      <c r="J1073" s="616" t="s">
        <v>2463</v>
      </c>
    </row>
    <row r="1074" spans="1:10" ht="24">
      <c r="A1074" s="617"/>
      <c r="B1074" s="620" t="s">
        <v>4220</v>
      </c>
      <c r="C1074" s="622" t="s">
        <v>5090</v>
      </c>
      <c r="D1074" s="618" t="s">
        <v>5088</v>
      </c>
      <c r="E1074" s="614">
        <v>30000</v>
      </c>
      <c r="F1074" s="615">
        <f t="shared" si="52"/>
        <v>754898809.00999999</v>
      </c>
      <c r="G1074" s="614">
        <f t="shared" si="51"/>
        <v>30000</v>
      </c>
      <c r="H1074" s="615">
        <f t="shared" si="53"/>
        <v>754898809.00999999</v>
      </c>
      <c r="I1074" s="616" t="s">
        <v>113</v>
      </c>
      <c r="J1074" s="616" t="s">
        <v>2463</v>
      </c>
    </row>
    <row r="1075" spans="1:10" ht="36">
      <c r="A1075" s="617"/>
      <c r="B1075" s="620" t="s">
        <v>4220</v>
      </c>
      <c r="C1075" s="622" t="s">
        <v>5091</v>
      </c>
      <c r="D1075" s="618" t="s">
        <v>4412</v>
      </c>
      <c r="E1075" s="614">
        <v>30000</v>
      </c>
      <c r="F1075" s="615">
        <f t="shared" si="52"/>
        <v>754928809.00999999</v>
      </c>
      <c r="G1075" s="614">
        <f t="shared" si="51"/>
        <v>30000</v>
      </c>
      <c r="H1075" s="615">
        <f t="shared" si="53"/>
        <v>754928809.00999999</v>
      </c>
      <c r="I1075" s="616" t="s">
        <v>4288</v>
      </c>
      <c r="J1075" s="616" t="s">
        <v>790</v>
      </c>
    </row>
    <row r="1076" spans="1:10" ht="36">
      <c r="A1076" s="617"/>
      <c r="B1076" s="620" t="s">
        <v>4220</v>
      </c>
      <c r="C1076" s="622" t="s">
        <v>5091</v>
      </c>
      <c r="D1076" s="618"/>
      <c r="E1076" s="614">
        <v>30000</v>
      </c>
      <c r="F1076" s="615">
        <f t="shared" si="52"/>
        <v>754958809.00999999</v>
      </c>
      <c r="G1076" s="614">
        <f t="shared" si="51"/>
        <v>30000</v>
      </c>
      <c r="H1076" s="615">
        <f t="shared" si="53"/>
        <v>754958809.00999999</v>
      </c>
      <c r="I1076" s="616" t="s">
        <v>4288</v>
      </c>
      <c r="J1076" s="616" t="s">
        <v>790</v>
      </c>
    </row>
    <row r="1077" spans="1:10" ht="24">
      <c r="A1077" s="617"/>
      <c r="B1077" s="620" t="s">
        <v>4220</v>
      </c>
      <c r="C1077" s="622" t="s">
        <v>5092</v>
      </c>
      <c r="D1077" s="618" t="s">
        <v>5093</v>
      </c>
      <c r="E1077" s="614">
        <v>1650000</v>
      </c>
      <c r="F1077" s="615">
        <f t="shared" si="52"/>
        <v>756608809.00999999</v>
      </c>
      <c r="G1077" s="614">
        <f t="shared" si="51"/>
        <v>1650000</v>
      </c>
      <c r="H1077" s="615">
        <f t="shared" si="53"/>
        <v>756608809.00999999</v>
      </c>
      <c r="I1077" s="616" t="s">
        <v>113</v>
      </c>
      <c r="J1077" s="616" t="s">
        <v>2463</v>
      </c>
    </row>
    <row r="1078" spans="1:10" ht="24">
      <c r="A1078" s="617"/>
      <c r="B1078" s="620" t="s">
        <v>4220</v>
      </c>
      <c r="C1078" s="622" t="s">
        <v>5092</v>
      </c>
      <c r="D1078" s="618" t="s">
        <v>5094</v>
      </c>
      <c r="E1078" s="614">
        <v>60000</v>
      </c>
      <c r="F1078" s="615">
        <f t="shared" si="52"/>
        <v>756668809.00999999</v>
      </c>
      <c r="G1078" s="614">
        <f t="shared" si="51"/>
        <v>60000</v>
      </c>
      <c r="H1078" s="615">
        <f t="shared" si="53"/>
        <v>756668809.00999999</v>
      </c>
      <c r="I1078" s="616" t="s">
        <v>113</v>
      </c>
      <c r="J1078" s="616" t="s">
        <v>2463</v>
      </c>
    </row>
    <row r="1079" spans="1:10" ht="24">
      <c r="A1079" s="617"/>
      <c r="B1079" s="620" t="s">
        <v>4220</v>
      </c>
      <c r="C1079" s="622" t="s">
        <v>5092</v>
      </c>
      <c r="D1079" s="618" t="s">
        <v>5095</v>
      </c>
      <c r="E1079" s="614">
        <v>300000</v>
      </c>
      <c r="F1079" s="615">
        <f t="shared" si="52"/>
        <v>756968809.00999999</v>
      </c>
      <c r="G1079" s="614">
        <f t="shared" si="51"/>
        <v>300000</v>
      </c>
      <c r="H1079" s="615">
        <f t="shared" si="53"/>
        <v>756968809.00999999</v>
      </c>
      <c r="I1079" s="616" t="s">
        <v>113</v>
      </c>
      <c r="J1079" s="616" t="s">
        <v>2463</v>
      </c>
    </row>
    <row r="1080" spans="1:10" ht="24">
      <c r="A1080" s="617"/>
      <c r="B1080" s="620" t="s">
        <v>4220</v>
      </c>
      <c r="C1080" s="622" t="s">
        <v>5092</v>
      </c>
      <c r="D1080" s="618" t="s">
        <v>5096</v>
      </c>
      <c r="E1080" s="614">
        <v>350000</v>
      </c>
      <c r="F1080" s="615">
        <f t="shared" si="52"/>
        <v>757318809.00999999</v>
      </c>
      <c r="G1080" s="614">
        <f t="shared" si="51"/>
        <v>350000</v>
      </c>
      <c r="H1080" s="615">
        <f t="shared" si="53"/>
        <v>757318809.00999999</v>
      </c>
      <c r="I1080" s="616" t="s">
        <v>113</v>
      </c>
      <c r="J1080" s="616" t="s">
        <v>2463</v>
      </c>
    </row>
    <row r="1081" spans="1:10" ht="24">
      <c r="A1081" s="617"/>
      <c r="B1081" s="620" t="s">
        <v>4220</v>
      </c>
      <c r="C1081" s="622" t="s">
        <v>5092</v>
      </c>
      <c r="D1081" s="618" t="s">
        <v>5097</v>
      </c>
      <c r="E1081" s="614">
        <v>60000</v>
      </c>
      <c r="F1081" s="615">
        <f t="shared" si="52"/>
        <v>757378809.00999999</v>
      </c>
      <c r="G1081" s="614">
        <f t="shared" si="51"/>
        <v>60000</v>
      </c>
      <c r="H1081" s="615">
        <f t="shared" si="53"/>
        <v>757378809.00999999</v>
      </c>
      <c r="I1081" s="616" t="s">
        <v>113</v>
      </c>
      <c r="J1081" s="616" t="s">
        <v>2463</v>
      </c>
    </row>
    <row r="1082" spans="1:10" ht="24">
      <c r="A1082" s="617"/>
      <c r="B1082" s="620" t="s">
        <v>4220</v>
      </c>
      <c r="C1082" s="622" t="s">
        <v>5092</v>
      </c>
      <c r="D1082" s="618" t="s">
        <v>5098</v>
      </c>
      <c r="E1082" s="614">
        <v>300000</v>
      </c>
      <c r="F1082" s="615">
        <f t="shared" si="52"/>
        <v>757678809.00999999</v>
      </c>
      <c r="G1082" s="614">
        <f t="shared" si="51"/>
        <v>300000</v>
      </c>
      <c r="H1082" s="615">
        <f t="shared" si="53"/>
        <v>757678809.00999999</v>
      </c>
      <c r="I1082" s="616" t="s">
        <v>113</v>
      </c>
      <c r="J1082" s="616" t="s">
        <v>2463</v>
      </c>
    </row>
    <row r="1083" spans="1:10" ht="24">
      <c r="A1083" s="617"/>
      <c r="B1083" s="620" t="s">
        <v>4220</v>
      </c>
      <c r="C1083" s="622" t="s">
        <v>5092</v>
      </c>
      <c r="D1083" s="618" t="s">
        <v>5099</v>
      </c>
      <c r="E1083" s="614">
        <v>200000</v>
      </c>
      <c r="F1083" s="615">
        <f t="shared" si="52"/>
        <v>757878809.00999999</v>
      </c>
      <c r="G1083" s="614">
        <f t="shared" si="51"/>
        <v>200000</v>
      </c>
      <c r="H1083" s="615">
        <f t="shared" si="53"/>
        <v>757878809.00999999</v>
      </c>
      <c r="I1083" s="616" t="s">
        <v>113</v>
      </c>
      <c r="J1083" s="616" t="s">
        <v>2463</v>
      </c>
    </row>
    <row r="1084" spans="1:10" ht="24">
      <c r="A1084" s="617"/>
      <c r="B1084" s="620" t="s">
        <v>4220</v>
      </c>
      <c r="C1084" s="622" t="s">
        <v>5092</v>
      </c>
      <c r="D1084" s="618" t="s">
        <v>5100</v>
      </c>
      <c r="E1084" s="614">
        <v>125000</v>
      </c>
      <c r="F1084" s="615">
        <f t="shared" si="52"/>
        <v>758003809.00999999</v>
      </c>
      <c r="G1084" s="614">
        <f t="shared" si="51"/>
        <v>125000</v>
      </c>
      <c r="H1084" s="615">
        <f t="shared" si="53"/>
        <v>758003809.00999999</v>
      </c>
      <c r="I1084" s="616" t="s">
        <v>113</v>
      </c>
      <c r="J1084" s="616" t="s">
        <v>2463</v>
      </c>
    </row>
    <row r="1085" spans="1:10" ht="24">
      <c r="A1085" s="617"/>
      <c r="B1085" s="620" t="s">
        <v>4220</v>
      </c>
      <c r="C1085" s="622" t="s">
        <v>5092</v>
      </c>
      <c r="D1085" s="618" t="s">
        <v>5101</v>
      </c>
      <c r="E1085" s="614">
        <v>235000</v>
      </c>
      <c r="F1085" s="615">
        <f t="shared" si="52"/>
        <v>758238809.00999999</v>
      </c>
      <c r="G1085" s="614">
        <f t="shared" si="51"/>
        <v>235000</v>
      </c>
      <c r="H1085" s="615">
        <f t="shared" si="53"/>
        <v>758238809.00999999</v>
      </c>
      <c r="I1085" s="616" t="s">
        <v>113</v>
      </c>
      <c r="J1085" s="616" t="s">
        <v>2463</v>
      </c>
    </row>
    <row r="1086" spans="1:10" ht="24">
      <c r="A1086" s="617"/>
      <c r="B1086" s="620" t="s">
        <v>4220</v>
      </c>
      <c r="C1086" s="622" t="s">
        <v>5092</v>
      </c>
      <c r="D1086" s="618" t="s">
        <v>5102</v>
      </c>
      <c r="E1086" s="614">
        <v>175000</v>
      </c>
      <c r="F1086" s="615">
        <f t="shared" si="52"/>
        <v>758413809.00999999</v>
      </c>
      <c r="G1086" s="614">
        <f t="shared" si="51"/>
        <v>175000</v>
      </c>
      <c r="H1086" s="615">
        <f t="shared" si="53"/>
        <v>758413809.00999999</v>
      </c>
      <c r="I1086" s="616" t="s">
        <v>113</v>
      </c>
      <c r="J1086" s="616" t="s">
        <v>2463</v>
      </c>
    </row>
    <row r="1087" spans="1:10" ht="24">
      <c r="A1087" s="617"/>
      <c r="B1087" s="620" t="s">
        <v>4220</v>
      </c>
      <c r="C1087" s="622" t="s">
        <v>5092</v>
      </c>
      <c r="D1087" s="618" t="s">
        <v>5103</v>
      </c>
      <c r="E1087" s="614">
        <v>15000</v>
      </c>
      <c r="F1087" s="615">
        <f t="shared" si="52"/>
        <v>758428809.00999999</v>
      </c>
      <c r="G1087" s="614">
        <f t="shared" si="51"/>
        <v>15000</v>
      </c>
      <c r="H1087" s="615">
        <f t="shared" si="53"/>
        <v>758428809.00999999</v>
      </c>
      <c r="I1087" s="616" t="s">
        <v>113</v>
      </c>
      <c r="J1087" s="616" t="s">
        <v>2463</v>
      </c>
    </row>
    <row r="1088" spans="1:10" ht="24">
      <c r="A1088" s="617"/>
      <c r="B1088" s="620" t="s">
        <v>4220</v>
      </c>
      <c r="C1088" s="622" t="s">
        <v>5092</v>
      </c>
      <c r="D1088" s="618" t="s">
        <v>5104</v>
      </c>
      <c r="E1088" s="614">
        <v>175000</v>
      </c>
      <c r="F1088" s="615">
        <f t="shared" si="52"/>
        <v>758603809.00999999</v>
      </c>
      <c r="G1088" s="614">
        <f t="shared" si="51"/>
        <v>175000</v>
      </c>
      <c r="H1088" s="615">
        <f t="shared" si="53"/>
        <v>758603809.00999999</v>
      </c>
      <c r="I1088" s="616" t="s">
        <v>113</v>
      </c>
      <c r="J1088" s="616" t="s">
        <v>2463</v>
      </c>
    </row>
    <row r="1089" spans="1:10" ht="24">
      <c r="A1089" s="617"/>
      <c r="B1089" s="620" t="s">
        <v>4220</v>
      </c>
      <c r="C1089" s="622" t="s">
        <v>5092</v>
      </c>
      <c r="D1089" s="618" t="s">
        <v>5105</v>
      </c>
      <c r="E1089" s="614">
        <v>600000</v>
      </c>
      <c r="F1089" s="615">
        <f t="shared" si="52"/>
        <v>759203809.00999999</v>
      </c>
      <c r="G1089" s="614">
        <f t="shared" si="51"/>
        <v>600000</v>
      </c>
      <c r="H1089" s="615">
        <f t="shared" si="53"/>
        <v>759203809.00999999</v>
      </c>
      <c r="I1089" s="616" t="s">
        <v>113</v>
      </c>
      <c r="J1089" s="616" t="s">
        <v>2463</v>
      </c>
    </row>
    <row r="1090" spans="1:10" ht="24">
      <c r="A1090" s="617"/>
      <c r="B1090" s="620" t="s">
        <v>4220</v>
      </c>
      <c r="C1090" s="622" t="s">
        <v>5106</v>
      </c>
      <c r="D1090" s="618"/>
      <c r="E1090" s="614">
        <v>5000</v>
      </c>
      <c r="F1090" s="615">
        <f t="shared" si="52"/>
        <v>759208809.00999999</v>
      </c>
      <c r="G1090" s="614">
        <f t="shared" si="51"/>
        <v>5000</v>
      </c>
      <c r="H1090" s="615">
        <f t="shared" si="53"/>
        <v>759208809.00999999</v>
      </c>
      <c r="I1090" s="616" t="s">
        <v>4288</v>
      </c>
      <c r="J1090" s="616" t="s">
        <v>790</v>
      </c>
    </row>
    <row r="1091" spans="1:10" ht="36">
      <c r="A1091" s="617"/>
      <c r="B1091" s="620" t="s">
        <v>4220</v>
      </c>
      <c r="C1091" s="622" t="s">
        <v>5107</v>
      </c>
      <c r="D1091" s="618" t="s">
        <v>5108</v>
      </c>
      <c r="E1091" s="614">
        <v>400000</v>
      </c>
      <c r="F1091" s="615">
        <f t="shared" si="52"/>
        <v>759608809.00999999</v>
      </c>
      <c r="G1091" s="614">
        <f t="shared" si="51"/>
        <v>400000</v>
      </c>
      <c r="H1091" s="615">
        <f t="shared" si="53"/>
        <v>759608809.00999999</v>
      </c>
      <c r="I1091" s="616" t="s">
        <v>113</v>
      </c>
      <c r="J1091" s="616" t="s">
        <v>114</v>
      </c>
    </row>
    <row r="1092" spans="1:10" ht="36">
      <c r="A1092" s="617"/>
      <c r="B1092" s="620" t="s">
        <v>4220</v>
      </c>
      <c r="C1092" s="622" t="s">
        <v>5107</v>
      </c>
      <c r="D1092" s="618" t="s">
        <v>5109</v>
      </c>
      <c r="E1092" s="614">
        <v>4500000</v>
      </c>
      <c r="F1092" s="615">
        <f t="shared" si="52"/>
        <v>764108809.00999999</v>
      </c>
      <c r="G1092" s="614">
        <f t="shared" si="51"/>
        <v>4500000</v>
      </c>
      <c r="H1092" s="615">
        <f t="shared" si="53"/>
        <v>764108809.00999999</v>
      </c>
      <c r="I1092" s="616" t="s">
        <v>113</v>
      </c>
      <c r="J1092" s="616" t="s">
        <v>114</v>
      </c>
    </row>
    <row r="1093" spans="1:10" ht="36">
      <c r="A1093" s="617"/>
      <c r="B1093" s="620" t="s">
        <v>4220</v>
      </c>
      <c r="C1093" s="622" t="s">
        <v>5107</v>
      </c>
      <c r="D1093" s="618" t="s">
        <v>5110</v>
      </c>
      <c r="E1093" s="614">
        <v>500000</v>
      </c>
      <c r="F1093" s="615">
        <f t="shared" si="52"/>
        <v>764608809.00999999</v>
      </c>
      <c r="G1093" s="614">
        <f t="shared" si="51"/>
        <v>500000</v>
      </c>
      <c r="H1093" s="615">
        <f t="shared" si="53"/>
        <v>764608809.00999999</v>
      </c>
      <c r="I1093" s="616" t="s">
        <v>113</v>
      </c>
      <c r="J1093" s="616" t="s">
        <v>114</v>
      </c>
    </row>
    <row r="1094" spans="1:10" ht="36">
      <c r="A1094" s="617"/>
      <c r="B1094" s="620" t="s">
        <v>4220</v>
      </c>
      <c r="C1094" s="622" t="s">
        <v>5111</v>
      </c>
      <c r="D1094" s="618" t="s">
        <v>5112</v>
      </c>
      <c r="E1094" s="614">
        <v>2000000</v>
      </c>
      <c r="F1094" s="615">
        <f t="shared" si="52"/>
        <v>766608809.00999999</v>
      </c>
      <c r="G1094" s="614">
        <f t="shared" si="51"/>
        <v>2000000</v>
      </c>
      <c r="H1094" s="615">
        <f t="shared" si="53"/>
        <v>766608809.00999999</v>
      </c>
      <c r="I1094" s="616" t="s">
        <v>113</v>
      </c>
      <c r="J1094" s="616" t="s">
        <v>2463</v>
      </c>
    </row>
    <row r="1095" spans="1:10" ht="36">
      <c r="A1095" s="617"/>
      <c r="B1095" s="620" t="s">
        <v>4220</v>
      </c>
      <c r="C1095" s="622" t="s">
        <v>5111</v>
      </c>
      <c r="D1095" s="618" t="s">
        <v>5113</v>
      </c>
      <c r="E1095" s="614">
        <v>25000</v>
      </c>
      <c r="F1095" s="615">
        <f t="shared" si="52"/>
        <v>766633809.00999999</v>
      </c>
      <c r="G1095" s="614">
        <f t="shared" si="51"/>
        <v>25000</v>
      </c>
      <c r="H1095" s="615">
        <f t="shared" si="53"/>
        <v>766633809.00999999</v>
      </c>
      <c r="I1095" s="616" t="s">
        <v>113</v>
      </c>
      <c r="J1095" s="616" t="s">
        <v>2463</v>
      </c>
    </row>
    <row r="1096" spans="1:10" ht="36">
      <c r="A1096" s="617"/>
      <c r="B1096" s="620" t="s">
        <v>4220</v>
      </c>
      <c r="C1096" s="622" t="s">
        <v>5111</v>
      </c>
      <c r="D1096" s="618" t="s">
        <v>5114</v>
      </c>
      <c r="E1096" s="614">
        <v>6500</v>
      </c>
      <c r="F1096" s="615">
        <f t="shared" si="52"/>
        <v>766640309.00999999</v>
      </c>
      <c r="G1096" s="614">
        <f t="shared" si="51"/>
        <v>6500</v>
      </c>
      <c r="H1096" s="615">
        <f t="shared" si="53"/>
        <v>766640309.00999999</v>
      </c>
      <c r="I1096" s="616" t="s">
        <v>113</v>
      </c>
      <c r="J1096" s="616" t="s">
        <v>2463</v>
      </c>
    </row>
    <row r="1097" spans="1:10" ht="36">
      <c r="A1097" s="617"/>
      <c r="B1097" s="620" t="s">
        <v>4220</v>
      </c>
      <c r="C1097" s="622" t="s">
        <v>5111</v>
      </c>
      <c r="D1097" s="618" t="s">
        <v>4250</v>
      </c>
      <c r="E1097" s="614">
        <v>500000</v>
      </c>
      <c r="F1097" s="615">
        <f t="shared" si="52"/>
        <v>767140309.00999999</v>
      </c>
      <c r="G1097" s="614">
        <f t="shared" si="51"/>
        <v>500000</v>
      </c>
      <c r="H1097" s="615">
        <f t="shared" si="53"/>
        <v>767140309.00999999</v>
      </c>
      <c r="I1097" s="616" t="s">
        <v>113</v>
      </c>
      <c r="J1097" s="616" t="s">
        <v>2463</v>
      </c>
    </row>
    <row r="1098" spans="1:10" ht="36">
      <c r="A1098" s="617"/>
      <c r="B1098" s="620" t="s">
        <v>4220</v>
      </c>
      <c r="C1098" s="622" t="s">
        <v>5111</v>
      </c>
      <c r="D1098" s="618" t="s">
        <v>5115</v>
      </c>
      <c r="E1098" s="614">
        <v>5000000</v>
      </c>
      <c r="F1098" s="615">
        <f t="shared" si="52"/>
        <v>772140309.00999999</v>
      </c>
      <c r="G1098" s="614">
        <f t="shared" ref="G1098:G1161" si="54">E1098</f>
        <v>5000000</v>
      </c>
      <c r="H1098" s="615">
        <f t="shared" si="53"/>
        <v>772140309.00999999</v>
      </c>
      <c r="I1098" s="616" t="s">
        <v>113</v>
      </c>
      <c r="J1098" s="616" t="s">
        <v>2463</v>
      </c>
    </row>
    <row r="1099" spans="1:10" ht="24">
      <c r="A1099" s="617"/>
      <c r="B1099" s="620" t="s">
        <v>4220</v>
      </c>
      <c r="C1099" s="622" t="s">
        <v>5116</v>
      </c>
      <c r="D1099" s="618" t="s">
        <v>5117</v>
      </c>
      <c r="E1099" s="614">
        <v>112000</v>
      </c>
      <c r="F1099" s="615">
        <f t="shared" ref="F1099:F1162" si="55">E1099+F1098</f>
        <v>772252309.00999999</v>
      </c>
      <c r="G1099" s="614">
        <f t="shared" si="54"/>
        <v>112000</v>
      </c>
      <c r="H1099" s="615">
        <f t="shared" ref="H1099:H1162" si="56">H1098+G1099</f>
        <v>772252309.00999999</v>
      </c>
      <c r="I1099" s="616" t="s">
        <v>113</v>
      </c>
      <c r="J1099" s="616" t="s">
        <v>2463</v>
      </c>
    </row>
    <row r="1100" spans="1:10" ht="24">
      <c r="A1100" s="617"/>
      <c r="B1100" s="620" t="s">
        <v>4220</v>
      </c>
      <c r="C1100" s="622" t="s">
        <v>5116</v>
      </c>
      <c r="D1100" s="618" t="s">
        <v>5118</v>
      </c>
      <c r="E1100" s="614">
        <v>1091000</v>
      </c>
      <c r="F1100" s="615">
        <f t="shared" si="55"/>
        <v>773343309.00999999</v>
      </c>
      <c r="G1100" s="614">
        <f t="shared" si="54"/>
        <v>1091000</v>
      </c>
      <c r="H1100" s="615">
        <f t="shared" si="56"/>
        <v>773343309.00999999</v>
      </c>
      <c r="I1100" s="616" t="s">
        <v>113</v>
      </c>
      <c r="J1100" s="616" t="s">
        <v>2463</v>
      </c>
    </row>
    <row r="1101" spans="1:10" ht="24">
      <c r="A1101" s="617"/>
      <c r="B1101" s="620" t="s">
        <v>4220</v>
      </c>
      <c r="C1101" s="622" t="s">
        <v>5116</v>
      </c>
      <c r="D1101" s="618" t="s">
        <v>5119</v>
      </c>
      <c r="E1101" s="614">
        <v>3480000</v>
      </c>
      <c r="F1101" s="615">
        <f t="shared" si="55"/>
        <v>776823309.00999999</v>
      </c>
      <c r="G1101" s="614">
        <f t="shared" si="54"/>
        <v>3480000</v>
      </c>
      <c r="H1101" s="615">
        <f t="shared" si="56"/>
        <v>776823309.00999999</v>
      </c>
      <c r="I1101" s="616" t="s">
        <v>113</v>
      </c>
      <c r="J1101" s="616" t="s">
        <v>2463</v>
      </c>
    </row>
    <row r="1102" spans="1:10" ht="24">
      <c r="A1102" s="617"/>
      <c r="B1102" s="620" t="s">
        <v>4220</v>
      </c>
      <c r="C1102" s="622" t="s">
        <v>5116</v>
      </c>
      <c r="D1102" s="618" t="s">
        <v>5120</v>
      </c>
      <c r="E1102" s="614">
        <v>1100000</v>
      </c>
      <c r="F1102" s="615">
        <f t="shared" si="55"/>
        <v>777923309.00999999</v>
      </c>
      <c r="G1102" s="614">
        <f t="shared" si="54"/>
        <v>1100000</v>
      </c>
      <c r="H1102" s="615">
        <f t="shared" si="56"/>
        <v>777923309.00999999</v>
      </c>
      <c r="I1102" s="616" t="s">
        <v>113</v>
      </c>
      <c r="J1102" s="616" t="s">
        <v>2463</v>
      </c>
    </row>
    <row r="1103" spans="1:10" ht="24">
      <c r="A1103" s="617"/>
      <c r="B1103" s="620" t="s">
        <v>4220</v>
      </c>
      <c r="C1103" s="622" t="s">
        <v>5116</v>
      </c>
      <c r="D1103" s="618" t="s">
        <v>5121</v>
      </c>
      <c r="E1103" s="614">
        <v>150000</v>
      </c>
      <c r="F1103" s="615">
        <f t="shared" si="55"/>
        <v>778073309.00999999</v>
      </c>
      <c r="G1103" s="614">
        <f t="shared" si="54"/>
        <v>150000</v>
      </c>
      <c r="H1103" s="615">
        <f t="shared" si="56"/>
        <v>778073309.00999999</v>
      </c>
      <c r="I1103" s="616" t="s">
        <v>113</v>
      </c>
      <c r="J1103" s="616" t="s">
        <v>2463</v>
      </c>
    </row>
    <row r="1104" spans="1:10" ht="24">
      <c r="A1104" s="617"/>
      <c r="B1104" s="620" t="s">
        <v>4220</v>
      </c>
      <c r="C1104" s="622" t="s">
        <v>5116</v>
      </c>
      <c r="D1104" s="618" t="s">
        <v>5122</v>
      </c>
      <c r="E1104" s="614">
        <v>323000</v>
      </c>
      <c r="F1104" s="615">
        <f t="shared" si="55"/>
        <v>778396309.00999999</v>
      </c>
      <c r="G1104" s="614">
        <f t="shared" si="54"/>
        <v>323000</v>
      </c>
      <c r="H1104" s="615">
        <f t="shared" si="56"/>
        <v>778396309.00999999</v>
      </c>
      <c r="I1104" s="616" t="s">
        <v>113</v>
      </c>
      <c r="J1104" s="616" t="s">
        <v>2463</v>
      </c>
    </row>
    <row r="1105" spans="1:10" ht="24">
      <c r="A1105" s="617"/>
      <c r="B1105" s="620" t="s">
        <v>4220</v>
      </c>
      <c r="C1105" s="622" t="s">
        <v>5116</v>
      </c>
      <c r="D1105" s="618" t="s">
        <v>5123</v>
      </c>
      <c r="E1105" s="614">
        <v>250000</v>
      </c>
      <c r="F1105" s="615">
        <f t="shared" si="55"/>
        <v>778646309.00999999</v>
      </c>
      <c r="G1105" s="614">
        <f t="shared" si="54"/>
        <v>250000</v>
      </c>
      <c r="H1105" s="615">
        <f t="shared" si="56"/>
        <v>778646309.00999999</v>
      </c>
      <c r="I1105" s="616" t="s">
        <v>113</v>
      </c>
      <c r="J1105" s="616" t="s">
        <v>2463</v>
      </c>
    </row>
    <row r="1106" spans="1:10" ht="24">
      <c r="A1106" s="617"/>
      <c r="B1106" s="620" t="s">
        <v>4220</v>
      </c>
      <c r="C1106" s="622" t="s">
        <v>5116</v>
      </c>
      <c r="D1106" s="618" t="s">
        <v>4328</v>
      </c>
      <c r="E1106" s="614">
        <v>261000</v>
      </c>
      <c r="F1106" s="615">
        <f t="shared" si="55"/>
        <v>778907309.00999999</v>
      </c>
      <c r="G1106" s="614">
        <f t="shared" si="54"/>
        <v>261000</v>
      </c>
      <c r="H1106" s="615">
        <f t="shared" si="56"/>
        <v>778907309.00999999</v>
      </c>
      <c r="I1106" s="616" t="s">
        <v>113</v>
      </c>
      <c r="J1106" s="616" t="s">
        <v>2463</v>
      </c>
    </row>
    <row r="1107" spans="1:10" ht="24">
      <c r="A1107" s="617"/>
      <c r="B1107" s="620" t="s">
        <v>4220</v>
      </c>
      <c r="C1107" s="622" t="s">
        <v>5116</v>
      </c>
      <c r="D1107" s="618" t="s">
        <v>5124</v>
      </c>
      <c r="E1107" s="614">
        <v>923000</v>
      </c>
      <c r="F1107" s="615">
        <f t="shared" si="55"/>
        <v>779830309.00999999</v>
      </c>
      <c r="G1107" s="614">
        <f t="shared" si="54"/>
        <v>923000</v>
      </c>
      <c r="H1107" s="615">
        <f t="shared" si="56"/>
        <v>779830309.00999999</v>
      </c>
      <c r="I1107" s="616" t="s">
        <v>113</v>
      </c>
      <c r="J1107" s="616" t="s">
        <v>2463</v>
      </c>
    </row>
    <row r="1108" spans="1:10" ht="24">
      <c r="A1108" s="617"/>
      <c r="B1108" s="620" t="s">
        <v>4220</v>
      </c>
      <c r="C1108" s="622" t="s">
        <v>5116</v>
      </c>
      <c r="D1108" s="618" t="s">
        <v>4286</v>
      </c>
      <c r="E1108" s="614">
        <v>828000</v>
      </c>
      <c r="F1108" s="615">
        <f t="shared" si="55"/>
        <v>780658309.00999999</v>
      </c>
      <c r="G1108" s="614">
        <f t="shared" si="54"/>
        <v>828000</v>
      </c>
      <c r="H1108" s="615">
        <f t="shared" si="56"/>
        <v>780658309.00999999</v>
      </c>
      <c r="I1108" s="616" t="s">
        <v>113</v>
      </c>
      <c r="J1108" s="616" t="s">
        <v>2463</v>
      </c>
    </row>
    <row r="1109" spans="1:10" ht="24">
      <c r="A1109" s="617"/>
      <c r="B1109" s="620" t="s">
        <v>4220</v>
      </c>
      <c r="C1109" s="622" t="s">
        <v>5116</v>
      </c>
      <c r="D1109" s="618" t="s">
        <v>5125</v>
      </c>
      <c r="E1109" s="614">
        <v>500000</v>
      </c>
      <c r="F1109" s="615">
        <f t="shared" si="55"/>
        <v>781158309.00999999</v>
      </c>
      <c r="G1109" s="614">
        <f t="shared" si="54"/>
        <v>500000</v>
      </c>
      <c r="H1109" s="615">
        <f t="shared" si="56"/>
        <v>781158309.00999999</v>
      </c>
      <c r="I1109" s="616" t="s">
        <v>113</v>
      </c>
      <c r="J1109" s="616" t="s">
        <v>2463</v>
      </c>
    </row>
    <row r="1110" spans="1:10" ht="24">
      <c r="A1110" s="617"/>
      <c r="B1110" s="620" t="s">
        <v>4220</v>
      </c>
      <c r="C1110" s="622" t="s">
        <v>5116</v>
      </c>
      <c r="D1110" s="618" t="s">
        <v>5126</v>
      </c>
      <c r="E1110" s="614">
        <v>25000</v>
      </c>
      <c r="F1110" s="615">
        <f t="shared" si="55"/>
        <v>781183309.00999999</v>
      </c>
      <c r="G1110" s="614">
        <f t="shared" si="54"/>
        <v>25000</v>
      </c>
      <c r="H1110" s="615">
        <f t="shared" si="56"/>
        <v>781183309.00999999</v>
      </c>
      <c r="I1110" s="616" t="s">
        <v>113</v>
      </c>
      <c r="J1110" s="616" t="s">
        <v>2463</v>
      </c>
    </row>
    <row r="1111" spans="1:10" ht="24">
      <c r="A1111" s="617"/>
      <c r="B1111" s="620" t="s">
        <v>4220</v>
      </c>
      <c r="C1111" s="622" t="s">
        <v>5116</v>
      </c>
      <c r="D1111" s="618" t="s">
        <v>5127</v>
      </c>
      <c r="E1111" s="614">
        <v>478000</v>
      </c>
      <c r="F1111" s="615">
        <f t="shared" si="55"/>
        <v>781661309.00999999</v>
      </c>
      <c r="G1111" s="614">
        <f t="shared" si="54"/>
        <v>478000</v>
      </c>
      <c r="H1111" s="615">
        <f t="shared" si="56"/>
        <v>781661309.00999999</v>
      </c>
      <c r="I1111" s="616" t="s">
        <v>113</v>
      </c>
      <c r="J1111" s="616" t="s">
        <v>2463</v>
      </c>
    </row>
    <row r="1112" spans="1:10" ht="24">
      <c r="A1112" s="617"/>
      <c r="B1112" s="620" t="s">
        <v>4220</v>
      </c>
      <c r="C1112" s="622" t="s">
        <v>5116</v>
      </c>
      <c r="D1112" s="618" t="s">
        <v>5128</v>
      </c>
      <c r="E1112" s="614">
        <v>40000</v>
      </c>
      <c r="F1112" s="615">
        <f t="shared" si="55"/>
        <v>781701309.00999999</v>
      </c>
      <c r="G1112" s="614">
        <f t="shared" si="54"/>
        <v>40000</v>
      </c>
      <c r="H1112" s="615">
        <f t="shared" si="56"/>
        <v>781701309.00999999</v>
      </c>
      <c r="I1112" s="616" t="s">
        <v>113</v>
      </c>
      <c r="J1112" s="616" t="s">
        <v>2463</v>
      </c>
    </row>
    <row r="1113" spans="1:10" ht="24">
      <c r="A1113" s="617"/>
      <c r="B1113" s="620" t="s">
        <v>4220</v>
      </c>
      <c r="C1113" s="622" t="s">
        <v>5116</v>
      </c>
      <c r="D1113" s="618" t="s">
        <v>5129</v>
      </c>
      <c r="E1113" s="614">
        <v>492000</v>
      </c>
      <c r="F1113" s="615">
        <f t="shared" si="55"/>
        <v>782193309.00999999</v>
      </c>
      <c r="G1113" s="614">
        <f t="shared" si="54"/>
        <v>492000</v>
      </c>
      <c r="H1113" s="615">
        <f t="shared" si="56"/>
        <v>782193309.00999999</v>
      </c>
      <c r="I1113" s="616" t="s">
        <v>113</v>
      </c>
      <c r="J1113" s="616" t="s">
        <v>2463</v>
      </c>
    </row>
    <row r="1114" spans="1:10" ht="24">
      <c r="A1114" s="617"/>
      <c r="B1114" s="620" t="s">
        <v>4220</v>
      </c>
      <c r="C1114" s="622" t="s">
        <v>5116</v>
      </c>
      <c r="D1114" s="618" t="s">
        <v>5130</v>
      </c>
      <c r="E1114" s="614">
        <v>100000</v>
      </c>
      <c r="F1114" s="615">
        <f t="shared" si="55"/>
        <v>782293309.00999999</v>
      </c>
      <c r="G1114" s="614">
        <f t="shared" si="54"/>
        <v>100000</v>
      </c>
      <c r="H1114" s="615">
        <f t="shared" si="56"/>
        <v>782293309.00999999</v>
      </c>
      <c r="I1114" s="616" t="s">
        <v>113</v>
      </c>
      <c r="J1114" s="616" t="s">
        <v>2463</v>
      </c>
    </row>
    <row r="1115" spans="1:10" ht="24">
      <c r="A1115" s="617"/>
      <c r="B1115" s="620" t="s">
        <v>4220</v>
      </c>
      <c r="C1115" s="622" t="s">
        <v>5116</v>
      </c>
      <c r="D1115" s="618" t="s">
        <v>4570</v>
      </c>
      <c r="E1115" s="614">
        <v>160000</v>
      </c>
      <c r="F1115" s="615">
        <f t="shared" si="55"/>
        <v>782453309.00999999</v>
      </c>
      <c r="G1115" s="614">
        <f t="shared" si="54"/>
        <v>160000</v>
      </c>
      <c r="H1115" s="615">
        <f t="shared" si="56"/>
        <v>782453309.00999999</v>
      </c>
      <c r="I1115" s="616" t="s">
        <v>113</v>
      </c>
      <c r="J1115" s="616" t="s">
        <v>2463</v>
      </c>
    </row>
    <row r="1116" spans="1:10" ht="24">
      <c r="A1116" s="617"/>
      <c r="B1116" s="620" t="s">
        <v>4220</v>
      </c>
      <c r="C1116" s="622" t="s">
        <v>5131</v>
      </c>
      <c r="D1116" s="618" t="s">
        <v>4317</v>
      </c>
      <c r="E1116" s="614">
        <v>7000</v>
      </c>
      <c r="F1116" s="615">
        <f t="shared" si="55"/>
        <v>782460309.00999999</v>
      </c>
      <c r="G1116" s="614">
        <f t="shared" si="54"/>
        <v>7000</v>
      </c>
      <c r="H1116" s="615">
        <f t="shared" si="56"/>
        <v>782460309.00999999</v>
      </c>
      <c r="I1116" s="616" t="s">
        <v>113</v>
      </c>
      <c r="J1116" s="616" t="s">
        <v>2463</v>
      </c>
    </row>
    <row r="1117" spans="1:10" ht="24">
      <c r="A1117" s="617"/>
      <c r="B1117" s="620" t="s">
        <v>4220</v>
      </c>
      <c r="C1117" s="622" t="s">
        <v>5131</v>
      </c>
      <c r="D1117" s="618" t="s">
        <v>5132</v>
      </c>
      <c r="E1117" s="614">
        <v>21945</v>
      </c>
      <c r="F1117" s="615">
        <f t="shared" si="55"/>
        <v>782482254.00999999</v>
      </c>
      <c r="G1117" s="614">
        <f t="shared" si="54"/>
        <v>21945</v>
      </c>
      <c r="H1117" s="615">
        <f t="shared" si="56"/>
        <v>782482254.00999999</v>
      </c>
      <c r="I1117" s="616" t="s">
        <v>113</v>
      </c>
      <c r="J1117" s="616" t="s">
        <v>2463</v>
      </c>
    </row>
    <row r="1118" spans="1:10" ht="24">
      <c r="A1118" s="617"/>
      <c r="B1118" s="620" t="s">
        <v>4220</v>
      </c>
      <c r="C1118" s="622" t="s">
        <v>5131</v>
      </c>
      <c r="D1118" s="618" t="s">
        <v>5133</v>
      </c>
      <c r="E1118" s="614">
        <v>25000</v>
      </c>
      <c r="F1118" s="615">
        <f t="shared" si="55"/>
        <v>782507254.00999999</v>
      </c>
      <c r="G1118" s="614">
        <f t="shared" si="54"/>
        <v>25000</v>
      </c>
      <c r="H1118" s="615">
        <f t="shared" si="56"/>
        <v>782507254.00999999</v>
      </c>
      <c r="I1118" s="616" t="s">
        <v>113</v>
      </c>
      <c r="J1118" s="616" t="s">
        <v>2463</v>
      </c>
    </row>
    <row r="1119" spans="1:10" ht="24">
      <c r="A1119" s="617"/>
      <c r="B1119" s="620" t="s">
        <v>4220</v>
      </c>
      <c r="C1119" s="622" t="s">
        <v>5131</v>
      </c>
      <c r="D1119" s="618" t="s">
        <v>5134</v>
      </c>
      <c r="E1119" s="614">
        <v>25000</v>
      </c>
      <c r="F1119" s="615">
        <f t="shared" si="55"/>
        <v>782532254.00999999</v>
      </c>
      <c r="G1119" s="614">
        <f t="shared" si="54"/>
        <v>25000</v>
      </c>
      <c r="H1119" s="615">
        <f t="shared" si="56"/>
        <v>782532254.00999999</v>
      </c>
      <c r="I1119" s="616" t="s">
        <v>113</v>
      </c>
      <c r="J1119" s="616" t="s">
        <v>2463</v>
      </c>
    </row>
    <row r="1120" spans="1:10" ht="24">
      <c r="A1120" s="617"/>
      <c r="B1120" s="620" t="s">
        <v>4220</v>
      </c>
      <c r="C1120" s="622" t="s">
        <v>5131</v>
      </c>
      <c r="D1120" s="618" t="s">
        <v>5135</v>
      </c>
      <c r="E1120" s="614">
        <v>5000</v>
      </c>
      <c r="F1120" s="615">
        <f t="shared" si="55"/>
        <v>782537254.00999999</v>
      </c>
      <c r="G1120" s="614">
        <f t="shared" si="54"/>
        <v>5000</v>
      </c>
      <c r="H1120" s="615">
        <f t="shared" si="56"/>
        <v>782537254.00999999</v>
      </c>
      <c r="I1120" s="616" t="s">
        <v>113</v>
      </c>
      <c r="J1120" s="616" t="s">
        <v>2463</v>
      </c>
    </row>
    <row r="1121" spans="1:10" ht="24">
      <c r="A1121" s="617"/>
      <c r="B1121" s="620" t="s">
        <v>4220</v>
      </c>
      <c r="C1121" s="622" t="s">
        <v>5131</v>
      </c>
      <c r="D1121" s="618" t="s">
        <v>5136</v>
      </c>
      <c r="E1121" s="614">
        <v>10000</v>
      </c>
      <c r="F1121" s="615">
        <f t="shared" si="55"/>
        <v>782547254.00999999</v>
      </c>
      <c r="G1121" s="614">
        <f t="shared" si="54"/>
        <v>10000</v>
      </c>
      <c r="H1121" s="615">
        <f t="shared" si="56"/>
        <v>782547254.00999999</v>
      </c>
      <c r="I1121" s="616" t="s">
        <v>113</v>
      </c>
      <c r="J1121" s="616" t="s">
        <v>2463</v>
      </c>
    </row>
    <row r="1122" spans="1:10" ht="24">
      <c r="A1122" s="617"/>
      <c r="B1122" s="620" t="s">
        <v>4220</v>
      </c>
      <c r="C1122" s="622" t="s">
        <v>5131</v>
      </c>
      <c r="D1122" s="618" t="s">
        <v>5137</v>
      </c>
      <c r="E1122" s="614">
        <v>25000</v>
      </c>
      <c r="F1122" s="615">
        <f t="shared" si="55"/>
        <v>782572254.00999999</v>
      </c>
      <c r="G1122" s="614">
        <f t="shared" si="54"/>
        <v>25000</v>
      </c>
      <c r="H1122" s="615">
        <f t="shared" si="56"/>
        <v>782572254.00999999</v>
      </c>
      <c r="I1122" s="616" t="s">
        <v>113</v>
      </c>
      <c r="J1122" s="616" t="s">
        <v>2463</v>
      </c>
    </row>
    <row r="1123" spans="1:10" ht="24">
      <c r="A1123" s="617"/>
      <c r="B1123" s="620" t="s">
        <v>4220</v>
      </c>
      <c r="C1123" s="622" t="s">
        <v>5131</v>
      </c>
      <c r="D1123" s="618" t="s">
        <v>5138</v>
      </c>
      <c r="E1123" s="614">
        <v>5000</v>
      </c>
      <c r="F1123" s="615">
        <f t="shared" si="55"/>
        <v>782577254.00999999</v>
      </c>
      <c r="G1123" s="614">
        <f t="shared" si="54"/>
        <v>5000</v>
      </c>
      <c r="H1123" s="615">
        <f t="shared" si="56"/>
        <v>782577254.00999999</v>
      </c>
      <c r="I1123" s="616" t="s">
        <v>113</v>
      </c>
      <c r="J1123" s="616" t="s">
        <v>2463</v>
      </c>
    </row>
    <row r="1124" spans="1:10" ht="24">
      <c r="A1124" s="617"/>
      <c r="B1124" s="620" t="s">
        <v>4220</v>
      </c>
      <c r="C1124" s="622" t="s">
        <v>5139</v>
      </c>
      <c r="D1124" s="618" t="s">
        <v>4363</v>
      </c>
      <c r="E1124" s="614">
        <v>66000</v>
      </c>
      <c r="F1124" s="615">
        <f t="shared" si="55"/>
        <v>782643254.00999999</v>
      </c>
      <c r="G1124" s="614">
        <f t="shared" si="54"/>
        <v>66000</v>
      </c>
      <c r="H1124" s="615">
        <f t="shared" si="56"/>
        <v>782643254.00999999</v>
      </c>
      <c r="I1124" s="616" t="s">
        <v>113</v>
      </c>
      <c r="J1124" s="616" t="s">
        <v>2463</v>
      </c>
    </row>
    <row r="1125" spans="1:10" ht="24">
      <c r="A1125" s="617"/>
      <c r="B1125" s="620" t="s">
        <v>4220</v>
      </c>
      <c r="C1125" s="622" t="s">
        <v>5139</v>
      </c>
      <c r="D1125" s="618" t="s">
        <v>4368</v>
      </c>
      <c r="E1125" s="614">
        <v>6000</v>
      </c>
      <c r="F1125" s="615">
        <f t="shared" si="55"/>
        <v>782649254.00999999</v>
      </c>
      <c r="G1125" s="614">
        <f t="shared" si="54"/>
        <v>6000</v>
      </c>
      <c r="H1125" s="615">
        <f t="shared" si="56"/>
        <v>782649254.00999999</v>
      </c>
      <c r="I1125" s="616" t="s">
        <v>113</v>
      </c>
      <c r="J1125" s="616" t="s">
        <v>2463</v>
      </c>
    </row>
    <row r="1126" spans="1:10" ht="24">
      <c r="A1126" s="617"/>
      <c r="B1126" s="620" t="s">
        <v>4220</v>
      </c>
      <c r="C1126" s="622" t="s">
        <v>5139</v>
      </c>
      <c r="D1126" s="618" t="s">
        <v>4411</v>
      </c>
      <c r="E1126" s="614">
        <v>49000</v>
      </c>
      <c r="F1126" s="615">
        <f t="shared" si="55"/>
        <v>782698254.00999999</v>
      </c>
      <c r="G1126" s="614">
        <f t="shared" si="54"/>
        <v>49000</v>
      </c>
      <c r="H1126" s="615">
        <f t="shared" si="56"/>
        <v>782698254.00999999</v>
      </c>
      <c r="I1126" s="616" t="s">
        <v>113</v>
      </c>
      <c r="J1126" s="616" t="s">
        <v>2463</v>
      </c>
    </row>
    <row r="1127" spans="1:10" ht="24">
      <c r="A1127" s="617"/>
      <c r="B1127" s="620" t="s">
        <v>4220</v>
      </c>
      <c r="C1127" s="622" t="s">
        <v>5139</v>
      </c>
      <c r="D1127" s="618" t="s">
        <v>4862</v>
      </c>
      <c r="E1127" s="614">
        <v>43000</v>
      </c>
      <c r="F1127" s="615">
        <f t="shared" si="55"/>
        <v>782741254.00999999</v>
      </c>
      <c r="G1127" s="614">
        <f t="shared" si="54"/>
        <v>43000</v>
      </c>
      <c r="H1127" s="615">
        <f t="shared" si="56"/>
        <v>782741254.00999999</v>
      </c>
      <c r="I1127" s="616" t="s">
        <v>113</v>
      </c>
      <c r="J1127" s="616" t="s">
        <v>2463</v>
      </c>
    </row>
    <row r="1128" spans="1:10" ht="24">
      <c r="A1128" s="617"/>
      <c r="B1128" s="620" t="s">
        <v>4220</v>
      </c>
      <c r="C1128" s="622" t="s">
        <v>5139</v>
      </c>
      <c r="D1128" s="618" t="s">
        <v>5140</v>
      </c>
      <c r="E1128" s="614">
        <v>84000</v>
      </c>
      <c r="F1128" s="615">
        <f t="shared" si="55"/>
        <v>782825254.00999999</v>
      </c>
      <c r="G1128" s="614">
        <f t="shared" si="54"/>
        <v>84000</v>
      </c>
      <c r="H1128" s="615">
        <f t="shared" si="56"/>
        <v>782825254.00999999</v>
      </c>
      <c r="I1128" s="616" t="s">
        <v>113</v>
      </c>
      <c r="J1128" s="616" t="s">
        <v>2463</v>
      </c>
    </row>
    <row r="1129" spans="1:10" ht="24">
      <c r="A1129" s="617"/>
      <c r="B1129" s="620" t="s">
        <v>4220</v>
      </c>
      <c r="C1129" s="622" t="s">
        <v>5141</v>
      </c>
      <c r="D1129" s="618"/>
      <c r="E1129" s="614">
        <v>50000</v>
      </c>
      <c r="F1129" s="615">
        <f t="shared" si="55"/>
        <v>782875254.00999999</v>
      </c>
      <c r="G1129" s="614">
        <f t="shared" si="54"/>
        <v>50000</v>
      </c>
      <c r="H1129" s="615">
        <f t="shared" si="56"/>
        <v>782875254.00999999</v>
      </c>
      <c r="I1129" s="616" t="s">
        <v>4288</v>
      </c>
      <c r="J1129" s="616" t="s">
        <v>790</v>
      </c>
    </row>
    <row r="1130" spans="1:10" ht="24">
      <c r="A1130" s="617"/>
      <c r="B1130" s="620" t="s">
        <v>4220</v>
      </c>
      <c r="C1130" s="622" t="s">
        <v>5142</v>
      </c>
      <c r="D1130" s="618" t="s">
        <v>5143</v>
      </c>
      <c r="E1130" s="614">
        <v>10000</v>
      </c>
      <c r="F1130" s="615">
        <f t="shared" si="55"/>
        <v>782885254.00999999</v>
      </c>
      <c r="G1130" s="614">
        <f t="shared" si="54"/>
        <v>10000</v>
      </c>
      <c r="H1130" s="615">
        <f t="shared" si="56"/>
        <v>782885254.00999999</v>
      </c>
      <c r="I1130" s="616" t="s">
        <v>113</v>
      </c>
      <c r="J1130" s="616" t="s">
        <v>2583</v>
      </c>
    </row>
    <row r="1131" spans="1:10" ht="24">
      <c r="A1131" s="617"/>
      <c r="B1131" s="620" t="s">
        <v>4220</v>
      </c>
      <c r="C1131" s="622" t="s">
        <v>5144</v>
      </c>
      <c r="D1131" s="618" t="s">
        <v>5145</v>
      </c>
      <c r="E1131" s="614">
        <v>100000</v>
      </c>
      <c r="F1131" s="615">
        <f t="shared" si="55"/>
        <v>782985254.00999999</v>
      </c>
      <c r="G1131" s="614">
        <f t="shared" si="54"/>
        <v>100000</v>
      </c>
      <c r="H1131" s="615">
        <f t="shared" si="56"/>
        <v>782985254.00999999</v>
      </c>
      <c r="I1131" s="616" t="s">
        <v>113</v>
      </c>
      <c r="J1131" s="616" t="s">
        <v>2463</v>
      </c>
    </row>
    <row r="1132" spans="1:10" ht="24">
      <c r="A1132" s="617"/>
      <c r="B1132" s="620" t="s">
        <v>4220</v>
      </c>
      <c r="C1132" s="622" t="s">
        <v>5144</v>
      </c>
      <c r="D1132" s="618" t="s">
        <v>4586</v>
      </c>
      <c r="E1132" s="614">
        <v>35000</v>
      </c>
      <c r="F1132" s="615">
        <f t="shared" si="55"/>
        <v>783020254.00999999</v>
      </c>
      <c r="G1132" s="614">
        <f t="shared" si="54"/>
        <v>35000</v>
      </c>
      <c r="H1132" s="615">
        <f t="shared" si="56"/>
        <v>783020254.00999999</v>
      </c>
      <c r="I1132" s="616" t="s">
        <v>113</v>
      </c>
      <c r="J1132" s="616" t="s">
        <v>2463</v>
      </c>
    </row>
    <row r="1133" spans="1:10" ht="24">
      <c r="A1133" s="617"/>
      <c r="B1133" s="620" t="s">
        <v>4220</v>
      </c>
      <c r="C1133" s="622" t="s">
        <v>5146</v>
      </c>
      <c r="D1133" s="618" t="s">
        <v>5147</v>
      </c>
      <c r="E1133" s="614">
        <v>86000</v>
      </c>
      <c r="F1133" s="615">
        <f t="shared" si="55"/>
        <v>783106254.00999999</v>
      </c>
      <c r="G1133" s="614">
        <f t="shared" si="54"/>
        <v>86000</v>
      </c>
      <c r="H1133" s="615">
        <f t="shared" si="56"/>
        <v>783106254.00999999</v>
      </c>
      <c r="I1133" s="616" t="s">
        <v>113</v>
      </c>
      <c r="J1133" s="616" t="s">
        <v>2463</v>
      </c>
    </row>
    <row r="1134" spans="1:10" ht="24">
      <c r="A1134" s="617"/>
      <c r="B1134" s="620" t="s">
        <v>4220</v>
      </c>
      <c r="C1134" s="622" t="s">
        <v>5146</v>
      </c>
      <c r="D1134" s="618" t="s">
        <v>5148</v>
      </c>
      <c r="E1134" s="614">
        <v>451000</v>
      </c>
      <c r="F1134" s="615">
        <f t="shared" si="55"/>
        <v>783557254.00999999</v>
      </c>
      <c r="G1134" s="614">
        <f t="shared" si="54"/>
        <v>451000</v>
      </c>
      <c r="H1134" s="615">
        <f t="shared" si="56"/>
        <v>783557254.00999999</v>
      </c>
      <c r="I1134" s="616" t="s">
        <v>113</v>
      </c>
      <c r="J1134" s="616" t="s">
        <v>2463</v>
      </c>
    </row>
    <row r="1135" spans="1:10" ht="24">
      <c r="A1135" s="617"/>
      <c r="B1135" s="620" t="s">
        <v>4220</v>
      </c>
      <c r="C1135" s="622" t="s">
        <v>5146</v>
      </c>
      <c r="D1135" s="618" t="s">
        <v>5149</v>
      </c>
      <c r="E1135" s="614">
        <v>84000</v>
      </c>
      <c r="F1135" s="615">
        <f t="shared" si="55"/>
        <v>783641254.00999999</v>
      </c>
      <c r="G1135" s="614">
        <f t="shared" si="54"/>
        <v>84000</v>
      </c>
      <c r="H1135" s="615">
        <f t="shared" si="56"/>
        <v>783641254.00999999</v>
      </c>
      <c r="I1135" s="616" t="s">
        <v>113</v>
      </c>
      <c r="J1135" s="616" t="s">
        <v>2463</v>
      </c>
    </row>
    <row r="1136" spans="1:10" ht="24">
      <c r="A1136" s="617"/>
      <c r="B1136" s="620" t="s">
        <v>4220</v>
      </c>
      <c r="C1136" s="622" t="s">
        <v>5146</v>
      </c>
      <c r="D1136" s="618" t="s">
        <v>5150</v>
      </c>
      <c r="E1136" s="614">
        <v>650000</v>
      </c>
      <c r="F1136" s="615">
        <f t="shared" si="55"/>
        <v>784291254.00999999</v>
      </c>
      <c r="G1136" s="614">
        <f t="shared" si="54"/>
        <v>650000</v>
      </c>
      <c r="H1136" s="615">
        <f t="shared" si="56"/>
        <v>784291254.00999999</v>
      </c>
      <c r="I1136" s="616" t="s">
        <v>113</v>
      </c>
      <c r="J1136" s="616" t="s">
        <v>2463</v>
      </c>
    </row>
    <row r="1137" spans="1:10" ht="24">
      <c r="A1137" s="617"/>
      <c r="B1137" s="620" t="s">
        <v>4220</v>
      </c>
      <c r="C1137" s="622" t="s">
        <v>5146</v>
      </c>
      <c r="D1137" s="618" t="s">
        <v>5151</v>
      </c>
      <c r="E1137" s="614">
        <v>138000</v>
      </c>
      <c r="F1137" s="615">
        <f t="shared" si="55"/>
        <v>784429254.00999999</v>
      </c>
      <c r="G1137" s="614">
        <f t="shared" si="54"/>
        <v>138000</v>
      </c>
      <c r="H1137" s="615">
        <f t="shared" si="56"/>
        <v>784429254.00999999</v>
      </c>
      <c r="I1137" s="616" t="s">
        <v>113</v>
      </c>
      <c r="J1137" s="616" t="s">
        <v>2463</v>
      </c>
    </row>
    <row r="1138" spans="1:10" ht="24">
      <c r="A1138" s="617"/>
      <c r="B1138" s="620" t="s">
        <v>4220</v>
      </c>
      <c r="C1138" s="622" t="s">
        <v>5146</v>
      </c>
      <c r="D1138" s="618" t="s">
        <v>5152</v>
      </c>
      <c r="E1138" s="614">
        <v>33000</v>
      </c>
      <c r="F1138" s="615">
        <f t="shared" si="55"/>
        <v>784462254.00999999</v>
      </c>
      <c r="G1138" s="614">
        <f t="shared" si="54"/>
        <v>33000</v>
      </c>
      <c r="H1138" s="615">
        <f t="shared" si="56"/>
        <v>784462254.00999999</v>
      </c>
      <c r="I1138" s="616" t="s">
        <v>113</v>
      </c>
      <c r="J1138" s="616" t="s">
        <v>2463</v>
      </c>
    </row>
    <row r="1139" spans="1:10" ht="24">
      <c r="A1139" s="617"/>
      <c r="B1139" s="620" t="s">
        <v>4220</v>
      </c>
      <c r="C1139" s="622" t="s">
        <v>5146</v>
      </c>
      <c r="D1139" s="618" t="s">
        <v>5153</v>
      </c>
      <c r="E1139" s="614">
        <v>225000</v>
      </c>
      <c r="F1139" s="615">
        <f t="shared" si="55"/>
        <v>784687254.00999999</v>
      </c>
      <c r="G1139" s="614">
        <f t="shared" si="54"/>
        <v>225000</v>
      </c>
      <c r="H1139" s="615">
        <f t="shared" si="56"/>
        <v>784687254.00999999</v>
      </c>
      <c r="I1139" s="616" t="s">
        <v>113</v>
      </c>
      <c r="J1139" s="616" t="s">
        <v>2463</v>
      </c>
    </row>
    <row r="1140" spans="1:10" ht="24">
      <c r="A1140" s="617"/>
      <c r="B1140" s="620" t="s">
        <v>4220</v>
      </c>
      <c r="C1140" s="622" t="s">
        <v>5146</v>
      </c>
      <c r="D1140" s="618" t="s">
        <v>5154</v>
      </c>
      <c r="E1140" s="614">
        <v>340000</v>
      </c>
      <c r="F1140" s="615">
        <f t="shared" si="55"/>
        <v>785027254.00999999</v>
      </c>
      <c r="G1140" s="614">
        <f t="shared" si="54"/>
        <v>340000</v>
      </c>
      <c r="H1140" s="615">
        <f t="shared" si="56"/>
        <v>785027254.00999999</v>
      </c>
      <c r="I1140" s="616" t="s">
        <v>113</v>
      </c>
      <c r="J1140" s="616" t="s">
        <v>2463</v>
      </c>
    </row>
    <row r="1141" spans="1:10" ht="24">
      <c r="A1141" s="617"/>
      <c r="B1141" s="620" t="s">
        <v>4220</v>
      </c>
      <c r="C1141" s="622" t="s">
        <v>5146</v>
      </c>
      <c r="D1141" s="618" t="s">
        <v>5155</v>
      </c>
      <c r="E1141" s="614">
        <v>111000</v>
      </c>
      <c r="F1141" s="615">
        <f t="shared" si="55"/>
        <v>785138254.00999999</v>
      </c>
      <c r="G1141" s="614">
        <f t="shared" si="54"/>
        <v>111000</v>
      </c>
      <c r="H1141" s="615">
        <f t="shared" si="56"/>
        <v>785138254.00999999</v>
      </c>
      <c r="I1141" s="616" t="s">
        <v>113</v>
      </c>
      <c r="J1141" s="616" t="s">
        <v>2463</v>
      </c>
    </row>
    <row r="1142" spans="1:10" ht="24">
      <c r="A1142" s="617"/>
      <c r="B1142" s="620" t="s">
        <v>4220</v>
      </c>
      <c r="C1142" s="622" t="s">
        <v>5146</v>
      </c>
      <c r="D1142" s="618" t="s">
        <v>5156</v>
      </c>
      <c r="E1142" s="614">
        <v>35000</v>
      </c>
      <c r="F1142" s="615">
        <f t="shared" si="55"/>
        <v>785173254.00999999</v>
      </c>
      <c r="G1142" s="614">
        <f t="shared" si="54"/>
        <v>35000</v>
      </c>
      <c r="H1142" s="615">
        <f t="shared" si="56"/>
        <v>785173254.00999999</v>
      </c>
      <c r="I1142" s="616" t="s">
        <v>113</v>
      </c>
      <c r="J1142" s="616" t="s">
        <v>2463</v>
      </c>
    </row>
    <row r="1143" spans="1:10" ht="24">
      <c r="A1143" s="617"/>
      <c r="B1143" s="620" t="s">
        <v>4220</v>
      </c>
      <c r="C1143" s="622" t="s">
        <v>5146</v>
      </c>
      <c r="D1143" s="618" t="s">
        <v>5157</v>
      </c>
      <c r="E1143" s="614">
        <v>64000</v>
      </c>
      <c r="F1143" s="615">
        <f t="shared" si="55"/>
        <v>785237254.00999999</v>
      </c>
      <c r="G1143" s="614">
        <f t="shared" si="54"/>
        <v>64000</v>
      </c>
      <c r="H1143" s="615">
        <f t="shared" si="56"/>
        <v>785237254.00999999</v>
      </c>
      <c r="I1143" s="616" t="s">
        <v>113</v>
      </c>
      <c r="J1143" s="616" t="s">
        <v>2463</v>
      </c>
    </row>
    <row r="1144" spans="1:10" ht="24">
      <c r="A1144" s="617"/>
      <c r="B1144" s="620" t="s">
        <v>4220</v>
      </c>
      <c r="C1144" s="622" t="s">
        <v>5146</v>
      </c>
      <c r="D1144" s="618" t="s">
        <v>5158</v>
      </c>
      <c r="E1144" s="614">
        <v>45000</v>
      </c>
      <c r="F1144" s="615">
        <f t="shared" si="55"/>
        <v>785282254.00999999</v>
      </c>
      <c r="G1144" s="614">
        <f t="shared" si="54"/>
        <v>45000</v>
      </c>
      <c r="H1144" s="615">
        <f t="shared" si="56"/>
        <v>785282254.00999999</v>
      </c>
      <c r="I1144" s="616" t="s">
        <v>113</v>
      </c>
      <c r="J1144" s="616" t="s">
        <v>2463</v>
      </c>
    </row>
    <row r="1145" spans="1:10" ht="24">
      <c r="A1145" s="617"/>
      <c r="B1145" s="620" t="s">
        <v>4220</v>
      </c>
      <c r="C1145" s="622" t="s">
        <v>5146</v>
      </c>
      <c r="D1145" s="618" t="s">
        <v>5159</v>
      </c>
      <c r="E1145" s="614">
        <v>350000</v>
      </c>
      <c r="F1145" s="615">
        <f t="shared" si="55"/>
        <v>785632254.00999999</v>
      </c>
      <c r="G1145" s="614">
        <f t="shared" si="54"/>
        <v>350000</v>
      </c>
      <c r="H1145" s="615">
        <f t="shared" si="56"/>
        <v>785632254.00999999</v>
      </c>
      <c r="I1145" s="616" t="s">
        <v>113</v>
      </c>
      <c r="J1145" s="616" t="s">
        <v>2463</v>
      </c>
    </row>
    <row r="1146" spans="1:10" ht="24">
      <c r="A1146" s="617"/>
      <c r="B1146" s="620" t="s">
        <v>4220</v>
      </c>
      <c r="C1146" s="622" t="s">
        <v>5146</v>
      </c>
      <c r="D1146" s="618" t="s">
        <v>5160</v>
      </c>
      <c r="E1146" s="614">
        <v>750000</v>
      </c>
      <c r="F1146" s="615">
        <f t="shared" si="55"/>
        <v>786382254.00999999</v>
      </c>
      <c r="G1146" s="614">
        <f t="shared" si="54"/>
        <v>750000</v>
      </c>
      <c r="H1146" s="615">
        <f t="shared" si="56"/>
        <v>786382254.00999999</v>
      </c>
      <c r="I1146" s="616" t="s">
        <v>113</v>
      </c>
      <c r="J1146" s="616" t="s">
        <v>2463</v>
      </c>
    </row>
    <row r="1147" spans="1:10" ht="24">
      <c r="A1147" s="617"/>
      <c r="B1147" s="620" t="s">
        <v>4220</v>
      </c>
      <c r="C1147" s="622" t="s">
        <v>5146</v>
      </c>
      <c r="D1147" s="618" t="s">
        <v>5161</v>
      </c>
      <c r="E1147" s="614">
        <v>2376000</v>
      </c>
      <c r="F1147" s="615">
        <f t="shared" si="55"/>
        <v>788758254.00999999</v>
      </c>
      <c r="G1147" s="614">
        <f t="shared" si="54"/>
        <v>2376000</v>
      </c>
      <c r="H1147" s="615">
        <f t="shared" si="56"/>
        <v>788758254.00999999</v>
      </c>
      <c r="I1147" s="616" t="s">
        <v>113</v>
      </c>
      <c r="J1147" s="616" t="s">
        <v>2463</v>
      </c>
    </row>
    <row r="1148" spans="1:10" ht="24">
      <c r="A1148" s="617"/>
      <c r="B1148" s="620" t="s">
        <v>4220</v>
      </c>
      <c r="C1148" s="622" t="s">
        <v>5146</v>
      </c>
      <c r="D1148" s="618" t="s">
        <v>5162</v>
      </c>
      <c r="E1148" s="614">
        <v>1045000</v>
      </c>
      <c r="F1148" s="615">
        <f t="shared" si="55"/>
        <v>789803254.00999999</v>
      </c>
      <c r="G1148" s="614">
        <f t="shared" si="54"/>
        <v>1045000</v>
      </c>
      <c r="H1148" s="615">
        <f t="shared" si="56"/>
        <v>789803254.00999999</v>
      </c>
      <c r="I1148" s="616" t="s">
        <v>113</v>
      </c>
      <c r="J1148" s="616" t="s">
        <v>2463</v>
      </c>
    </row>
    <row r="1149" spans="1:10" ht="24">
      <c r="A1149" s="617"/>
      <c r="B1149" s="620" t="s">
        <v>4220</v>
      </c>
      <c r="C1149" s="622" t="s">
        <v>5146</v>
      </c>
      <c r="D1149" s="618" t="s">
        <v>5163</v>
      </c>
      <c r="E1149" s="614">
        <v>110000</v>
      </c>
      <c r="F1149" s="615">
        <f t="shared" si="55"/>
        <v>789913254.00999999</v>
      </c>
      <c r="G1149" s="614">
        <f t="shared" si="54"/>
        <v>110000</v>
      </c>
      <c r="H1149" s="615">
        <f t="shared" si="56"/>
        <v>789913254.00999999</v>
      </c>
      <c r="I1149" s="616" t="s">
        <v>113</v>
      </c>
      <c r="J1149" s="616" t="s">
        <v>2463</v>
      </c>
    </row>
    <row r="1150" spans="1:10" ht="24">
      <c r="A1150" s="617"/>
      <c r="B1150" s="620" t="s">
        <v>4220</v>
      </c>
      <c r="C1150" s="622" t="s">
        <v>5146</v>
      </c>
      <c r="D1150" s="618" t="s">
        <v>4992</v>
      </c>
      <c r="E1150" s="614">
        <v>161000</v>
      </c>
      <c r="F1150" s="615">
        <f t="shared" si="55"/>
        <v>790074254.00999999</v>
      </c>
      <c r="G1150" s="614">
        <f t="shared" si="54"/>
        <v>161000</v>
      </c>
      <c r="H1150" s="615">
        <f t="shared" si="56"/>
        <v>790074254.00999999</v>
      </c>
      <c r="I1150" s="616" t="s">
        <v>113</v>
      </c>
      <c r="J1150" s="616" t="s">
        <v>2463</v>
      </c>
    </row>
    <row r="1151" spans="1:10" ht="24">
      <c r="A1151" s="617"/>
      <c r="B1151" s="620" t="s">
        <v>4220</v>
      </c>
      <c r="C1151" s="622" t="s">
        <v>5146</v>
      </c>
      <c r="D1151" s="618" t="s">
        <v>5164</v>
      </c>
      <c r="E1151" s="614">
        <v>230000</v>
      </c>
      <c r="F1151" s="615">
        <f t="shared" si="55"/>
        <v>790304254.00999999</v>
      </c>
      <c r="G1151" s="614">
        <f t="shared" si="54"/>
        <v>230000</v>
      </c>
      <c r="H1151" s="615">
        <f t="shared" si="56"/>
        <v>790304254.00999999</v>
      </c>
      <c r="I1151" s="616" t="s">
        <v>113</v>
      </c>
      <c r="J1151" s="616" t="s">
        <v>2463</v>
      </c>
    </row>
    <row r="1152" spans="1:10" ht="24">
      <c r="A1152" s="617"/>
      <c r="B1152" s="620" t="s">
        <v>4220</v>
      </c>
      <c r="C1152" s="622" t="s">
        <v>5146</v>
      </c>
      <c r="D1152" s="618" t="s">
        <v>5165</v>
      </c>
      <c r="E1152" s="614">
        <v>109000</v>
      </c>
      <c r="F1152" s="615">
        <f t="shared" si="55"/>
        <v>790413254.00999999</v>
      </c>
      <c r="G1152" s="614">
        <f t="shared" si="54"/>
        <v>109000</v>
      </c>
      <c r="H1152" s="615">
        <f t="shared" si="56"/>
        <v>790413254.00999999</v>
      </c>
      <c r="I1152" s="616" t="s">
        <v>113</v>
      </c>
      <c r="J1152" s="616" t="s">
        <v>2463</v>
      </c>
    </row>
    <row r="1153" spans="1:10" ht="36">
      <c r="A1153" s="617"/>
      <c r="B1153" s="620" t="s">
        <v>4220</v>
      </c>
      <c r="C1153" s="622" t="s">
        <v>5166</v>
      </c>
      <c r="D1153" s="618" t="s">
        <v>5167</v>
      </c>
      <c r="E1153" s="614">
        <v>30000</v>
      </c>
      <c r="F1153" s="615">
        <f t="shared" si="55"/>
        <v>790443254.00999999</v>
      </c>
      <c r="G1153" s="614">
        <f t="shared" si="54"/>
        <v>30000</v>
      </c>
      <c r="H1153" s="615">
        <f t="shared" si="56"/>
        <v>790443254.00999999</v>
      </c>
      <c r="I1153" s="616" t="s">
        <v>113</v>
      </c>
      <c r="J1153" s="616" t="s">
        <v>2463</v>
      </c>
    </row>
    <row r="1154" spans="1:10" ht="36">
      <c r="A1154" s="617"/>
      <c r="B1154" s="620" t="s">
        <v>4220</v>
      </c>
      <c r="C1154" s="622" t="s">
        <v>5166</v>
      </c>
      <c r="D1154" s="618" t="s">
        <v>5168</v>
      </c>
      <c r="E1154" s="614">
        <v>200000</v>
      </c>
      <c r="F1154" s="615">
        <f t="shared" si="55"/>
        <v>790643254.00999999</v>
      </c>
      <c r="G1154" s="614">
        <f t="shared" si="54"/>
        <v>200000</v>
      </c>
      <c r="H1154" s="615">
        <f t="shared" si="56"/>
        <v>790643254.00999999</v>
      </c>
      <c r="I1154" s="616" t="s">
        <v>113</v>
      </c>
      <c r="J1154" s="616" t="s">
        <v>2463</v>
      </c>
    </row>
    <row r="1155" spans="1:10" ht="36">
      <c r="A1155" s="617"/>
      <c r="B1155" s="620" t="s">
        <v>4220</v>
      </c>
      <c r="C1155" s="622" t="s">
        <v>5166</v>
      </c>
      <c r="D1155" s="618" t="s">
        <v>5169</v>
      </c>
      <c r="E1155" s="614">
        <v>700000</v>
      </c>
      <c r="F1155" s="615">
        <f t="shared" si="55"/>
        <v>791343254.00999999</v>
      </c>
      <c r="G1155" s="614">
        <f t="shared" si="54"/>
        <v>700000</v>
      </c>
      <c r="H1155" s="615">
        <f t="shared" si="56"/>
        <v>791343254.00999999</v>
      </c>
      <c r="I1155" s="616" t="s">
        <v>113</v>
      </c>
      <c r="J1155" s="616" t="s">
        <v>2463</v>
      </c>
    </row>
    <row r="1156" spans="1:10" ht="36">
      <c r="A1156" s="617"/>
      <c r="B1156" s="620" t="s">
        <v>4220</v>
      </c>
      <c r="C1156" s="622" t="s">
        <v>5166</v>
      </c>
      <c r="D1156" s="618" t="s">
        <v>5170</v>
      </c>
      <c r="E1156" s="614">
        <v>240000</v>
      </c>
      <c r="F1156" s="615">
        <f t="shared" si="55"/>
        <v>791583254.00999999</v>
      </c>
      <c r="G1156" s="614">
        <f t="shared" si="54"/>
        <v>240000</v>
      </c>
      <c r="H1156" s="615">
        <f t="shared" si="56"/>
        <v>791583254.00999999</v>
      </c>
      <c r="I1156" s="616" t="s">
        <v>113</v>
      </c>
      <c r="J1156" s="616" t="s">
        <v>2463</v>
      </c>
    </row>
    <row r="1157" spans="1:10" ht="36">
      <c r="A1157" s="617"/>
      <c r="B1157" s="620" t="s">
        <v>4220</v>
      </c>
      <c r="C1157" s="622" t="s">
        <v>5166</v>
      </c>
      <c r="D1157" s="618" t="s">
        <v>5171</v>
      </c>
      <c r="E1157" s="614">
        <v>1500000</v>
      </c>
      <c r="F1157" s="615">
        <f t="shared" si="55"/>
        <v>793083254.00999999</v>
      </c>
      <c r="G1157" s="614">
        <f t="shared" si="54"/>
        <v>1500000</v>
      </c>
      <c r="H1157" s="615">
        <f t="shared" si="56"/>
        <v>793083254.00999999</v>
      </c>
      <c r="I1157" s="616" t="s">
        <v>113</v>
      </c>
      <c r="J1157" s="616" t="s">
        <v>2463</v>
      </c>
    </row>
    <row r="1158" spans="1:10" ht="36">
      <c r="A1158" s="617"/>
      <c r="B1158" s="620" t="s">
        <v>4220</v>
      </c>
      <c r="C1158" s="622" t="s">
        <v>5166</v>
      </c>
      <c r="D1158" s="618" t="s">
        <v>5172</v>
      </c>
      <c r="E1158" s="614">
        <v>1188000</v>
      </c>
      <c r="F1158" s="615">
        <f t="shared" si="55"/>
        <v>794271254.00999999</v>
      </c>
      <c r="G1158" s="614">
        <f t="shared" si="54"/>
        <v>1188000</v>
      </c>
      <c r="H1158" s="615">
        <f t="shared" si="56"/>
        <v>794271254.00999999</v>
      </c>
      <c r="I1158" s="616" t="s">
        <v>113</v>
      </c>
      <c r="J1158" s="616" t="s">
        <v>2463</v>
      </c>
    </row>
    <row r="1159" spans="1:10" ht="36">
      <c r="A1159" s="617"/>
      <c r="B1159" s="620" t="s">
        <v>4220</v>
      </c>
      <c r="C1159" s="622" t="s">
        <v>5166</v>
      </c>
      <c r="D1159" s="618" t="s">
        <v>4593</v>
      </c>
      <c r="E1159" s="614">
        <v>750000</v>
      </c>
      <c r="F1159" s="615">
        <f t="shared" si="55"/>
        <v>795021254.00999999</v>
      </c>
      <c r="G1159" s="614">
        <f t="shared" si="54"/>
        <v>750000</v>
      </c>
      <c r="H1159" s="615">
        <f t="shared" si="56"/>
        <v>795021254.00999999</v>
      </c>
      <c r="I1159" s="616" t="s">
        <v>113</v>
      </c>
      <c r="J1159" s="616" t="s">
        <v>2463</v>
      </c>
    </row>
    <row r="1160" spans="1:10" ht="36">
      <c r="A1160" s="617"/>
      <c r="B1160" s="620" t="s">
        <v>4220</v>
      </c>
      <c r="C1160" s="622" t="s">
        <v>5166</v>
      </c>
      <c r="D1160" s="618" t="s">
        <v>5173</v>
      </c>
      <c r="E1160" s="614">
        <v>250000</v>
      </c>
      <c r="F1160" s="615">
        <f t="shared" si="55"/>
        <v>795271254.00999999</v>
      </c>
      <c r="G1160" s="614">
        <f t="shared" si="54"/>
        <v>250000</v>
      </c>
      <c r="H1160" s="615">
        <f t="shared" si="56"/>
        <v>795271254.00999999</v>
      </c>
      <c r="I1160" s="616" t="s">
        <v>113</v>
      </c>
      <c r="J1160" s="616" t="s">
        <v>2463</v>
      </c>
    </row>
    <row r="1161" spans="1:10" ht="36">
      <c r="A1161" s="617"/>
      <c r="B1161" s="620" t="s">
        <v>4220</v>
      </c>
      <c r="C1161" s="622" t="s">
        <v>5166</v>
      </c>
      <c r="D1161" s="618" t="s">
        <v>5173</v>
      </c>
      <c r="E1161" s="614">
        <v>350000</v>
      </c>
      <c r="F1161" s="615">
        <f t="shared" si="55"/>
        <v>795621254.00999999</v>
      </c>
      <c r="G1161" s="614">
        <f t="shared" si="54"/>
        <v>350000</v>
      </c>
      <c r="H1161" s="615">
        <f t="shared" si="56"/>
        <v>795621254.00999999</v>
      </c>
      <c r="I1161" s="616" t="s">
        <v>113</v>
      </c>
      <c r="J1161" s="616" t="s">
        <v>2463</v>
      </c>
    </row>
    <row r="1162" spans="1:10" ht="36">
      <c r="A1162" s="617"/>
      <c r="B1162" s="620" t="s">
        <v>4220</v>
      </c>
      <c r="C1162" s="622" t="s">
        <v>5166</v>
      </c>
      <c r="D1162" s="618" t="s">
        <v>5174</v>
      </c>
      <c r="E1162" s="614">
        <v>100000</v>
      </c>
      <c r="F1162" s="615">
        <f t="shared" si="55"/>
        <v>795721254.00999999</v>
      </c>
      <c r="G1162" s="614">
        <f t="shared" ref="G1162:G1187" si="57">E1162</f>
        <v>100000</v>
      </c>
      <c r="H1162" s="615">
        <f t="shared" si="56"/>
        <v>795721254.00999999</v>
      </c>
      <c r="I1162" s="616" t="s">
        <v>113</v>
      </c>
      <c r="J1162" s="616" t="s">
        <v>2463</v>
      </c>
    </row>
    <row r="1163" spans="1:10" ht="24">
      <c r="A1163" s="617"/>
      <c r="B1163" s="620" t="s">
        <v>4220</v>
      </c>
      <c r="C1163" s="622" t="s">
        <v>5175</v>
      </c>
      <c r="D1163" s="618" t="s">
        <v>5176</v>
      </c>
      <c r="E1163" s="614">
        <v>5000</v>
      </c>
      <c r="F1163" s="615">
        <f t="shared" ref="F1163:F1187" si="58">E1163+F1162</f>
        <v>795726254.00999999</v>
      </c>
      <c r="G1163" s="614">
        <f t="shared" si="57"/>
        <v>5000</v>
      </c>
      <c r="H1163" s="615">
        <f t="shared" ref="H1163:H1187" si="59">H1162+G1163</f>
        <v>795726254.00999999</v>
      </c>
      <c r="I1163" s="616" t="s">
        <v>113</v>
      </c>
      <c r="J1163" s="616" t="s">
        <v>2463</v>
      </c>
    </row>
    <row r="1164" spans="1:10" ht="24">
      <c r="A1164" s="617"/>
      <c r="B1164" s="620" t="s">
        <v>4220</v>
      </c>
      <c r="C1164" s="622" t="s">
        <v>5175</v>
      </c>
      <c r="D1164" s="618" t="s">
        <v>5177</v>
      </c>
      <c r="E1164" s="614">
        <v>350000</v>
      </c>
      <c r="F1164" s="615">
        <f t="shared" si="58"/>
        <v>796076254.00999999</v>
      </c>
      <c r="G1164" s="614">
        <f t="shared" si="57"/>
        <v>350000</v>
      </c>
      <c r="H1164" s="615">
        <f t="shared" si="59"/>
        <v>796076254.00999999</v>
      </c>
      <c r="I1164" s="616" t="s">
        <v>113</v>
      </c>
      <c r="J1164" s="616" t="s">
        <v>2463</v>
      </c>
    </row>
    <row r="1165" spans="1:10" ht="24">
      <c r="A1165" s="617"/>
      <c r="B1165" s="620" t="s">
        <v>4220</v>
      </c>
      <c r="C1165" s="622" t="s">
        <v>5175</v>
      </c>
      <c r="D1165" s="618" t="s">
        <v>5178</v>
      </c>
      <c r="E1165" s="614">
        <v>450000</v>
      </c>
      <c r="F1165" s="615">
        <f t="shared" si="58"/>
        <v>796526254.00999999</v>
      </c>
      <c r="G1165" s="614">
        <f t="shared" si="57"/>
        <v>450000</v>
      </c>
      <c r="H1165" s="615">
        <f t="shared" si="59"/>
        <v>796526254.00999999</v>
      </c>
      <c r="I1165" s="616" t="s">
        <v>113</v>
      </c>
      <c r="J1165" s="616" t="s">
        <v>2463</v>
      </c>
    </row>
    <row r="1166" spans="1:10" ht="24">
      <c r="A1166" s="617"/>
      <c r="B1166" s="620" t="s">
        <v>4220</v>
      </c>
      <c r="C1166" s="622" t="s">
        <v>5175</v>
      </c>
      <c r="D1166" s="618" t="s">
        <v>5179</v>
      </c>
      <c r="E1166" s="614">
        <v>45000</v>
      </c>
      <c r="F1166" s="615">
        <f t="shared" si="58"/>
        <v>796571254.00999999</v>
      </c>
      <c r="G1166" s="614">
        <f t="shared" si="57"/>
        <v>45000</v>
      </c>
      <c r="H1166" s="615">
        <f t="shared" si="59"/>
        <v>796571254.00999999</v>
      </c>
      <c r="I1166" s="616" t="s">
        <v>113</v>
      </c>
      <c r="J1166" s="616" t="s">
        <v>2463</v>
      </c>
    </row>
    <row r="1167" spans="1:10" ht="24">
      <c r="A1167" s="617"/>
      <c r="B1167" s="620" t="s">
        <v>4220</v>
      </c>
      <c r="C1167" s="622" t="s">
        <v>5175</v>
      </c>
      <c r="D1167" s="618" t="s">
        <v>5180</v>
      </c>
      <c r="E1167" s="614">
        <v>300000</v>
      </c>
      <c r="F1167" s="615">
        <f t="shared" si="58"/>
        <v>796871254.00999999</v>
      </c>
      <c r="G1167" s="614">
        <f t="shared" si="57"/>
        <v>300000</v>
      </c>
      <c r="H1167" s="615">
        <f t="shared" si="59"/>
        <v>796871254.00999999</v>
      </c>
      <c r="I1167" s="616" t="s">
        <v>113</v>
      </c>
      <c r="J1167" s="616" t="s">
        <v>2463</v>
      </c>
    </row>
    <row r="1168" spans="1:10" ht="24">
      <c r="A1168" s="617"/>
      <c r="B1168" s="620" t="s">
        <v>4220</v>
      </c>
      <c r="C1168" s="622" t="s">
        <v>5175</v>
      </c>
      <c r="D1168" s="618" t="s">
        <v>5181</v>
      </c>
      <c r="E1168" s="614">
        <v>75000</v>
      </c>
      <c r="F1168" s="615">
        <f t="shared" si="58"/>
        <v>796946254.00999999</v>
      </c>
      <c r="G1168" s="614">
        <f t="shared" si="57"/>
        <v>75000</v>
      </c>
      <c r="H1168" s="615">
        <f t="shared" si="59"/>
        <v>796946254.00999999</v>
      </c>
      <c r="I1168" s="616" t="s">
        <v>113</v>
      </c>
      <c r="J1168" s="616" t="s">
        <v>2463</v>
      </c>
    </row>
    <row r="1169" spans="1:10" ht="24">
      <c r="A1169" s="617"/>
      <c r="B1169" s="620" t="s">
        <v>4220</v>
      </c>
      <c r="C1169" s="622" t="s">
        <v>5175</v>
      </c>
      <c r="D1169" s="618" t="s">
        <v>5182</v>
      </c>
      <c r="E1169" s="614">
        <v>100000</v>
      </c>
      <c r="F1169" s="615">
        <f t="shared" si="58"/>
        <v>797046254.00999999</v>
      </c>
      <c r="G1169" s="614">
        <f t="shared" si="57"/>
        <v>100000</v>
      </c>
      <c r="H1169" s="615">
        <f t="shared" si="59"/>
        <v>797046254.00999999</v>
      </c>
      <c r="I1169" s="616" t="s">
        <v>113</v>
      </c>
      <c r="J1169" s="616" t="s">
        <v>2463</v>
      </c>
    </row>
    <row r="1170" spans="1:10" ht="24">
      <c r="A1170" s="617"/>
      <c r="B1170" s="620" t="s">
        <v>4220</v>
      </c>
      <c r="C1170" s="622" t="s">
        <v>5175</v>
      </c>
      <c r="D1170" s="618" t="s">
        <v>5183</v>
      </c>
      <c r="E1170" s="614">
        <v>375000</v>
      </c>
      <c r="F1170" s="615">
        <f t="shared" si="58"/>
        <v>797421254.00999999</v>
      </c>
      <c r="G1170" s="614">
        <f t="shared" si="57"/>
        <v>375000</v>
      </c>
      <c r="H1170" s="615">
        <f t="shared" si="59"/>
        <v>797421254.00999999</v>
      </c>
      <c r="I1170" s="616" t="s">
        <v>113</v>
      </c>
      <c r="J1170" s="616" t="s">
        <v>2463</v>
      </c>
    </row>
    <row r="1171" spans="1:10" ht="24">
      <c r="A1171" s="617"/>
      <c r="B1171" s="620" t="s">
        <v>4220</v>
      </c>
      <c r="C1171" s="622" t="s">
        <v>5175</v>
      </c>
      <c r="D1171" s="618" t="s">
        <v>5184</v>
      </c>
      <c r="E1171" s="614">
        <v>350000</v>
      </c>
      <c r="F1171" s="615">
        <f t="shared" si="58"/>
        <v>797771254.00999999</v>
      </c>
      <c r="G1171" s="614">
        <f t="shared" si="57"/>
        <v>350000</v>
      </c>
      <c r="H1171" s="615">
        <f t="shared" si="59"/>
        <v>797771254.00999999</v>
      </c>
      <c r="I1171" s="616" t="s">
        <v>113</v>
      </c>
      <c r="J1171" s="616" t="s">
        <v>2463</v>
      </c>
    </row>
    <row r="1172" spans="1:10" ht="24">
      <c r="A1172" s="617"/>
      <c r="B1172" s="620" t="s">
        <v>4220</v>
      </c>
      <c r="C1172" s="622" t="s">
        <v>5175</v>
      </c>
      <c r="D1172" s="618" t="s">
        <v>5185</v>
      </c>
      <c r="E1172" s="614">
        <v>850000</v>
      </c>
      <c r="F1172" s="615">
        <f t="shared" si="58"/>
        <v>798621254.00999999</v>
      </c>
      <c r="G1172" s="614">
        <f t="shared" si="57"/>
        <v>850000</v>
      </c>
      <c r="H1172" s="615">
        <f t="shared" si="59"/>
        <v>798621254.00999999</v>
      </c>
      <c r="I1172" s="616" t="s">
        <v>113</v>
      </c>
      <c r="J1172" s="616" t="s">
        <v>2463</v>
      </c>
    </row>
    <row r="1173" spans="1:10" ht="24">
      <c r="A1173" s="617"/>
      <c r="B1173" s="620" t="s">
        <v>4220</v>
      </c>
      <c r="C1173" s="622" t="s">
        <v>5175</v>
      </c>
      <c r="D1173" s="618" t="s">
        <v>5186</v>
      </c>
      <c r="E1173" s="614">
        <v>900000</v>
      </c>
      <c r="F1173" s="615">
        <f t="shared" si="58"/>
        <v>799521254.00999999</v>
      </c>
      <c r="G1173" s="614">
        <f t="shared" si="57"/>
        <v>900000</v>
      </c>
      <c r="H1173" s="615">
        <f t="shared" si="59"/>
        <v>799521254.00999999</v>
      </c>
      <c r="I1173" s="616" t="s">
        <v>113</v>
      </c>
      <c r="J1173" s="616" t="s">
        <v>2463</v>
      </c>
    </row>
    <row r="1174" spans="1:10" ht="24">
      <c r="A1174" s="617"/>
      <c r="B1174" s="620" t="s">
        <v>4220</v>
      </c>
      <c r="C1174" s="622" t="s">
        <v>5175</v>
      </c>
      <c r="D1174" s="618" t="s">
        <v>5187</v>
      </c>
      <c r="E1174" s="614">
        <v>300000</v>
      </c>
      <c r="F1174" s="615">
        <f t="shared" si="58"/>
        <v>799821254.00999999</v>
      </c>
      <c r="G1174" s="614">
        <f t="shared" si="57"/>
        <v>300000</v>
      </c>
      <c r="H1174" s="615">
        <f t="shared" si="59"/>
        <v>799821254.00999999</v>
      </c>
      <c r="I1174" s="616" t="s">
        <v>113</v>
      </c>
      <c r="J1174" s="616" t="s">
        <v>2463</v>
      </c>
    </row>
    <row r="1175" spans="1:10" ht="24">
      <c r="A1175" s="617"/>
      <c r="B1175" s="620" t="s">
        <v>4220</v>
      </c>
      <c r="C1175" s="622" t="s">
        <v>5175</v>
      </c>
      <c r="D1175" s="618" t="s">
        <v>5188</v>
      </c>
      <c r="E1175" s="614">
        <v>1550000</v>
      </c>
      <c r="F1175" s="615">
        <f t="shared" si="58"/>
        <v>801371254.00999999</v>
      </c>
      <c r="G1175" s="614">
        <f t="shared" si="57"/>
        <v>1550000</v>
      </c>
      <c r="H1175" s="615">
        <f t="shared" si="59"/>
        <v>801371254.00999999</v>
      </c>
      <c r="I1175" s="616" t="s">
        <v>113</v>
      </c>
      <c r="J1175" s="616" t="s">
        <v>2463</v>
      </c>
    </row>
    <row r="1176" spans="1:10" ht="24">
      <c r="A1176" s="617"/>
      <c r="B1176" s="620" t="s">
        <v>4220</v>
      </c>
      <c r="C1176" s="622" t="s">
        <v>5175</v>
      </c>
      <c r="D1176" s="618" t="s">
        <v>5189</v>
      </c>
      <c r="E1176" s="614">
        <v>350000</v>
      </c>
      <c r="F1176" s="615">
        <f t="shared" si="58"/>
        <v>801721254.00999999</v>
      </c>
      <c r="G1176" s="614">
        <f t="shared" si="57"/>
        <v>350000</v>
      </c>
      <c r="H1176" s="615">
        <f t="shared" si="59"/>
        <v>801721254.00999999</v>
      </c>
      <c r="I1176" s="616" t="s">
        <v>113</v>
      </c>
      <c r="J1176" s="616" t="s">
        <v>2463</v>
      </c>
    </row>
    <row r="1177" spans="1:10" ht="24">
      <c r="A1177" s="617"/>
      <c r="B1177" s="620" t="s">
        <v>4220</v>
      </c>
      <c r="C1177" s="622" t="s">
        <v>5175</v>
      </c>
      <c r="D1177" s="618" t="s">
        <v>5190</v>
      </c>
      <c r="E1177" s="614">
        <v>300000</v>
      </c>
      <c r="F1177" s="615">
        <f t="shared" si="58"/>
        <v>802021254.00999999</v>
      </c>
      <c r="G1177" s="614">
        <f t="shared" si="57"/>
        <v>300000</v>
      </c>
      <c r="H1177" s="615">
        <f t="shared" si="59"/>
        <v>802021254.00999999</v>
      </c>
      <c r="I1177" s="616" t="s">
        <v>113</v>
      </c>
      <c r="J1177" s="616" t="s">
        <v>2463</v>
      </c>
    </row>
    <row r="1178" spans="1:10" ht="24">
      <c r="A1178" s="617"/>
      <c r="B1178" s="620" t="s">
        <v>4220</v>
      </c>
      <c r="C1178" s="622" t="s">
        <v>5191</v>
      </c>
      <c r="D1178" s="618" t="s">
        <v>5192</v>
      </c>
      <c r="E1178" s="614">
        <v>107100</v>
      </c>
      <c r="F1178" s="615">
        <f t="shared" si="58"/>
        <v>802128354.00999999</v>
      </c>
      <c r="G1178" s="614">
        <f t="shared" si="57"/>
        <v>107100</v>
      </c>
      <c r="H1178" s="615">
        <f t="shared" si="59"/>
        <v>802128354.00999999</v>
      </c>
      <c r="I1178" s="616" t="s">
        <v>730</v>
      </c>
      <c r="J1178" s="616" t="s">
        <v>4552</v>
      </c>
    </row>
    <row r="1179" spans="1:10" ht="24">
      <c r="A1179" s="617"/>
      <c r="B1179" s="620" t="s">
        <v>4220</v>
      </c>
      <c r="C1179" s="622" t="s">
        <v>5191</v>
      </c>
      <c r="D1179" s="618" t="s">
        <v>5193</v>
      </c>
      <c r="E1179" s="614">
        <v>228690</v>
      </c>
      <c r="F1179" s="615">
        <f t="shared" si="58"/>
        <v>802357044.00999999</v>
      </c>
      <c r="G1179" s="614">
        <f t="shared" si="57"/>
        <v>228690</v>
      </c>
      <c r="H1179" s="615">
        <f t="shared" si="59"/>
        <v>802357044.00999999</v>
      </c>
      <c r="I1179" s="616" t="s">
        <v>730</v>
      </c>
      <c r="J1179" s="616" t="s">
        <v>4552</v>
      </c>
    </row>
    <row r="1180" spans="1:10" ht="24">
      <c r="A1180" s="617"/>
      <c r="B1180" s="620" t="s">
        <v>4220</v>
      </c>
      <c r="C1180" s="622" t="s">
        <v>5191</v>
      </c>
      <c r="D1180" s="618" t="s">
        <v>4664</v>
      </c>
      <c r="E1180" s="614">
        <v>66300</v>
      </c>
      <c r="F1180" s="615">
        <f t="shared" si="58"/>
        <v>802423344.00999999</v>
      </c>
      <c r="G1180" s="614">
        <f t="shared" si="57"/>
        <v>66300</v>
      </c>
      <c r="H1180" s="615">
        <f t="shared" si="59"/>
        <v>802423344.00999999</v>
      </c>
      <c r="I1180" s="616" t="s">
        <v>730</v>
      </c>
      <c r="J1180" s="616" t="s">
        <v>4552</v>
      </c>
    </row>
    <row r="1181" spans="1:10" ht="24">
      <c r="A1181" s="617"/>
      <c r="B1181" s="620" t="s">
        <v>4220</v>
      </c>
      <c r="C1181" s="622" t="s">
        <v>5191</v>
      </c>
      <c r="D1181" s="618" t="s">
        <v>4607</v>
      </c>
      <c r="E1181" s="614">
        <v>98337</v>
      </c>
      <c r="F1181" s="615">
        <f t="shared" si="58"/>
        <v>802521681.00999999</v>
      </c>
      <c r="G1181" s="614">
        <f t="shared" si="57"/>
        <v>98337</v>
      </c>
      <c r="H1181" s="615">
        <f t="shared" si="59"/>
        <v>802521681.00999999</v>
      </c>
      <c r="I1181" s="616" t="s">
        <v>730</v>
      </c>
      <c r="J1181" s="616" t="s">
        <v>4552</v>
      </c>
    </row>
    <row r="1182" spans="1:10" ht="24">
      <c r="A1182" s="617"/>
      <c r="B1182" s="620" t="s">
        <v>4220</v>
      </c>
      <c r="C1182" s="622" t="s">
        <v>5191</v>
      </c>
      <c r="D1182" s="618" t="s">
        <v>4668</v>
      </c>
      <c r="E1182" s="614">
        <v>35550</v>
      </c>
      <c r="F1182" s="615">
        <f t="shared" si="58"/>
        <v>802557231.00999999</v>
      </c>
      <c r="G1182" s="614">
        <f t="shared" si="57"/>
        <v>35550</v>
      </c>
      <c r="H1182" s="615">
        <f t="shared" si="59"/>
        <v>802557231.00999999</v>
      </c>
      <c r="I1182" s="616" t="s">
        <v>730</v>
      </c>
      <c r="J1182" s="616" t="s">
        <v>4552</v>
      </c>
    </row>
    <row r="1183" spans="1:10" ht="24">
      <c r="A1183" s="617"/>
      <c r="B1183" s="620" t="s">
        <v>4220</v>
      </c>
      <c r="C1183" s="622" t="s">
        <v>5191</v>
      </c>
      <c r="D1183" s="618" t="s">
        <v>4669</v>
      </c>
      <c r="E1183" s="614">
        <v>128066</v>
      </c>
      <c r="F1183" s="615">
        <f t="shared" si="58"/>
        <v>802685297.00999999</v>
      </c>
      <c r="G1183" s="614">
        <f t="shared" si="57"/>
        <v>128066</v>
      </c>
      <c r="H1183" s="615">
        <f t="shared" si="59"/>
        <v>802685297.00999999</v>
      </c>
      <c r="I1183" s="616" t="s">
        <v>730</v>
      </c>
      <c r="J1183" s="616" t="s">
        <v>4552</v>
      </c>
    </row>
    <row r="1184" spans="1:10" ht="24">
      <c r="A1184" s="617"/>
      <c r="B1184" s="620" t="s">
        <v>4220</v>
      </c>
      <c r="C1184" s="622" t="s">
        <v>5191</v>
      </c>
      <c r="D1184" s="618" t="s">
        <v>4374</v>
      </c>
      <c r="E1184" s="614">
        <v>56700</v>
      </c>
      <c r="F1184" s="615">
        <f t="shared" si="58"/>
        <v>802741997.00999999</v>
      </c>
      <c r="G1184" s="614">
        <f t="shared" si="57"/>
        <v>56700</v>
      </c>
      <c r="H1184" s="615">
        <f t="shared" si="59"/>
        <v>802741997.00999999</v>
      </c>
      <c r="I1184" s="616" t="s">
        <v>730</v>
      </c>
      <c r="J1184" s="616" t="s">
        <v>4552</v>
      </c>
    </row>
    <row r="1185" spans="1:10" ht="24">
      <c r="A1185" s="617"/>
      <c r="B1185" s="620" t="s">
        <v>4220</v>
      </c>
      <c r="C1185" s="622" t="s">
        <v>5191</v>
      </c>
      <c r="D1185" s="618" t="s">
        <v>4342</v>
      </c>
      <c r="E1185" s="614">
        <v>26746</v>
      </c>
      <c r="F1185" s="615">
        <f t="shared" si="58"/>
        <v>802768743.00999999</v>
      </c>
      <c r="G1185" s="614">
        <f t="shared" si="57"/>
        <v>26746</v>
      </c>
      <c r="H1185" s="615">
        <f t="shared" si="59"/>
        <v>802768743.00999999</v>
      </c>
      <c r="I1185" s="616" t="s">
        <v>730</v>
      </c>
      <c r="J1185" s="616" t="s">
        <v>4552</v>
      </c>
    </row>
    <row r="1186" spans="1:10" ht="24">
      <c r="A1186" s="617"/>
      <c r="B1186" s="620" t="s">
        <v>4220</v>
      </c>
      <c r="C1186" s="622" t="s">
        <v>5191</v>
      </c>
      <c r="D1186" s="618" t="s">
        <v>4674</v>
      </c>
      <c r="E1186" s="614">
        <v>41160</v>
      </c>
      <c r="F1186" s="615">
        <f t="shared" si="58"/>
        <v>802809903.00999999</v>
      </c>
      <c r="G1186" s="614">
        <f t="shared" si="57"/>
        <v>41160</v>
      </c>
      <c r="H1186" s="615">
        <f t="shared" si="59"/>
        <v>802809903.00999999</v>
      </c>
      <c r="I1186" s="616" t="s">
        <v>730</v>
      </c>
      <c r="J1186" s="616" t="s">
        <v>4552</v>
      </c>
    </row>
    <row r="1187" spans="1:10" ht="24">
      <c r="A1187" s="617"/>
      <c r="B1187" s="620" t="s">
        <v>4220</v>
      </c>
      <c r="C1187" s="622" t="s">
        <v>5191</v>
      </c>
      <c r="D1187" s="618" t="s">
        <v>4675</v>
      </c>
      <c r="E1187" s="614">
        <v>64000</v>
      </c>
      <c r="F1187" s="615">
        <f t="shared" si="58"/>
        <v>802873903.00999999</v>
      </c>
      <c r="G1187" s="614">
        <f t="shared" si="57"/>
        <v>64000</v>
      </c>
      <c r="H1187" s="615">
        <f t="shared" si="59"/>
        <v>802873903.00999999</v>
      </c>
      <c r="I1187" s="616" t="s">
        <v>730</v>
      </c>
      <c r="J1187" s="616" t="s">
        <v>4552</v>
      </c>
    </row>
    <row r="1188" spans="1:10">
      <c r="D1188" s="147" t="s">
        <v>3161</v>
      </c>
      <c r="E1188" s="222">
        <f>SUM(E4:E1187)</f>
        <v>802873903.00999999</v>
      </c>
    </row>
  </sheetData>
  <pageMargins left="0.25" right="0.25" top="0.75" bottom="0.75" header="0.3" footer="0.3"/>
  <pageSetup scale="74" fitToHeight="0" orientation="landscape" verticalDpi="0" r:id="rId1"/>
  <headerFooter>
    <oddHeader>&amp;F</oddHeader>
    <oddFooter>&amp;C&amp;A&amp;R&amp;P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5"/>
  <sheetViews>
    <sheetView workbookViewId="0">
      <pane ySplit="2" topLeftCell="A3" activePane="bottomLeft" state="frozen"/>
      <selection pane="bottomLeft" activeCell="A4" sqref="A4"/>
    </sheetView>
  </sheetViews>
  <sheetFormatPr defaultColWidth="8.7109375" defaultRowHeight="12"/>
  <cols>
    <col min="1" max="1" width="11.5703125" style="272" bestFit="1" customWidth="1"/>
    <col min="2" max="2" width="9.85546875" style="272" bestFit="1" customWidth="1"/>
    <col min="3" max="3" width="23.85546875" style="3" bestFit="1" customWidth="1"/>
    <col min="4" max="4" width="23.85546875" style="3" customWidth="1"/>
    <col min="5" max="5" width="46.5703125" style="3" customWidth="1"/>
    <col min="6" max="6" width="10.5703125" style="272" bestFit="1" customWidth="1"/>
    <col min="7" max="7" width="12.28515625" style="272" bestFit="1" customWidth="1"/>
    <col min="8" max="8" width="7.140625" style="272" customWidth="1"/>
    <col min="9" max="9" width="15" style="272" bestFit="1" customWidth="1"/>
    <col min="10" max="10" width="12.5703125" style="272" bestFit="1" customWidth="1"/>
    <col min="11" max="11" width="12.42578125" style="272" bestFit="1" customWidth="1"/>
    <col min="12" max="16384" width="8.7109375" style="272"/>
  </cols>
  <sheetData>
    <row r="1" spans="1:11">
      <c r="A1" s="648" t="s">
        <v>78</v>
      </c>
      <c r="B1" s="648"/>
    </row>
    <row r="2" spans="1:11" s="274" customFormat="1">
      <c r="A2" s="274" t="s">
        <v>6</v>
      </c>
      <c r="B2" s="274" t="s">
        <v>23</v>
      </c>
      <c r="C2" s="274" t="s">
        <v>5671</v>
      </c>
      <c r="D2" s="274" t="s">
        <v>7</v>
      </c>
      <c r="E2" s="274" t="s">
        <v>8</v>
      </c>
      <c r="F2" s="274" t="s">
        <v>9</v>
      </c>
      <c r="G2" s="274" t="s">
        <v>10</v>
      </c>
      <c r="H2" s="274" t="s">
        <v>11</v>
      </c>
      <c r="I2" s="274" t="s">
        <v>12</v>
      </c>
      <c r="J2" s="274" t="s">
        <v>13</v>
      </c>
      <c r="K2" s="274" t="s">
        <v>14</v>
      </c>
    </row>
    <row r="3" spans="1:11" ht="12.75" thickBot="1">
      <c r="A3" s="649" t="s">
        <v>73</v>
      </c>
      <c r="B3" s="650"/>
      <c r="C3" s="650"/>
      <c r="D3" s="650"/>
      <c r="E3" s="650"/>
      <c r="F3" s="299" t="s">
        <v>5</v>
      </c>
    </row>
    <row r="4" spans="1:11" ht="240.75" thickTop="1">
      <c r="A4" s="368">
        <v>1</v>
      </c>
      <c r="B4" s="369">
        <v>3</v>
      </c>
      <c r="C4" s="369" t="s">
        <v>5749</v>
      </c>
      <c r="D4" s="367" t="s">
        <v>5750</v>
      </c>
      <c r="E4" s="367" t="s">
        <v>5751</v>
      </c>
      <c r="F4" s="304">
        <v>319000</v>
      </c>
    </row>
    <row r="5" spans="1:11" ht="72">
      <c r="A5" s="300">
        <v>2</v>
      </c>
      <c r="B5" s="301">
        <v>3</v>
      </c>
      <c r="C5" s="302" t="s">
        <v>16</v>
      </c>
      <c r="D5" s="302" t="s">
        <v>25</v>
      </c>
      <c r="E5" s="303" t="s">
        <v>24</v>
      </c>
      <c r="F5" s="304">
        <v>120000</v>
      </c>
    </row>
    <row r="6" spans="1:11" ht="120">
      <c r="A6" s="305">
        <v>3</v>
      </c>
      <c r="B6" s="306">
        <v>4</v>
      </c>
      <c r="C6" s="307" t="s">
        <v>17</v>
      </c>
      <c r="D6" s="307" t="s">
        <v>26</v>
      </c>
      <c r="E6" s="308" t="s">
        <v>5672</v>
      </c>
      <c r="F6" s="309">
        <v>116700</v>
      </c>
    </row>
    <row r="7" spans="1:11" ht="156">
      <c r="A7" s="305">
        <v>4</v>
      </c>
      <c r="B7" s="306">
        <v>4</v>
      </c>
      <c r="C7" s="307" t="s">
        <v>17</v>
      </c>
      <c r="D7" s="307" t="s">
        <v>28</v>
      </c>
      <c r="E7" s="308" t="s">
        <v>27</v>
      </c>
      <c r="F7" s="309">
        <v>87500</v>
      </c>
    </row>
    <row r="8" spans="1:11" ht="84">
      <c r="A8" s="305">
        <v>5</v>
      </c>
      <c r="B8" s="306">
        <v>4</v>
      </c>
      <c r="C8" s="307" t="s">
        <v>16</v>
      </c>
      <c r="D8" s="307" t="s">
        <v>30</v>
      </c>
      <c r="E8" s="310" t="s">
        <v>29</v>
      </c>
      <c r="F8" s="309">
        <v>25000</v>
      </c>
    </row>
    <row r="9" spans="1:11" ht="36">
      <c r="A9" s="305">
        <v>6</v>
      </c>
      <c r="B9" s="306">
        <v>3</v>
      </c>
      <c r="C9" s="311" t="s">
        <v>18</v>
      </c>
      <c r="D9" s="311" t="s">
        <v>32</v>
      </c>
      <c r="E9" s="308" t="s">
        <v>31</v>
      </c>
      <c r="F9" s="309">
        <v>45000</v>
      </c>
    </row>
    <row r="10" spans="1:11" ht="36">
      <c r="A10" s="305">
        <v>7</v>
      </c>
      <c r="B10" s="306">
        <v>3</v>
      </c>
      <c r="C10" s="311" t="s">
        <v>18</v>
      </c>
      <c r="D10" s="311" t="s">
        <v>34</v>
      </c>
      <c r="E10" s="308" t="s">
        <v>33</v>
      </c>
      <c r="F10" s="309">
        <v>48000</v>
      </c>
    </row>
    <row r="11" spans="1:11" ht="24">
      <c r="A11" s="305">
        <v>8</v>
      </c>
      <c r="B11" s="306">
        <v>3</v>
      </c>
      <c r="C11" s="311" t="s">
        <v>18</v>
      </c>
      <c r="D11" s="311" t="s">
        <v>36</v>
      </c>
      <c r="E11" s="312" t="s">
        <v>35</v>
      </c>
      <c r="F11" s="309">
        <v>90000</v>
      </c>
    </row>
    <row r="12" spans="1:11" ht="72">
      <c r="A12" s="305">
        <v>9</v>
      </c>
      <c r="B12" s="306">
        <v>3</v>
      </c>
      <c r="C12" s="311" t="s">
        <v>18</v>
      </c>
      <c r="D12" s="311" t="s">
        <v>38</v>
      </c>
      <c r="E12" s="312" t="s">
        <v>37</v>
      </c>
      <c r="F12" s="309">
        <v>450000</v>
      </c>
    </row>
    <row r="13" spans="1:11" ht="72">
      <c r="A13" s="305">
        <v>10</v>
      </c>
      <c r="B13" s="306">
        <v>3</v>
      </c>
      <c r="C13" s="311" t="s">
        <v>19</v>
      </c>
      <c r="D13" s="311" t="s">
        <v>40</v>
      </c>
      <c r="E13" s="313" t="s">
        <v>39</v>
      </c>
      <c r="F13" s="309">
        <v>250000</v>
      </c>
    </row>
    <row r="14" spans="1:11">
      <c r="A14" s="314"/>
      <c r="B14" s="315"/>
      <c r="C14" s="316"/>
      <c r="D14" s="316"/>
      <c r="E14" s="317" t="s">
        <v>3161</v>
      </c>
      <c r="F14" s="318">
        <f>SUM(F4:F13)</f>
        <v>1551200</v>
      </c>
    </row>
    <row r="15" spans="1:11" ht="12.75" thickBot="1">
      <c r="A15" s="649" t="s">
        <v>74</v>
      </c>
      <c r="B15" s="650"/>
      <c r="C15" s="650"/>
      <c r="D15" s="650"/>
      <c r="E15" s="650"/>
      <c r="F15" s="299" t="s">
        <v>77</v>
      </c>
    </row>
    <row r="16" spans="1:11" ht="72.75" thickTop="1">
      <c r="A16" s="305">
        <v>11</v>
      </c>
      <c r="B16" s="319">
        <v>3</v>
      </c>
      <c r="C16" s="307" t="s">
        <v>16</v>
      </c>
      <c r="D16" s="307" t="s">
        <v>41</v>
      </c>
      <c r="E16" s="320" t="s">
        <v>5676</v>
      </c>
      <c r="F16" s="309">
        <v>950000</v>
      </c>
    </row>
    <row r="17" spans="1:6" ht="60">
      <c r="A17" s="305">
        <v>12</v>
      </c>
      <c r="B17" s="319">
        <v>4</v>
      </c>
      <c r="C17" s="311" t="s">
        <v>19</v>
      </c>
      <c r="D17" s="311" t="s">
        <v>42</v>
      </c>
      <c r="E17" s="313" t="s">
        <v>43</v>
      </c>
      <c r="F17" s="309">
        <v>50000</v>
      </c>
    </row>
    <row r="18" spans="1:6" ht="108">
      <c r="A18" s="305">
        <v>13</v>
      </c>
      <c r="B18" s="319">
        <v>3</v>
      </c>
      <c r="C18" s="307" t="s">
        <v>16</v>
      </c>
      <c r="D18" s="307" t="s">
        <v>44</v>
      </c>
      <c r="E18" s="320" t="s">
        <v>5673</v>
      </c>
      <c r="F18" s="321">
        <v>1300000</v>
      </c>
    </row>
    <row r="19" spans="1:6">
      <c r="A19" s="314"/>
      <c r="B19" s="322"/>
      <c r="C19" s="323"/>
      <c r="D19" s="323"/>
      <c r="E19" s="324" t="s">
        <v>3161</v>
      </c>
      <c r="F19" s="321">
        <f>SUM(F16:F18)</f>
        <v>2300000</v>
      </c>
    </row>
    <row r="20" spans="1:6" ht="12.75" thickBot="1">
      <c r="A20" s="649" t="s">
        <v>75</v>
      </c>
      <c r="B20" s="650"/>
      <c r="C20" s="650"/>
      <c r="D20" s="650"/>
      <c r="E20" s="650"/>
      <c r="F20" s="299" t="s">
        <v>76</v>
      </c>
    </row>
    <row r="21" spans="1:6" ht="96.75" thickTop="1">
      <c r="A21" s="305">
        <v>14</v>
      </c>
      <c r="B21" s="319">
        <v>3</v>
      </c>
      <c r="C21" s="307" t="s">
        <v>16</v>
      </c>
      <c r="D21" s="307" t="s">
        <v>46</v>
      </c>
      <c r="E21" s="320" t="s">
        <v>45</v>
      </c>
      <c r="F21" s="304">
        <v>1230000</v>
      </c>
    </row>
    <row r="22" spans="1:6" ht="108">
      <c r="A22" s="325">
        <v>15</v>
      </c>
      <c r="B22" s="306">
        <v>3</v>
      </c>
      <c r="C22" s="326" t="s">
        <v>18</v>
      </c>
      <c r="D22" s="326" t="s">
        <v>48</v>
      </c>
      <c r="E22" s="327" t="s">
        <v>47</v>
      </c>
      <c r="F22" s="328">
        <v>411500</v>
      </c>
    </row>
    <row r="23" spans="1:6" ht="108">
      <c r="A23" s="329">
        <v>16</v>
      </c>
      <c r="B23" s="301">
        <v>3</v>
      </c>
      <c r="C23" s="330" t="s">
        <v>19</v>
      </c>
      <c r="D23" s="330" t="s">
        <v>49</v>
      </c>
      <c r="E23" s="331" t="s">
        <v>5674</v>
      </c>
      <c r="F23" s="332">
        <v>2207400</v>
      </c>
    </row>
    <row r="24" spans="1:6">
      <c r="A24" s="333"/>
      <c r="B24" s="334"/>
      <c r="C24" s="335"/>
      <c r="D24" s="335"/>
      <c r="E24" s="336" t="s">
        <v>3161</v>
      </c>
      <c r="F24" s="337">
        <f>SUM(F21:F23)</f>
        <v>3848900</v>
      </c>
    </row>
    <row r="25" spans="1:6" ht="12.75" thickBot="1">
      <c r="A25" s="649" t="s">
        <v>80</v>
      </c>
      <c r="B25" s="650"/>
      <c r="C25" s="650"/>
      <c r="D25" s="650"/>
      <c r="E25" s="650"/>
      <c r="F25" s="337" t="s">
        <v>79</v>
      </c>
    </row>
    <row r="26" spans="1:6" ht="48.75" thickTop="1">
      <c r="A26" s="325">
        <v>17</v>
      </c>
      <c r="B26" s="306">
        <v>4</v>
      </c>
      <c r="C26" s="338" t="s">
        <v>17</v>
      </c>
      <c r="D26" s="338" t="s">
        <v>51</v>
      </c>
      <c r="E26" s="320" t="s">
        <v>50</v>
      </c>
      <c r="F26" s="328">
        <v>150000</v>
      </c>
    </row>
    <row r="27" spans="1:6" ht="48">
      <c r="A27" s="325">
        <v>18</v>
      </c>
      <c r="B27" s="306">
        <v>4</v>
      </c>
      <c r="C27" s="338" t="s">
        <v>17</v>
      </c>
      <c r="D27" s="338" t="s">
        <v>53</v>
      </c>
      <c r="E27" s="339" t="s">
        <v>52</v>
      </c>
      <c r="F27" s="328">
        <v>200000</v>
      </c>
    </row>
    <row r="28" spans="1:6" ht="60">
      <c r="A28" s="325">
        <v>19</v>
      </c>
      <c r="B28" s="306">
        <v>3</v>
      </c>
      <c r="C28" s="326" t="s">
        <v>18</v>
      </c>
      <c r="D28" s="326" t="s">
        <v>55</v>
      </c>
      <c r="E28" s="327" t="s">
        <v>54</v>
      </c>
      <c r="F28" s="328">
        <v>20700</v>
      </c>
    </row>
    <row r="29" spans="1:6" ht="36">
      <c r="A29" s="325">
        <v>20</v>
      </c>
      <c r="B29" s="306">
        <v>3</v>
      </c>
      <c r="C29" s="326" t="s">
        <v>16</v>
      </c>
      <c r="D29" s="340" t="s">
        <v>57</v>
      </c>
      <c r="E29" s="341" t="s">
        <v>56</v>
      </c>
      <c r="F29" s="328">
        <v>25000</v>
      </c>
    </row>
    <row r="30" spans="1:6" ht="24">
      <c r="A30" s="325">
        <v>21</v>
      </c>
      <c r="B30" s="306">
        <v>3</v>
      </c>
      <c r="C30" s="338" t="s">
        <v>16</v>
      </c>
      <c r="D30" s="338" t="s">
        <v>59</v>
      </c>
      <c r="E30" s="342" t="s">
        <v>58</v>
      </c>
      <c r="F30" s="328">
        <v>140000</v>
      </c>
    </row>
    <row r="31" spans="1:6" ht="36">
      <c r="A31" s="325">
        <v>22</v>
      </c>
      <c r="B31" s="306">
        <v>4</v>
      </c>
      <c r="C31" s="338" t="s">
        <v>20</v>
      </c>
      <c r="D31" s="338" t="s">
        <v>61</v>
      </c>
      <c r="E31" s="313" t="s">
        <v>60</v>
      </c>
      <c r="F31" s="328">
        <v>20700</v>
      </c>
    </row>
    <row r="32" spans="1:6" ht="72">
      <c r="A32" s="343">
        <v>23</v>
      </c>
      <c r="B32" s="315">
        <v>3</v>
      </c>
      <c r="C32" s="344" t="s">
        <v>15</v>
      </c>
      <c r="D32" s="344" t="s">
        <v>63</v>
      </c>
      <c r="E32" s="313" t="s">
        <v>62</v>
      </c>
      <c r="F32" s="345">
        <f>100000*1.15</f>
        <v>114999.99999999999</v>
      </c>
    </row>
    <row r="33" spans="1:6" ht="48">
      <c r="A33" s="325">
        <v>24</v>
      </c>
      <c r="B33" s="306">
        <v>3</v>
      </c>
      <c r="C33" s="338" t="s">
        <v>15</v>
      </c>
      <c r="D33" s="338" t="s">
        <v>65</v>
      </c>
      <c r="E33" s="313" t="s">
        <v>64</v>
      </c>
      <c r="F33" s="328">
        <v>45000</v>
      </c>
    </row>
    <row r="34" spans="1:6" ht="48">
      <c r="A34" s="325">
        <v>25</v>
      </c>
      <c r="B34" s="306">
        <v>3</v>
      </c>
      <c r="C34" s="326" t="s">
        <v>21</v>
      </c>
      <c r="D34" s="326" t="s">
        <v>66</v>
      </c>
      <c r="E34" s="327" t="s">
        <v>5675</v>
      </c>
      <c r="F34" s="328">
        <v>350000</v>
      </c>
    </row>
    <row r="35" spans="1:6" ht="36">
      <c r="A35" s="325">
        <v>26</v>
      </c>
      <c r="B35" s="306">
        <v>3</v>
      </c>
      <c r="C35" s="338" t="s">
        <v>16</v>
      </c>
      <c r="D35" s="338" t="s">
        <v>68</v>
      </c>
      <c r="E35" s="313" t="s">
        <v>67</v>
      </c>
      <c r="F35" s="328">
        <f>50000*3</f>
        <v>150000</v>
      </c>
    </row>
    <row r="36" spans="1:6" ht="24">
      <c r="A36" s="329">
        <v>27</v>
      </c>
      <c r="B36" s="301">
        <v>3</v>
      </c>
      <c r="C36" s="338" t="s">
        <v>16</v>
      </c>
      <c r="D36" s="330" t="s">
        <v>69</v>
      </c>
      <c r="E36" s="346" t="s">
        <v>725</v>
      </c>
      <c r="F36" s="328">
        <v>475000</v>
      </c>
    </row>
    <row r="37" spans="1:6" ht="24">
      <c r="A37" s="347">
        <v>28</v>
      </c>
      <c r="B37" s="348">
        <v>3</v>
      </c>
      <c r="C37" s="338" t="s">
        <v>16</v>
      </c>
      <c r="D37" s="330" t="s">
        <v>70</v>
      </c>
      <c r="E37" s="346" t="s">
        <v>726</v>
      </c>
      <c r="F37" s="328">
        <v>75000</v>
      </c>
    </row>
    <row r="38" spans="1:6" ht="24">
      <c r="A38" s="333">
        <v>29</v>
      </c>
      <c r="B38" s="334">
        <v>3</v>
      </c>
      <c r="C38" s="349" t="s">
        <v>22</v>
      </c>
      <c r="D38" s="335" t="s">
        <v>72</v>
      </c>
      <c r="E38" s="350" t="s">
        <v>71</v>
      </c>
      <c r="F38" s="345">
        <v>450000</v>
      </c>
    </row>
    <row r="39" spans="1:6">
      <c r="E39" s="147" t="s">
        <v>5656</v>
      </c>
      <c r="F39" s="269">
        <f>SUM(F26:F38)</f>
        <v>2216400</v>
      </c>
    </row>
    <row r="41" spans="1:6">
      <c r="E41" s="147" t="s">
        <v>5657</v>
      </c>
      <c r="F41" s="268">
        <f>F14</f>
        <v>1551200</v>
      </c>
    </row>
    <row r="42" spans="1:6">
      <c r="E42" s="147" t="s">
        <v>5658</v>
      </c>
      <c r="F42" s="268">
        <f>F19</f>
        <v>2300000</v>
      </c>
    </row>
    <row r="43" spans="1:6">
      <c r="E43" s="147" t="s">
        <v>5659</v>
      </c>
      <c r="F43" s="268">
        <f>F24</f>
        <v>3848900</v>
      </c>
    </row>
    <row r="44" spans="1:6" ht="12.75" thickBot="1">
      <c r="E44" s="44" t="s">
        <v>5660</v>
      </c>
      <c r="F44" s="270">
        <f>F39</f>
        <v>2216400</v>
      </c>
    </row>
    <row r="45" spans="1:6" ht="12.75" thickTop="1">
      <c r="E45" s="147" t="s">
        <v>3161</v>
      </c>
      <c r="F45" s="269">
        <f>SUM(F41:F44)</f>
        <v>9916500</v>
      </c>
    </row>
  </sheetData>
  <mergeCells count="5">
    <mergeCell ref="A1:B1"/>
    <mergeCell ref="A25:E25"/>
    <mergeCell ref="A20:E20"/>
    <mergeCell ref="A15:E15"/>
    <mergeCell ref="A3:E3"/>
  </mergeCells>
  <pageMargins left="0.25" right="0.25" top="0.75" bottom="0.75" header="0.3" footer="0.3"/>
  <pageSetup scale="72" fitToHeight="0" orientation="landscape" verticalDpi="0" r:id="rId1"/>
  <headerFooter>
    <oddHeader>&amp;F</oddHeader>
    <oddFooter>&amp;C&amp;A&amp;R&amp;P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123"/>
  <sheetViews>
    <sheetView zoomScaleNormal="100" workbookViewId="0">
      <pane ySplit="3" topLeftCell="A4" activePane="bottomLeft" state="frozen"/>
      <selection pane="bottomLeft" activeCell="A4" sqref="A4"/>
    </sheetView>
  </sheetViews>
  <sheetFormatPr defaultColWidth="8.7109375" defaultRowHeight="12"/>
  <cols>
    <col min="1" max="1" width="11.5703125" style="7" bestFit="1" customWidth="1"/>
    <col min="2" max="2" width="23.85546875" style="3" bestFit="1" customWidth="1"/>
    <col min="3" max="3" width="23.85546875" style="3" customWidth="1"/>
    <col min="4" max="4" width="100.5703125" style="3" customWidth="1"/>
    <col min="5" max="5" width="12.7109375" style="40" bestFit="1" customWidth="1"/>
    <col min="6" max="6" width="12.28515625" style="7" bestFit="1" customWidth="1"/>
    <col min="7" max="7" width="7.5703125" style="7" bestFit="1" customWidth="1"/>
    <col min="8" max="8" width="15" style="7" bestFit="1" customWidth="1"/>
    <col min="9" max="9" width="12.42578125" style="272" bestFit="1" customWidth="1"/>
    <col min="10" max="10" width="8.7109375" style="272"/>
    <col min="11" max="16384" width="8.7109375" style="7"/>
  </cols>
  <sheetData>
    <row r="1" spans="1:10">
      <c r="A1" s="1" t="s">
        <v>5942</v>
      </c>
      <c r="B1" s="1"/>
      <c r="C1" s="6"/>
    </row>
    <row r="3" spans="1:10" s="2" customFormat="1">
      <c r="A3" s="2" t="s">
        <v>6</v>
      </c>
      <c r="B3" s="2" t="s">
        <v>5671</v>
      </c>
      <c r="C3" s="2" t="s">
        <v>7</v>
      </c>
      <c r="D3" s="2" t="s">
        <v>8</v>
      </c>
      <c r="E3" s="145" t="s">
        <v>9</v>
      </c>
      <c r="F3" s="2" t="s">
        <v>10</v>
      </c>
      <c r="G3" s="2" t="s">
        <v>11</v>
      </c>
      <c r="H3" s="2" t="s">
        <v>12</v>
      </c>
      <c r="I3" s="609" t="s">
        <v>13</v>
      </c>
      <c r="J3" s="609" t="s">
        <v>14</v>
      </c>
    </row>
    <row r="4" spans="1:10" ht="256.5" customHeight="1">
      <c r="A4" s="144">
        <v>1</v>
      </c>
      <c r="B4" s="204" t="s">
        <v>4220</v>
      </c>
      <c r="C4" s="47" t="s">
        <v>5194</v>
      </c>
      <c r="D4" s="208" t="s">
        <v>5941</v>
      </c>
      <c r="E4" s="205">
        <v>2200000</v>
      </c>
      <c r="F4" s="206">
        <f>E4</f>
        <v>2200000</v>
      </c>
      <c r="G4" s="205">
        <f>E4</f>
        <v>2200000</v>
      </c>
      <c r="H4" s="207">
        <f>G4</f>
        <v>2200000</v>
      </c>
      <c r="I4" s="209" t="s">
        <v>4049</v>
      </c>
      <c r="J4" s="209" t="s">
        <v>4049</v>
      </c>
    </row>
    <row r="5" spans="1:10">
      <c r="A5" s="210"/>
      <c r="B5" s="211" t="s">
        <v>4220</v>
      </c>
      <c r="C5" s="212" t="s">
        <v>5195</v>
      </c>
      <c r="D5" s="220" t="s">
        <v>5196</v>
      </c>
      <c r="E5" s="213">
        <v>175000</v>
      </c>
      <c r="F5" s="214">
        <f>F4+E5</f>
        <v>2375000</v>
      </c>
      <c r="G5" s="213">
        <f>E5</f>
        <v>175000</v>
      </c>
      <c r="H5" s="215">
        <f>H4+G5</f>
        <v>2375000</v>
      </c>
      <c r="I5" s="143" t="s">
        <v>5197</v>
      </c>
      <c r="J5" s="143" t="s">
        <v>2572</v>
      </c>
    </row>
    <row r="6" spans="1:10">
      <c r="A6" s="216"/>
      <c r="B6" s="204" t="s">
        <v>4220</v>
      </c>
      <c r="C6" s="5" t="s">
        <v>5195</v>
      </c>
      <c r="D6" s="5" t="s">
        <v>5198</v>
      </c>
      <c r="E6" s="217">
        <v>1180000</v>
      </c>
      <c r="F6" s="218">
        <f>E6+F5</f>
        <v>3555000</v>
      </c>
      <c r="G6" s="217">
        <f t="shared" ref="G6:G69" si="0">E6</f>
        <v>1180000</v>
      </c>
      <c r="H6" s="219">
        <f>H5+G6</f>
        <v>3555000</v>
      </c>
      <c r="I6" s="143" t="s">
        <v>5197</v>
      </c>
      <c r="J6" s="143" t="s">
        <v>2572</v>
      </c>
    </row>
    <row r="7" spans="1:10">
      <c r="A7" s="216"/>
      <c r="B7" s="204" t="s">
        <v>4220</v>
      </c>
      <c r="C7" s="5" t="s">
        <v>5195</v>
      </c>
      <c r="D7" s="5" t="s">
        <v>5199</v>
      </c>
      <c r="E7" s="217">
        <v>200000</v>
      </c>
      <c r="F7" s="218">
        <f t="shared" ref="F7:F70" si="1">E7+F6</f>
        <v>3755000</v>
      </c>
      <c r="G7" s="217">
        <f t="shared" si="0"/>
        <v>200000</v>
      </c>
      <c r="H7" s="219">
        <f t="shared" ref="H7:H70" si="2">H6+G7</f>
        <v>3755000</v>
      </c>
      <c r="I7" s="143" t="s">
        <v>5197</v>
      </c>
      <c r="J7" s="143" t="s">
        <v>2572</v>
      </c>
    </row>
    <row r="8" spans="1:10">
      <c r="A8" s="216"/>
      <c r="B8" s="204" t="s">
        <v>4220</v>
      </c>
      <c r="C8" s="5" t="s">
        <v>5195</v>
      </c>
      <c r="D8" s="5" t="s">
        <v>5200</v>
      </c>
      <c r="E8" s="217">
        <v>90000</v>
      </c>
      <c r="F8" s="218">
        <f t="shared" si="1"/>
        <v>3845000</v>
      </c>
      <c r="G8" s="217">
        <f t="shared" si="0"/>
        <v>90000</v>
      </c>
      <c r="H8" s="219">
        <f t="shared" si="2"/>
        <v>3845000</v>
      </c>
      <c r="I8" s="143" t="s">
        <v>5197</v>
      </c>
      <c r="J8" s="143" t="s">
        <v>2572</v>
      </c>
    </row>
    <row r="9" spans="1:10">
      <c r="A9" s="216"/>
      <c r="B9" s="204" t="s">
        <v>4220</v>
      </c>
      <c r="C9" s="5" t="s">
        <v>5195</v>
      </c>
      <c r="D9" s="5" t="s">
        <v>5201</v>
      </c>
      <c r="E9" s="217">
        <v>300000</v>
      </c>
      <c r="F9" s="218">
        <f t="shared" si="1"/>
        <v>4145000</v>
      </c>
      <c r="G9" s="217">
        <f t="shared" si="0"/>
        <v>300000</v>
      </c>
      <c r="H9" s="219">
        <f t="shared" si="2"/>
        <v>4145000</v>
      </c>
      <c r="I9" s="143" t="s">
        <v>5197</v>
      </c>
      <c r="J9" s="143" t="s">
        <v>2572</v>
      </c>
    </row>
    <row r="10" spans="1:10">
      <c r="A10" s="216"/>
      <c r="B10" s="204" t="s">
        <v>4220</v>
      </c>
      <c r="C10" s="5" t="s">
        <v>5195</v>
      </c>
      <c r="D10" s="5" t="s">
        <v>4341</v>
      </c>
      <c r="E10" s="217">
        <v>960000</v>
      </c>
      <c r="F10" s="218">
        <f t="shared" si="1"/>
        <v>5105000</v>
      </c>
      <c r="G10" s="217">
        <f t="shared" si="0"/>
        <v>960000</v>
      </c>
      <c r="H10" s="219">
        <f t="shared" si="2"/>
        <v>5105000</v>
      </c>
      <c r="I10" s="143" t="s">
        <v>5197</v>
      </c>
      <c r="J10" s="143" t="s">
        <v>2572</v>
      </c>
    </row>
    <row r="11" spans="1:10">
      <c r="A11" s="216"/>
      <c r="B11" s="204" t="s">
        <v>4220</v>
      </c>
      <c r="C11" s="5" t="s">
        <v>5202</v>
      </c>
      <c r="D11" s="5" t="s">
        <v>5203</v>
      </c>
      <c r="E11" s="217">
        <v>40000</v>
      </c>
      <c r="F11" s="218">
        <f t="shared" si="1"/>
        <v>5145000</v>
      </c>
      <c r="G11" s="217">
        <f t="shared" si="0"/>
        <v>40000</v>
      </c>
      <c r="H11" s="219">
        <f t="shared" si="2"/>
        <v>5145000</v>
      </c>
      <c r="I11" s="143" t="s">
        <v>113</v>
      </c>
      <c r="J11" s="143" t="s">
        <v>2463</v>
      </c>
    </row>
    <row r="12" spans="1:10">
      <c r="A12" s="216"/>
      <c r="B12" s="204" t="s">
        <v>4220</v>
      </c>
      <c r="C12" s="5" t="s">
        <v>5202</v>
      </c>
      <c r="D12" s="5" t="s">
        <v>5204</v>
      </c>
      <c r="E12" s="217">
        <v>30000</v>
      </c>
      <c r="F12" s="218">
        <f t="shared" si="1"/>
        <v>5175000</v>
      </c>
      <c r="G12" s="217">
        <f t="shared" si="0"/>
        <v>30000</v>
      </c>
      <c r="H12" s="219">
        <f t="shared" si="2"/>
        <v>5175000</v>
      </c>
      <c r="I12" s="143" t="s">
        <v>113</v>
      </c>
      <c r="J12" s="143" t="s">
        <v>2463</v>
      </c>
    </row>
    <row r="13" spans="1:10">
      <c r="A13" s="216"/>
      <c r="B13" s="204" t="s">
        <v>4220</v>
      </c>
      <c r="C13" s="5" t="s">
        <v>5202</v>
      </c>
      <c r="D13" s="5" t="s">
        <v>5205</v>
      </c>
      <c r="E13" s="217">
        <v>100000</v>
      </c>
      <c r="F13" s="218">
        <f t="shared" si="1"/>
        <v>5275000</v>
      </c>
      <c r="G13" s="217">
        <f t="shared" si="0"/>
        <v>100000</v>
      </c>
      <c r="H13" s="219">
        <f t="shared" si="2"/>
        <v>5275000</v>
      </c>
      <c r="I13" s="143" t="s">
        <v>113</v>
      </c>
      <c r="J13" s="143" t="s">
        <v>2463</v>
      </c>
    </row>
    <row r="14" spans="1:10">
      <c r="A14" s="216"/>
      <c r="B14" s="204" t="s">
        <v>4220</v>
      </c>
      <c r="C14" s="5" t="s">
        <v>5202</v>
      </c>
      <c r="D14" s="5" t="s">
        <v>4438</v>
      </c>
      <c r="E14" s="217">
        <v>200000</v>
      </c>
      <c r="F14" s="218">
        <f t="shared" si="1"/>
        <v>5475000</v>
      </c>
      <c r="G14" s="217">
        <f t="shared" si="0"/>
        <v>200000</v>
      </c>
      <c r="H14" s="219">
        <f t="shared" si="2"/>
        <v>5475000</v>
      </c>
      <c r="I14" s="143" t="s">
        <v>113</v>
      </c>
      <c r="J14" s="143" t="s">
        <v>2463</v>
      </c>
    </row>
    <row r="15" spans="1:10">
      <c r="A15" s="216"/>
      <c r="B15" s="204" t="s">
        <v>4220</v>
      </c>
      <c r="C15" s="5" t="s">
        <v>5202</v>
      </c>
      <c r="D15" s="5" t="s">
        <v>4549</v>
      </c>
      <c r="E15" s="217">
        <v>250000</v>
      </c>
      <c r="F15" s="218">
        <f t="shared" si="1"/>
        <v>5725000</v>
      </c>
      <c r="G15" s="217">
        <f t="shared" si="0"/>
        <v>250000</v>
      </c>
      <c r="H15" s="219">
        <f t="shared" si="2"/>
        <v>5725000</v>
      </c>
      <c r="I15" s="143" t="s">
        <v>113</v>
      </c>
      <c r="J15" s="143" t="s">
        <v>2463</v>
      </c>
    </row>
    <row r="16" spans="1:10">
      <c r="A16" s="216"/>
      <c r="B16" s="204" t="s">
        <v>4220</v>
      </c>
      <c r="C16" s="5" t="s">
        <v>5206</v>
      </c>
      <c r="D16" s="5" t="s">
        <v>5207</v>
      </c>
      <c r="E16" s="217">
        <v>300000</v>
      </c>
      <c r="F16" s="218">
        <f t="shared" si="1"/>
        <v>6025000</v>
      </c>
      <c r="G16" s="217">
        <f t="shared" si="0"/>
        <v>300000</v>
      </c>
      <c r="H16" s="219">
        <f t="shared" si="2"/>
        <v>6025000</v>
      </c>
      <c r="I16" s="143" t="s">
        <v>1803</v>
      </c>
      <c r="J16" s="143" t="s">
        <v>2365</v>
      </c>
    </row>
    <row r="17" spans="1:10">
      <c r="A17" s="216"/>
      <c r="B17" s="204" t="s">
        <v>4220</v>
      </c>
      <c r="C17" s="5" t="s">
        <v>5206</v>
      </c>
      <c r="D17" s="5" t="s">
        <v>5208</v>
      </c>
      <c r="E17" s="217">
        <v>18000</v>
      </c>
      <c r="F17" s="218">
        <f t="shared" si="1"/>
        <v>6043000</v>
      </c>
      <c r="G17" s="217">
        <f t="shared" si="0"/>
        <v>18000</v>
      </c>
      <c r="H17" s="219">
        <f t="shared" si="2"/>
        <v>6043000</v>
      </c>
      <c r="I17" s="143" t="s">
        <v>1803</v>
      </c>
      <c r="J17" s="143" t="s">
        <v>2365</v>
      </c>
    </row>
    <row r="18" spans="1:10">
      <c r="A18" s="216"/>
      <c r="B18" s="204" t="s">
        <v>4220</v>
      </c>
      <c r="C18" s="5" t="s">
        <v>5209</v>
      </c>
      <c r="D18" s="5" t="s">
        <v>5210</v>
      </c>
      <c r="E18" s="217">
        <v>80000</v>
      </c>
      <c r="F18" s="218">
        <f t="shared" si="1"/>
        <v>6123000</v>
      </c>
      <c r="G18" s="217">
        <f t="shared" si="0"/>
        <v>80000</v>
      </c>
      <c r="H18" s="219">
        <f t="shared" si="2"/>
        <v>6123000</v>
      </c>
      <c r="I18" s="143" t="s">
        <v>5211</v>
      </c>
      <c r="J18" s="143" t="s">
        <v>790</v>
      </c>
    </row>
    <row r="19" spans="1:10">
      <c r="A19" s="216"/>
      <c r="B19" s="204" t="s">
        <v>4220</v>
      </c>
      <c r="C19" s="5" t="s">
        <v>5209</v>
      </c>
      <c r="D19" s="5" t="s">
        <v>5212</v>
      </c>
      <c r="E19" s="217">
        <v>19000</v>
      </c>
      <c r="F19" s="218">
        <f t="shared" si="1"/>
        <v>6142000</v>
      </c>
      <c r="G19" s="217">
        <f t="shared" si="0"/>
        <v>19000</v>
      </c>
      <c r="H19" s="219">
        <f t="shared" si="2"/>
        <v>6142000</v>
      </c>
      <c r="I19" s="143" t="s">
        <v>5211</v>
      </c>
      <c r="J19" s="143" t="s">
        <v>790</v>
      </c>
    </row>
    <row r="20" spans="1:10">
      <c r="A20" s="216"/>
      <c r="B20" s="204" t="s">
        <v>4220</v>
      </c>
      <c r="C20" s="5" t="s">
        <v>5213</v>
      </c>
      <c r="D20" s="5" t="s">
        <v>5214</v>
      </c>
      <c r="E20" s="217">
        <v>25000</v>
      </c>
      <c r="F20" s="218">
        <f t="shared" si="1"/>
        <v>6167000</v>
      </c>
      <c r="G20" s="217">
        <f t="shared" si="0"/>
        <v>25000</v>
      </c>
      <c r="H20" s="219">
        <f t="shared" si="2"/>
        <v>6167000</v>
      </c>
      <c r="I20" s="143" t="s">
        <v>113</v>
      </c>
      <c r="J20" s="143" t="s">
        <v>2463</v>
      </c>
    </row>
    <row r="21" spans="1:10">
      <c r="A21" s="216"/>
      <c r="B21" s="204" t="s">
        <v>4220</v>
      </c>
      <c r="C21" s="5" t="s">
        <v>5213</v>
      </c>
      <c r="D21" s="5" t="s">
        <v>5215</v>
      </c>
      <c r="E21" s="217">
        <v>245000</v>
      </c>
      <c r="F21" s="218">
        <f t="shared" si="1"/>
        <v>6412000</v>
      </c>
      <c r="G21" s="217">
        <f t="shared" si="0"/>
        <v>245000</v>
      </c>
      <c r="H21" s="219">
        <f t="shared" si="2"/>
        <v>6412000</v>
      </c>
      <c r="I21" s="143" t="s">
        <v>113</v>
      </c>
      <c r="J21" s="143" t="s">
        <v>2463</v>
      </c>
    </row>
    <row r="22" spans="1:10">
      <c r="A22" s="216"/>
      <c r="B22" s="204" t="s">
        <v>4220</v>
      </c>
      <c r="C22" s="5" t="s">
        <v>5213</v>
      </c>
      <c r="D22" s="5" t="s">
        <v>4463</v>
      </c>
      <c r="E22" s="217">
        <v>10000</v>
      </c>
      <c r="F22" s="218">
        <f t="shared" si="1"/>
        <v>6422000</v>
      </c>
      <c r="G22" s="217">
        <f t="shared" si="0"/>
        <v>10000</v>
      </c>
      <c r="H22" s="219">
        <f t="shared" si="2"/>
        <v>6422000</v>
      </c>
      <c r="I22" s="143" t="s">
        <v>113</v>
      </c>
      <c r="J22" s="143" t="s">
        <v>2463</v>
      </c>
    </row>
    <row r="23" spans="1:10">
      <c r="A23" s="216"/>
      <c r="B23" s="204" t="s">
        <v>4220</v>
      </c>
      <c r="C23" s="5" t="s">
        <v>5213</v>
      </c>
      <c r="D23" s="5" t="s">
        <v>5216</v>
      </c>
      <c r="E23" s="217">
        <v>55000</v>
      </c>
      <c r="F23" s="218">
        <f t="shared" si="1"/>
        <v>6477000</v>
      </c>
      <c r="G23" s="217">
        <f t="shared" si="0"/>
        <v>55000</v>
      </c>
      <c r="H23" s="219">
        <f t="shared" si="2"/>
        <v>6477000</v>
      </c>
      <c r="I23" s="143" t="s">
        <v>113</v>
      </c>
      <c r="J23" s="143" t="s">
        <v>2463</v>
      </c>
    </row>
    <row r="24" spans="1:10">
      <c r="A24" s="216"/>
      <c r="B24" s="204" t="s">
        <v>4220</v>
      </c>
      <c r="C24" s="5" t="s">
        <v>5213</v>
      </c>
      <c r="D24" s="5" t="s">
        <v>4374</v>
      </c>
      <c r="E24" s="217">
        <v>350000</v>
      </c>
      <c r="F24" s="218">
        <f t="shared" si="1"/>
        <v>6827000</v>
      </c>
      <c r="G24" s="217">
        <f t="shared" si="0"/>
        <v>350000</v>
      </c>
      <c r="H24" s="219">
        <f t="shared" si="2"/>
        <v>6827000</v>
      </c>
      <c r="I24" s="143" t="s">
        <v>113</v>
      </c>
      <c r="J24" s="143" t="s">
        <v>2463</v>
      </c>
    </row>
    <row r="25" spans="1:10">
      <c r="A25" s="216"/>
      <c r="B25" s="204" t="s">
        <v>4220</v>
      </c>
      <c r="C25" s="5" t="s">
        <v>5213</v>
      </c>
      <c r="D25" s="5" t="s">
        <v>5217</v>
      </c>
      <c r="E25" s="217">
        <v>500000</v>
      </c>
      <c r="F25" s="218">
        <f t="shared" si="1"/>
        <v>7327000</v>
      </c>
      <c r="G25" s="217">
        <f t="shared" si="0"/>
        <v>500000</v>
      </c>
      <c r="H25" s="219">
        <f t="shared" si="2"/>
        <v>7327000</v>
      </c>
      <c r="I25" s="143" t="s">
        <v>113</v>
      </c>
      <c r="J25" s="143" t="s">
        <v>2463</v>
      </c>
    </row>
    <row r="26" spans="1:10">
      <c r="A26" s="216"/>
      <c r="B26" s="204" t="s">
        <v>4220</v>
      </c>
      <c r="C26" s="5" t="s">
        <v>5218</v>
      </c>
      <c r="D26" s="5" t="s">
        <v>5219</v>
      </c>
      <c r="E26" s="217">
        <v>11250</v>
      </c>
      <c r="F26" s="218">
        <f t="shared" si="1"/>
        <v>7338250</v>
      </c>
      <c r="G26" s="217">
        <f t="shared" si="0"/>
        <v>11250</v>
      </c>
      <c r="H26" s="219">
        <f t="shared" si="2"/>
        <v>7338250</v>
      </c>
      <c r="I26" s="143" t="s">
        <v>548</v>
      </c>
      <c r="J26" s="143" t="s">
        <v>549</v>
      </c>
    </row>
    <row r="27" spans="1:10">
      <c r="A27" s="216"/>
      <c r="B27" s="204" t="s">
        <v>4220</v>
      </c>
      <c r="C27" s="5" t="s">
        <v>5218</v>
      </c>
      <c r="D27" s="5" t="s">
        <v>5220</v>
      </c>
      <c r="E27" s="217">
        <v>350000</v>
      </c>
      <c r="F27" s="218">
        <f t="shared" si="1"/>
        <v>7688250</v>
      </c>
      <c r="G27" s="217">
        <f t="shared" si="0"/>
        <v>350000</v>
      </c>
      <c r="H27" s="219">
        <f t="shared" si="2"/>
        <v>7688250</v>
      </c>
      <c r="I27" s="143" t="s">
        <v>548</v>
      </c>
      <c r="J27" s="143" t="s">
        <v>549</v>
      </c>
    </row>
    <row r="28" spans="1:10">
      <c r="A28" s="216"/>
      <c r="B28" s="204" t="s">
        <v>4220</v>
      </c>
      <c r="C28" s="5" t="s">
        <v>5218</v>
      </c>
      <c r="D28" s="5" t="s">
        <v>5221</v>
      </c>
      <c r="E28" s="217">
        <v>25000</v>
      </c>
      <c r="F28" s="218">
        <f t="shared" si="1"/>
        <v>7713250</v>
      </c>
      <c r="G28" s="217">
        <f t="shared" si="0"/>
        <v>25000</v>
      </c>
      <c r="H28" s="219">
        <f t="shared" si="2"/>
        <v>7713250</v>
      </c>
      <c r="I28" s="143" t="s">
        <v>548</v>
      </c>
      <c r="J28" s="143" t="s">
        <v>549</v>
      </c>
    </row>
    <row r="29" spans="1:10">
      <c r="A29" s="216"/>
      <c r="B29" s="204" t="s">
        <v>4220</v>
      </c>
      <c r="C29" s="5" t="s">
        <v>5218</v>
      </c>
      <c r="D29" s="5" t="s">
        <v>5222</v>
      </c>
      <c r="E29" s="217">
        <v>735000</v>
      </c>
      <c r="F29" s="218">
        <f t="shared" si="1"/>
        <v>8448250</v>
      </c>
      <c r="G29" s="217">
        <f t="shared" si="0"/>
        <v>735000</v>
      </c>
      <c r="H29" s="219">
        <f t="shared" si="2"/>
        <v>8448250</v>
      </c>
      <c r="I29" s="143" t="s">
        <v>548</v>
      </c>
      <c r="J29" s="143" t="s">
        <v>549</v>
      </c>
    </row>
    <row r="30" spans="1:10">
      <c r="A30" s="216"/>
      <c r="B30" s="204" t="s">
        <v>4220</v>
      </c>
      <c r="C30" s="5" t="s">
        <v>5218</v>
      </c>
      <c r="D30" s="5" t="s">
        <v>5223</v>
      </c>
      <c r="E30" s="217">
        <v>9188</v>
      </c>
      <c r="F30" s="218">
        <f t="shared" si="1"/>
        <v>8457438</v>
      </c>
      <c r="G30" s="217">
        <f t="shared" si="0"/>
        <v>9188</v>
      </c>
      <c r="H30" s="219">
        <f t="shared" si="2"/>
        <v>8457438</v>
      </c>
      <c r="I30" s="143" t="s">
        <v>548</v>
      </c>
      <c r="J30" s="143" t="s">
        <v>549</v>
      </c>
    </row>
    <row r="31" spans="1:10">
      <c r="A31" s="216"/>
      <c r="B31" s="204" t="s">
        <v>4220</v>
      </c>
      <c r="C31" s="5" t="s">
        <v>5218</v>
      </c>
      <c r="D31" s="5" t="s">
        <v>5223</v>
      </c>
      <c r="E31" s="217">
        <v>594000</v>
      </c>
      <c r="F31" s="218">
        <f t="shared" si="1"/>
        <v>9051438</v>
      </c>
      <c r="G31" s="217">
        <f t="shared" si="0"/>
        <v>594000</v>
      </c>
      <c r="H31" s="219">
        <f t="shared" si="2"/>
        <v>9051438</v>
      </c>
      <c r="I31" s="143" t="s">
        <v>548</v>
      </c>
      <c r="J31" s="143" t="s">
        <v>549</v>
      </c>
    </row>
    <row r="32" spans="1:10">
      <c r="A32" s="216"/>
      <c r="B32" s="204" t="s">
        <v>4220</v>
      </c>
      <c r="C32" s="5" t="s">
        <v>5218</v>
      </c>
      <c r="D32" s="5" t="s">
        <v>5224</v>
      </c>
      <c r="E32" s="217">
        <v>6000</v>
      </c>
      <c r="F32" s="218">
        <f t="shared" si="1"/>
        <v>9057438</v>
      </c>
      <c r="G32" s="217">
        <f t="shared" si="0"/>
        <v>6000</v>
      </c>
      <c r="H32" s="219">
        <f t="shared" si="2"/>
        <v>9057438</v>
      </c>
      <c r="I32" s="143" t="s">
        <v>548</v>
      </c>
      <c r="J32" s="143" t="s">
        <v>549</v>
      </c>
    </row>
    <row r="33" spans="1:10">
      <c r="A33" s="216"/>
      <c r="B33" s="204" t="s">
        <v>4220</v>
      </c>
      <c r="C33" s="5" t="s">
        <v>5218</v>
      </c>
      <c r="D33" s="5" t="s">
        <v>5225</v>
      </c>
      <c r="E33" s="217">
        <v>75000</v>
      </c>
      <c r="F33" s="218">
        <f t="shared" si="1"/>
        <v>9132438</v>
      </c>
      <c r="G33" s="217">
        <f t="shared" si="0"/>
        <v>75000</v>
      </c>
      <c r="H33" s="219">
        <f t="shared" si="2"/>
        <v>9132438</v>
      </c>
      <c r="I33" s="143" t="s">
        <v>548</v>
      </c>
      <c r="J33" s="143" t="s">
        <v>549</v>
      </c>
    </row>
    <row r="34" spans="1:10">
      <c r="A34" s="216"/>
      <c r="B34" s="204" t="s">
        <v>4220</v>
      </c>
      <c r="C34" s="5" t="s">
        <v>5218</v>
      </c>
      <c r="D34" s="5" t="s">
        <v>5226</v>
      </c>
      <c r="E34" s="217">
        <v>5000</v>
      </c>
      <c r="F34" s="218">
        <f t="shared" si="1"/>
        <v>9137438</v>
      </c>
      <c r="G34" s="217">
        <f t="shared" si="0"/>
        <v>5000</v>
      </c>
      <c r="H34" s="219">
        <f t="shared" si="2"/>
        <v>9137438</v>
      </c>
      <c r="I34" s="143" t="s">
        <v>548</v>
      </c>
      <c r="J34" s="143" t="s">
        <v>549</v>
      </c>
    </row>
    <row r="35" spans="1:10">
      <c r="A35" s="216"/>
      <c r="B35" s="204" t="s">
        <v>4220</v>
      </c>
      <c r="C35" s="5" t="s">
        <v>5227</v>
      </c>
      <c r="D35" s="5" t="s">
        <v>5228</v>
      </c>
      <c r="E35" s="217">
        <v>7500</v>
      </c>
      <c r="F35" s="218">
        <f t="shared" si="1"/>
        <v>9144938</v>
      </c>
      <c r="G35" s="217">
        <f t="shared" si="0"/>
        <v>7500</v>
      </c>
      <c r="H35" s="219">
        <f t="shared" si="2"/>
        <v>9144938</v>
      </c>
      <c r="I35" s="143" t="s">
        <v>1803</v>
      </c>
      <c r="J35" s="143" t="s">
        <v>2365</v>
      </c>
    </row>
    <row r="36" spans="1:10">
      <c r="A36" s="216"/>
      <c r="B36" s="204" t="s">
        <v>4220</v>
      </c>
      <c r="C36" s="5" t="s">
        <v>5227</v>
      </c>
      <c r="D36" s="5" t="s">
        <v>5229</v>
      </c>
      <c r="E36" s="217">
        <v>65000</v>
      </c>
      <c r="F36" s="218">
        <f t="shared" si="1"/>
        <v>9209938</v>
      </c>
      <c r="G36" s="217">
        <f t="shared" si="0"/>
        <v>65000</v>
      </c>
      <c r="H36" s="219">
        <f t="shared" si="2"/>
        <v>9209938</v>
      </c>
      <c r="I36" s="143" t="s">
        <v>1803</v>
      </c>
      <c r="J36" s="143" t="s">
        <v>2365</v>
      </c>
    </row>
    <row r="37" spans="1:10">
      <c r="A37" s="216"/>
      <c r="B37" s="204" t="s">
        <v>4220</v>
      </c>
      <c r="C37" s="5" t="s">
        <v>5227</v>
      </c>
      <c r="D37" s="5" t="s">
        <v>5230</v>
      </c>
      <c r="E37" s="217">
        <v>15000</v>
      </c>
      <c r="F37" s="218">
        <f t="shared" si="1"/>
        <v>9224938</v>
      </c>
      <c r="G37" s="217">
        <f t="shared" si="0"/>
        <v>15000</v>
      </c>
      <c r="H37" s="219">
        <f t="shared" si="2"/>
        <v>9224938</v>
      </c>
      <c r="I37" s="143" t="s">
        <v>1803</v>
      </c>
      <c r="J37" s="143" t="s">
        <v>2365</v>
      </c>
    </row>
    <row r="38" spans="1:10">
      <c r="A38" s="216"/>
      <c r="B38" s="204" t="s">
        <v>4220</v>
      </c>
      <c r="C38" s="5" t="s">
        <v>5231</v>
      </c>
      <c r="D38" s="5" t="s">
        <v>5232</v>
      </c>
      <c r="E38" s="217">
        <v>6000</v>
      </c>
      <c r="F38" s="218">
        <f t="shared" si="1"/>
        <v>9230938</v>
      </c>
      <c r="G38" s="217">
        <f t="shared" si="0"/>
        <v>6000</v>
      </c>
      <c r="H38" s="219">
        <f t="shared" si="2"/>
        <v>9230938</v>
      </c>
      <c r="I38" s="143" t="s">
        <v>1803</v>
      </c>
      <c r="J38" s="143" t="s">
        <v>2365</v>
      </c>
    </row>
    <row r="39" spans="1:10">
      <c r="A39" s="216"/>
      <c r="B39" s="204" t="s">
        <v>4220</v>
      </c>
      <c r="C39" s="5" t="s">
        <v>5231</v>
      </c>
      <c r="D39" s="5" t="s">
        <v>5233</v>
      </c>
      <c r="E39" s="217">
        <v>25000</v>
      </c>
      <c r="F39" s="218">
        <f t="shared" si="1"/>
        <v>9255938</v>
      </c>
      <c r="G39" s="217">
        <f t="shared" si="0"/>
        <v>25000</v>
      </c>
      <c r="H39" s="219">
        <f t="shared" si="2"/>
        <v>9255938</v>
      </c>
      <c r="I39" s="143" t="s">
        <v>1803</v>
      </c>
      <c r="J39" s="143" t="s">
        <v>2365</v>
      </c>
    </row>
    <row r="40" spans="1:10">
      <c r="A40" s="216"/>
      <c r="B40" s="204" t="s">
        <v>4220</v>
      </c>
      <c r="C40" s="5" t="s">
        <v>5234</v>
      </c>
      <c r="D40" s="5" t="s">
        <v>5235</v>
      </c>
      <c r="E40" s="217">
        <v>300000</v>
      </c>
      <c r="F40" s="218">
        <f t="shared" si="1"/>
        <v>9555938</v>
      </c>
      <c r="G40" s="217">
        <f t="shared" si="0"/>
        <v>300000</v>
      </c>
      <c r="H40" s="219">
        <f t="shared" si="2"/>
        <v>9555938</v>
      </c>
      <c r="I40" s="143" t="s">
        <v>548</v>
      </c>
      <c r="J40" s="143" t="s">
        <v>549</v>
      </c>
    </row>
    <row r="41" spans="1:10">
      <c r="A41" s="216"/>
      <c r="B41" s="204" t="s">
        <v>4220</v>
      </c>
      <c r="C41" s="5" t="s">
        <v>5234</v>
      </c>
      <c r="D41" s="5" t="s">
        <v>5236</v>
      </c>
      <c r="E41" s="217">
        <v>35000</v>
      </c>
      <c r="F41" s="218">
        <f t="shared" si="1"/>
        <v>9590938</v>
      </c>
      <c r="G41" s="217">
        <f t="shared" si="0"/>
        <v>35000</v>
      </c>
      <c r="H41" s="219">
        <f t="shared" si="2"/>
        <v>9590938</v>
      </c>
      <c r="I41" s="143" t="s">
        <v>548</v>
      </c>
      <c r="J41" s="143" t="s">
        <v>549</v>
      </c>
    </row>
    <row r="42" spans="1:10">
      <c r="A42" s="216"/>
      <c r="B42" s="204" t="s">
        <v>4220</v>
      </c>
      <c r="C42" s="5" t="s">
        <v>5234</v>
      </c>
      <c r="D42" s="5" t="s">
        <v>5237</v>
      </c>
      <c r="E42" s="217">
        <v>10200</v>
      </c>
      <c r="F42" s="218">
        <f t="shared" si="1"/>
        <v>9601138</v>
      </c>
      <c r="G42" s="217">
        <f t="shared" si="0"/>
        <v>10200</v>
      </c>
      <c r="H42" s="219">
        <f t="shared" si="2"/>
        <v>9601138</v>
      </c>
      <c r="I42" s="143" t="s">
        <v>548</v>
      </c>
      <c r="J42" s="143" t="s">
        <v>549</v>
      </c>
    </row>
    <row r="43" spans="1:10">
      <c r="A43" s="216"/>
      <c r="B43" s="204" t="s">
        <v>4220</v>
      </c>
      <c r="C43" s="5" t="s">
        <v>5234</v>
      </c>
      <c r="D43" s="5" t="s">
        <v>5238</v>
      </c>
      <c r="E43" s="217">
        <v>29100</v>
      </c>
      <c r="F43" s="218">
        <f t="shared" si="1"/>
        <v>9630238</v>
      </c>
      <c r="G43" s="217">
        <f t="shared" si="0"/>
        <v>29100</v>
      </c>
      <c r="H43" s="219">
        <f t="shared" si="2"/>
        <v>9630238</v>
      </c>
      <c r="I43" s="143" t="s">
        <v>548</v>
      </c>
      <c r="J43" s="143" t="s">
        <v>549</v>
      </c>
    </row>
    <row r="44" spans="1:10">
      <c r="A44" s="216"/>
      <c r="B44" s="204" t="s">
        <v>4220</v>
      </c>
      <c r="C44" s="5" t="s">
        <v>5234</v>
      </c>
      <c r="D44" s="5" t="s">
        <v>5222</v>
      </c>
      <c r="E44" s="217">
        <v>1735000</v>
      </c>
      <c r="F44" s="218">
        <f t="shared" si="1"/>
        <v>11365238</v>
      </c>
      <c r="G44" s="217">
        <f t="shared" si="0"/>
        <v>1735000</v>
      </c>
      <c r="H44" s="219">
        <f t="shared" si="2"/>
        <v>11365238</v>
      </c>
      <c r="I44" s="143" t="s">
        <v>548</v>
      </c>
      <c r="J44" s="143" t="s">
        <v>549</v>
      </c>
    </row>
    <row r="45" spans="1:10">
      <c r="A45" s="216"/>
      <c r="B45" s="204" t="s">
        <v>4220</v>
      </c>
      <c r="C45" s="5" t="s">
        <v>5234</v>
      </c>
      <c r="D45" s="5" t="s">
        <v>5239</v>
      </c>
      <c r="E45" s="217">
        <v>400000</v>
      </c>
      <c r="F45" s="218">
        <f t="shared" si="1"/>
        <v>11765238</v>
      </c>
      <c r="G45" s="217">
        <f t="shared" si="0"/>
        <v>400000</v>
      </c>
      <c r="H45" s="219">
        <f t="shared" si="2"/>
        <v>11765238</v>
      </c>
      <c r="I45" s="143" t="s">
        <v>548</v>
      </c>
      <c r="J45" s="143" t="s">
        <v>549</v>
      </c>
    </row>
    <row r="46" spans="1:10">
      <c r="A46" s="216"/>
      <c r="B46" s="204" t="s">
        <v>4220</v>
      </c>
      <c r="C46" s="5" t="s">
        <v>5234</v>
      </c>
      <c r="D46" s="5" t="s">
        <v>5240</v>
      </c>
      <c r="E46" s="217">
        <v>7000</v>
      </c>
      <c r="F46" s="218">
        <f t="shared" si="1"/>
        <v>11772238</v>
      </c>
      <c r="G46" s="217">
        <f t="shared" si="0"/>
        <v>7000</v>
      </c>
      <c r="H46" s="219">
        <f t="shared" si="2"/>
        <v>11772238</v>
      </c>
      <c r="I46" s="143" t="s">
        <v>548</v>
      </c>
      <c r="J46" s="143" t="s">
        <v>549</v>
      </c>
    </row>
    <row r="47" spans="1:10">
      <c r="A47" s="216"/>
      <c r="B47" s="204" t="s">
        <v>4220</v>
      </c>
      <c r="C47" s="5" t="s">
        <v>5234</v>
      </c>
      <c r="D47" s="5" t="s">
        <v>5241</v>
      </c>
      <c r="E47" s="217">
        <v>8500</v>
      </c>
      <c r="F47" s="218">
        <f t="shared" si="1"/>
        <v>11780738</v>
      </c>
      <c r="G47" s="217">
        <f t="shared" si="0"/>
        <v>8500</v>
      </c>
      <c r="H47" s="219">
        <f t="shared" si="2"/>
        <v>11780738</v>
      </c>
      <c r="I47" s="143" t="s">
        <v>548</v>
      </c>
      <c r="J47" s="143" t="s">
        <v>549</v>
      </c>
    </row>
    <row r="48" spans="1:10">
      <c r="A48" s="216"/>
      <c r="B48" s="204" t="s">
        <v>4220</v>
      </c>
      <c r="C48" s="5" t="s">
        <v>5234</v>
      </c>
      <c r="D48" s="5" t="s">
        <v>5242</v>
      </c>
      <c r="E48" s="217">
        <v>9500</v>
      </c>
      <c r="F48" s="218">
        <f t="shared" si="1"/>
        <v>11790238</v>
      </c>
      <c r="G48" s="217">
        <f t="shared" si="0"/>
        <v>9500</v>
      </c>
      <c r="H48" s="219">
        <f t="shared" si="2"/>
        <v>11790238</v>
      </c>
      <c r="I48" s="143" t="s">
        <v>548</v>
      </c>
      <c r="J48" s="143" t="s">
        <v>549</v>
      </c>
    </row>
    <row r="49" spans="1:10">
      <c r="A49" s="216"/>
      <c r="B49" s="204" t="s">
        <v>4220</v>
      </c>
      <c r="C49" s="5" t="s">
        <v>5243</v>
      </c>
      <c r="D49" s="5" t="s">
        <v>5244</v>
      </c>
      <c r="E49" s="217">
        <v>170000</v>
      </c>
      <c r="F49" s="218">
        <f t="shared" si="1"/>
        <v>11960238</v>
      </c>
      <c r="G49" s="217">
        <f t="shared" si="0"/>
        <v>170000</v>
      </c>
      <c r="H49" s="219">
        <f t="shared" si="2"/>
        <v>11960238</v>
      </c>
      <c r="I49" s="143" t="s">
        <v>548</v>
      </c>
      <c r="J49" s="143" t="s">
        <v>549</v>
      </c>
    </row>
    <row r="50" spans="1:10">
      <c r="A50" s="216"/>
      <c r="B50" s="204" t="s">
        <v>4220</v>
      </c>
      <c r="C50" s="5" t="s">
        <v>5243</v>
      </c>
      <c r="D50" s="5" t="s">
        <v>5245</v>
      </c>
      <c r="E50" s="217">
        <v>358000</v>
      </c>
      <c r="F50" s="218">
        <f t="shared" si="1"/>
        <v>12318238</v>
      </c>
      <c r="G50" s="217">
        <f t="shared" si="0"/>
        <v>358000</v>
      </c>
      <c r="H50" s="219">
        <f t="shared" si="2"/>
        <v>12318238</v>
      </c>
      <c r="I50" s="143" t="s">
        <v>548</v>
      </c>
      <c r="J50" s="143" t="s">
        <v>549</v>
      </c>
    </row>
    <row r="51" spans="1:10">
      <c r="A51" s="216"/>
      <c r="B51" s="204" t="s">
        <v>4220</v>
      </c>
      <c r="C51" s="5" t="s">
        <v>5243</v>
      </c>
      <c r="D51" s="5" t="s">
        <v>5246</v>
      </c>
      <c r="E51" s="217">
        <v>6500</v>
      </c>
      <c r="F51" s="218">
        <f t="shared" si="1"/>
        <v>12324738</v>
      </c>
      <c r="G51" s="217">
        <f t="shared" si="0"/>
        <v>6500</v>
      </c>
      <c r="H51" s="219">
        <f t="shared" si="2"/>
        <v>12324738</v>
      </c>
      <c r="I51" s="143" t="s">
        <v>548</v>
      </c>
      <c r="J51" s="143" t="s">
        <v>549</v>
      </c>
    </row>
    <row r="52" spans="1:10">
      <c r="A52" s="216"/>
      <c r="B52" s="204" t="s">
        <v>4220</v>
      </c>
      <c r="C52" s="5" t="s">
        <v>5243</v>
      </c>
      <c r="D52" s="5" t="s">
        <v>5247</v>
      </c>
      <c r="E52" s="217">
        <v>1100000</v>
      </c>
      <c r="F52" s="218">
        <f t="shared" si="1"/>
        <v>13424738</v>
      </c>
      <c r="G52" s="217">
        <f t="shared" si="0"/>
        <v>1100000</v>
      </c>
      <c r="H52" s="219">
        <f t="shared" si="2"/>
        <v>13424738</v>
      </c>
      <c r="I52" s="143" t="s">
        <v>548</v>
      </c>
      <c r="J52" s="143" t="s">
        <v>549</v>
      </c>
    </row>
    <row r="53" spans="1:10">
      <c r="A53" s="216"/>
      <c r="B53" s="204" t="s">
        <v>4220</v>
      </c>
      <c r="C53" s="5" t="s">
        <v>5243</v>
      </c>
      <c r="D53" s="5" t="s">
        <v>5248</v>
      </c>
      <c r="E53" s="217">
        <v>150000</v>
      </c>
      <c r="F53" s="218">
        <f t="shared" si="1"/>
        <v>13574738</v>
      </c>
      <c r="G53" s="217">
        <f t="shared" si="0"/>
        <v>150000</v>
      </c>
      <c r="H53" s="219">
        <f t="shared" si="2"/>
        <v>13574738</v>
      </c>
      <c r="I53" s="143" t="s">
        <v>548</v>
      </c>
      <c r="J53" s="143" t="s">
        <v>549</v>
      </c>
    </row>
    <row r="54" spans="1:10">
      <c r="A54" s="216"/>
      <c r="B54" s="204" t="s">
        <v>4220</v>
      </c>
      <c r="C54" s="5" t="s">
        <v>5243</v>
      </c>
      <c r="D54" s="5" t="s">
        <v>5249</v>
      </c>
      <c r="E54" s="217">
        <v>50000</v>
      </c>
      <c r="F54" s="218">
        <f t="shared" si="1"/>
        <v>13624738</v>
      </c>
      <c r="G54" s="217">
        <f t="shared" si="0"/>
        <v>50000</v>
      </c>
      <c r="H54" s="219">
        <f t="shared" si="2"/>
        <v>13624738</v>
      </c>
      <c r="I54" s="143" t="s">
        <v>548</v>
      </c>
      <c r="J54" s="143" t="s">
        <v>549</v>
      </c>
    </row>
    <row r="55" spans="1:10">
      <c r="A55" s="216"/>
      <c r="B55" s="204" t="s">
        <v>4220</v>
      </c>
      <c r="C55" s="5" t="s">
        <v>5243</v>
      </c>
      <c r="D55" s="5" t="s">
        <v>5223</v>
      </c>
      <c r="E55" s="217">
        <v>12750</v>
      </c>
      <c r="F55" s="218">
        <f t="shared" si="1"/>
        <v>13637488</v>
      </c>
      <c r="G55" s="217">
        <f t="shared" si="0"/>
        <v>12750</v>
      </c>
      <c r="H55" s="219">
        <f t="shared" si="2"/>
        <v>13637488</v>
      </c>
      <c r="I55" s="143" t="s">
        <v>548</v>
      </c>
      <c r="J55" s="143" t="s">
        <v>549</v>
      </c>
    </row>
    <row r="56" spans="1:10">
      <c r="A56" s="216"/>
      <c r="B56" s="204" t="s">
        <v>4220</v>
      </c>
      <c r="C56" s="5" t="s">
        <v>5243</v>
      </c>
      <c r="D56" s="5" t="s">
        <v>5223</v>
      </c>
      <c r="E56" s="217">
        <v>31250</v>
      </c>
      <c r="F56" s="218">
        <f t="shared" si="1"/>
        <v>13668738</v>
      </c>
      <c r="G56" s="217">
        <f t="shared" si="0"/>
        <v>31250</v>
      </c>
      <c r="H56" s="219">
        <f t="shared" si="2"/>
        <v>13668738</v>
      </c>
      <c r="I56" s="143" t="s">
        <v>548</v>
      </c>
      <c r="J56" s="143" t="s">
        <v>549</v>
      </c>
    </row>
    <row r="57" spans="1:10">
      <c r="A57" s="216"/>
      <c r="B57" s="204" t="s">
        <v>4220</v>
      </c>
      <c r="C57" s="5" t="s">
        <v>5243</v>
      </c>
      <c r="D57" s="5" t="s">
        <v>5250</v>
      </c>
      <c r="E57" s="217">
        <v>150000</v>
      </c>
      <c r="F57" s="218">
        <f t="shared" si="1"/>
        <v>13818738</v>
      </c>
      <c r="G57" s="217">
        <f t="shared" si="0"/>
        <v>150000</v>
      </c>
      <c r="H57" s="219">
        <f t="shared" si="2"/>
        <v>13818738</v>
      </c>
      <c r="I57" s="143" t="s">
        <v>548</v>
      </c>
      <c r="J57" s="143" t="s">
        <v>549</v>
      </c>
    </row>
    <row r="58" spans="1:10">
      <c r="A58" s="216"/>
      <c r="B58" s="204" t="s">
        <v>4220</v>
      </c>
      <c r="C58" s="5" t="s">
        <v>5243</v>
      </c>
      <c r="D58" s="5" t="s">
        <v>4713</v>
      </c>
      <c r="E58" s="217">
        <v>50000</v>
      </c>
      <c r="F58" s="218">
        <f t="shared" si="1"/>
        <v>13868738</v>
      </c>
      <c r="G58" s="217">
        <f t="shared" si="0"/>
        <v>50000</v>
      </c>
      <c r="H58" s="219">
        <f t="shared" si="2"/>
        <v>13868738</v>
      </c>
      <c r="I58" s="143" t="s">
        <v>548</v>
      </c>
      <c r="J58" s="143" t="s">
        <v>549</v>
      </c>
    </row>
    <row r="59" spans="1:10">
      <c r="A59" s="216"/>
      <c r="B59" s="204" t="s">
        <v>4220</v>
      </c>
      <c r="C59" s="5" t="s">
        <v>5243</v>
      </c>
      <c r="D59" s="5" t="s">
        <v>5251</v>
      </c>
      <c r="E59" s="217">
        <v>10000</v>
      </c>
      <c r="F59" s="218">
        <f t="shared" si="1"/>
        <v>13878738</v>
      </c>
      <c r="G59" s="217">
        <f t="shared" si="0"/>
        <v>10000</v>
      </c>
      <c r="H59" s="219">
        <f t="shared" si="2"/>
        <v>13878738</v>
      </c>
      <c r="I59" s="143" t="s">
        <v>548</v>
      </c>
      <c r="J59" s="143" t="s">
        <v>549</v>
      </c>
    </row>
    <row r="60" spans="1:10">
      <c r="A60" s="216"/>
      <c r="B60" s="204" t="s">
        <v>4220</v>
      </c>
      <c r="C60" s="5" t="s">
        <v>5243</v>
      </c>
      <c r="D60" s="5" t="s">
        <v>5252</v>
      </c>
      <c r="E60" s="217">
        <v>15000</v>
      </c>
      <c r="F60" s="218">
        <f t="shared" si="1"/>
        <v>13893738</v>
      </c>
      <c r="G60" s="217">
        <f t="shared" si="0"/>
        <v>15000</v>
      </c>
      <c r="H60" s="219">
        <f t="shared" si="2"/>
        <v>13893738</v>
      </c>
      <c r="I60" s="143" t="s">
        <v>548</v>
      </c>
      <c r="J60" s="143" t="s">
        <v>549</v>
      </c>
    </row>
    <row r="61" spans="1:10">
      <c r="A61" s="216"/>
      <c r="B61" s="204" t="s">
        <v>4220</v>
      </c>
      <c r="C61" s="5" t="s">
        <v>5243</v>
      </c>
      <c r="D61" s="5" t="s">
        <v>5253</v>
      </c>
      <c r="E61" s="217">
        <v>70000</v>
      </c>
      <c r="F61" s="218">
        <f t="shared" si="1"/>
        <v>13963738</v>
      </c>
      <c r="G61" s="217">
        <f t="shared" si="0"/>
        <v>70000</v>
      </c>
      <c r="H61" s="219">
        <f t="shared" si="2"/>
        <v>13963738</v>
      </c>
      <c r="I61" s="143" t="s">
        <v>548</v>
      </c>
      <c r="J61" s="143" t="s">
        <v>549</v>
      </c>
    </row>
    <row r="62" spans="1:10">
      <c r="A62" s="216"/>
      <c r="B62" s="204" t="s">
        <v>4220</v>
      </c>
      <c r="C62" s="5" t="s">
        <v>5243</v>
      </c>
      <c r="D62" s="5" t="s">
        <v>5254</v>
      </c>
      <c r="E62" s="217">
        <v>425000</v>
      </c>
      <c r="F62" s="218">
        <f t="shared" si="1"/>
        <v>14388738</v>
      </c>
      <c r="G62" s="217">
        <f t="shared" si="0"/>
        <v>425000</v>
      </c>
      <c r="H62" s="219">
        <f t="shared" si="2"/>
        <v>14388738</v>
      </c>
      <c r="I62" s="143" t="s">
        <v>548</v>
      </c>
      <c r="J62" s="143" t="s">
        <v>549</v>
      </c>
    </row>
    <row r="63" spans="1:10">
      <c r="A63" s="216"/>
      <c r="B63" s="204" t="s">
        <v>4220</v>
      </c>
      <c r="C63" s="5" t="s">
        <v>5243</v>
      </c>
      <c r="D63" s="5" t="s">
        <v>5255</v>
      </c>
      <c r="E63" s="217">
        <v>2500000</v>
      </c>
      <c r="F63" s="218">
        <f t="shared" si="1"/>
        <v>16888738</v>
      </c>
      <c r="G63" s="217">
        <f t="shared" si="0"/>
        <v>2500000</v>
      </c>
      <c r="H63" s="219">
        <f t="shared" si="2"/>
        <v>16888738</v>
      </c>
      <c r="I63" s="143" t="s">
        <v>548</v>
      </c>
      <c r="J63" s="143" t="s">
        <v>549</v>
      </c>
    </row>
    <row r="64" spans="1:10">
      <c r="A64" s="216"/>
      <c r="B64" s="204" t="s">
        <v>4220</v>
      </c>
      <c r="C64" s="5" t="s">
        <v>5243</v>
      </c>
      <c r="D64" s="5" t="s">
        <v>5256</v>
      </c>
      <c r="E64" s="217">
        <v>14000</v>
      </c>
      <c r="F64" s="218">
        <f t="shared" si="1"/>
        <v>16902738</v>
      </c>
      <c r="G64" s="217">
        <f t="shared" si="0"/>
        <v>14000</v>
      </c>
      <c r="H64" s="219">
        <f t="shared" si="2"/>
        <v>16902738</v>
      </c>
      <c r="I64" s="143" t="s">
        <v>548</v>
      </c>
      <c r="J64" s="143" t="s">
        <v>549</v>
      </c>
    </row>
    <row r="65" spans="1:10">
      <c r="A65" s="216"/>
      <c r="B65" s="204" t="s">
        <v>4220</v>
      </c>
      <c r="C65" s="5" t="s">
        <v>5243</v>
      </c>
      <c r="D65" s="5" t="s">
        <v>5257</v>
      </c>
      <c r="E65" s="217">
        <v>175000</v>
      </c>
      <c r="F65" s="218">
        <f t="shared" si="1"/>
        <v>17077738</v>
      </c>
      <c r="G65" s="217">
        <f t="shared" si="0"/>
        <v>175000</v>
      </c>
      <c r="H65" s="219">
        <f t="shared" si="2"/>
        <v>17077738</v>
      </c>
      <c r="I65" s="143" t="s">
        <v>548</v>
      </c>
      <c r="J65" s="143" t="s">
        <v>549</v>
      </c>
    </row>
    <row r="66" spans="1:10">
      <c r="A66" s="216"/>
      <c r="B66" s="204" t="s">
        <v>4220</v>
      </c>
      <c r="C66" s="5" t="s">
        <v>5258</v>
      </c>
      <c r="D66" s="5" t="s">
        <v>4250</v>
      </c>
      <c r="E66" s="217">
        <v>60000</v>
      </c>
      <c r="F66" s="218">
        <f t="shared" si="1"/>
        <v>17137738</v>
      </c>
      <c r="G66" s="217">
        <f t="shared" si="0"/>
        <v>60000</v>
      </c>
      <c r="H66" s="219">
        <f t="shared" si="2"/>
        <v>17137738</v>
      </c>
      <c r="I66" s="143" t="s">
        <v>869</v>
      </c>
      <c r="J66" s="143" t="s">
        <v>790</v>
      </c>
    </row>
    <row r="67" spans="1:10">
      <c r="A67" s="216"/>
      <c r="B67" s="204" t="s">
        <v>4220</v>
      </c>
      <c r="C67" s="5" t="s">
        <v>5259</v>
      </c>
      <c r="D67" s="5" t="s">
        <v>5260</v>
      </c>
      <c r="E67" s="217">
        <v>30000</v>
      </c>
      <c r="F67" s="218">
        <f t="shared" si="1"/>
        <v>17167738</v>
      </c>
      <c r="G67" s="217">
        <f t="shared" si="0"/>
        <v>30000</v>
      </c>
      <c r="H67" s="219">
        <f t="shared" si="2"/>
        <v>17167738</v>
      </c>
      <c r="I67" s="143" t="s">
        <v>869</v>
      </c>
      <c r="J67" s="143" t="s">
        <v>790</v>
      </c>
    </row>
    <row r="68" spans="1:10">
      <c r="A68" s="216"/>
      <c r="B68" s="204" t="s">
        <v>4220</v>
      </c>
      <c r="C68" s="5" t="s">
        <v>5259</v>
      </c>
      <c r="D68" s="5" t="s">
        <v>5261</v>
      </c>
      <c r="E68" s="217">
        <v>5000</v>
      </c>
      <c r="F68" s="218">
        <f t="shared" si="1"/>
        <v>17172738</v>
      </c>
      <c r="G68" s="217">
        <f t="shared" si="0"/>
        <v>5000</v>
      </c>
      <c r="H68" s="219">
        <f t="shared" si="2"/>
        <v>17172738</v>
      </c>
      <c r="I68" s="143" t="s">
        <v>869</v>
      </c>
      <c r="J68" s="143" t="s">
        <v>790</v>
      </c>
    </row>
    <row r="69" spans="1:10">
      <c r="A69" s="216"/>
      <c r="B69" s="204" t="s">
        <v>4220</v>
      </c>
      <c r="C69" s="5" t="s">
        <v>5259</v>
      </c>
      <c r="D69" s="5" t="s">
        <v>5262</v>
      </c>
      <c r="E69" s="217">
        <v>7000</v>
      </c>
      <c r="F69" s="218">
        <f t="shared" si="1"/>
        <v>17179738</v>
      </c>
      <c r="G69" s="217">
        <f t="shared" si="0"/>
        <v>7000</v>
      </c>
      <c r="H69" s="219">
        <f t="shared" si="2"/>
        <v>17179738</v>
      </c>
      <c r="I69" s="143" t="s">
        <v>869</v>
      </c>
      <c r="J69" s="143" t="s">
        <v>790</v>
      </c>
    </row>
    <row r="70" spans="1:10">
      <c r="A70" s="216"/>
      <c r="B70" s="204" t="s">
        <v>4220</v>
      </c>
      <c r="C70" s="5" t="s">
        <v>5259</v>
      </c>
      <c r="D70" s="5" t="s">
        <v>5263</v>
      </c>
      <c r="E70" s="217">
        <v>25000</v>
      </c>
      <c r="F70" s="218">
        <f t="shared" si="1"/>
        <v>17204738</v>
      </c>
      <c r="G70" s="217">
        <f t="shared" ref="G70:G122" si="3">E70</f>
        <v>25000</v>
      </c>
      <c r="H70" s="219">
        <f t="shared" si="2"/>
        <v>17204738</v>
      </c>
      <c r="I70" s="143" t="s">
        <v>869</v>
      </c>
      <c r="J70" s="143" t="s">
        <v>790</v>
      </c>
    </row>
    <row r="71" spans="1:10">
      <c r="A71" s="216"/>
      <c r="B71" s="204" t="s">
        <v>4220</v>
      </c>
      <c r="C71" s="5" t="s">
        <v>5259</v>
      </c>
      <c r="D71" s="5" t="s">
        <v>5264</v>
      </c>
      <c r="E71" s="217">
        <v>50000</v>
      </c>
      <c r="F71" s="218">
        <f t="shared" ref="F71:F122" si="4">E71+F70</f>
        <v>17254738</v>
      </c>
      <c r="G71" s="217">
        <f t="shared" si="3"/>
        <v>50000</v>
      </c>
      <c r="H71" s="219">
        <f t="shared" ref="H71:H122" si="5">H70+G71</f>
        <v>17254738</v>
      </c>
      <c r="I71" s="143" t="s">
        <v>869</v>
      </c>
      <c r="J71" s="143" t="s">
        <v>790</v>
      </c>
    </row>
    <row r="72" spans="1:10">
      <c r="A72" s="216"/>
      <c r="B72" s="204" t="s">
        <v>4220</v>
      </c>
      <c r="C72" s="5" t="s">
        <v>5259</v>
      </c>
      <c r="D72" s="5" t="s">
        <v>5265</v>
      </c>
      <c r="E72" s="217">
        <v>5000</v>
      </c>
      <c r="F72" s="218">
        <f t="shared" si="4"/>
        <v>17259738</v>
      </c>
      <c r="G72" s="217">
        <f t="shared" si="3"/>
        <v>5000</v>
      </c>
      <c r="H72" s="219">
        <f t="shared" si="5"/>
        <v>17259738</v>
      </c>
      <c r="I72" s="143" t="s">
        <v>869</v>
      </c>
      <c r="J72" s="143" t="s">
        <v>790</v>
      </c>
    </row>
    <row r="73" spans="1:10">
      <c r="A73" s="216"/>
      <c r="B73" s="204" t="s">
        <v>4220</v>
      </c>
      <c r="C73" s="5" t="s">
        <v>5259</v>
      </c>
      <c r="D73" s="5" t="s">
        <v>5266</v>
      </c>
      <c r="E73" s="217">
        <v>5000</v>
      </c>
      <c r="F73" s="218">
        <f t="shared" si="4"/>
        <v>17264738</v>
      </c>
      <c r="G73" s="217">
        <f t="shared" si="3"/>
        <v>5000</v>
      </c>
      <c r="H73" s="219">
        <f t="shared" si="5"/>
        <v>17264738</v>
      </c>
      <c r="I73" s="143" t="s">
        <v>869</v>
      </c>
      <c r="J73" s="143" t="s">
        <v>790</v>
      </c>
    </row>
    <row r="74" spans="1:10">
      <c r="A74" s="216"/>
      <c r="B74" s="204" t="s">
        <v>4220</v>
      </c>
      <c r="C74" s="5" t="s">
        <v>5259</v>
      </c>
      <c r="D74" s="5" t="s">
        <v>5267</v>
      </c>
      <c r="E74" s="217">
        <v>15000</v>
      </c>
      <c r="F74" s="218">
        <f t="shared" si="4"/>
        <v>17279738</v>
      </c>
      <c r="G74" s="217">
        <f t="shared" si="3"/>
        <v>15000</v>
      </c>
      <c r="H74" s="219">
        <f t="shared" si="5"/>
        <v>17279738</v>
      </c>
      <c r="I74" s="143" t="s">
        <v>869</v>
      </c>
      <c r="J74" s="143" t="s">
        <v>790</v>
      </c>
    </row>
    <row r="75" spans="1:10">
      <c r="A75" s="216"/>
      <c r="B75" s="204" t="s">
        <v>4220</v>
      </c>
      <c r="C75" s="5" t="s">
        <v>5259</v>
      </c>
      <c r="D75" s="5" t="s">
        <v>5268</v>
      </c>
      <c r="E75" s="217">
        <v>25000</v>
      </c>
      <c r="F75" s="218">
        <f t="shared" si="4"/>
        <v>17304738</v>
      </c>
      <c r="G75" s="217">
        <f t="shared" si="3"/>
        <v>25000</v>
      </c>
      <c r="H75" s="219">
        <f t="shared" si="5"/>
        <v>17304738</v>
      </c>
      <c r="I75" s="143" t="s">
        <v>869</v>
      </c>
      <c r="J75" s="143" t="s">
        <v>790</v>
      </c>
    </row>
    <row r="76" spans="1:10">
      <c r="A76" s="216"/>
      <c r="B76" s="204" t="s">
        <v>4220</v>
      </c>
      <c r="C76" s="5" t="s">
        <v>5259</v>
      </c>
      <c r="D76" s="5" t="s">
        <v>5269</v>
      </c>
      <c r="E76" s="217">
        <v>80000</v>
      </c>
      <c r="F76" s="218">
        <f t="shared" si="4"/>
        <v>17384738</v>
      </c>
      <c r="G76" s="217">
        <f t="shared" si="3"/>
        <v>80000</v>
      </c>
      <c r="H76" s="219">
        <f t="shared" si="5"/>
        <v>17384738</v>
      </c>
      <c r="I76" s="143" t="s">
        <v>869</v>
      </c>
      <c r="J76" s="143" t="s">
        <v>790</v>
      </c>
    </row>
    <row r="77" spans="1:10">
      <c r="A77" s="216"/>
      <c r="B77" s="204" t="s">
        <v>4220</v>
      </c>
      <c r="C77" s="5" t="s">
        <v>5259</v>
      </c>
      <c r="D77" s="5" t="s">
        <v>5270</v>
      </c>
      <c r="E77" s="217">
        <v>10000</v>
      </c>
      <c r="F77" s="218">
        <f t="shared" si="4"/>
        <v>17394738</v>
      </c>
      <c r="G77" s="217">
        <f t="shared" si="3"/>
        <v>10000</v>
      </c>
      <c r="H77" s="219">
        <f t="shared" si="5"/>
        <v>17394738</v>
      </c>
      <c r="I77" s="143" t="s">
        <v>869</v>
      </c>
      <c r="J77" s="143" t="s">
        <v>790</v>
      </c>
    </row>
    <row r="78" spans="1:10">
      <c r="A78" s="216"/>
      <c r="B78" s="204" t="s">
        <v>4220</v>
      </c>
      <c r="C78" s="5" t="s">
        <v>5271</v>
      </c>
      <c r="D78" s="5" t="s">
        <v>5272</v>
      </c>
      <c r="E78" s="217">
        <v>165000</v>
      </c>
      <c r="F78" s="218">
        <f t="shared" si="4"/>
        <v>17559738</v>
      </c>
      <c r="G78" s="217">
        <f t="shared" si="3"/>
        <v>165000</v>
      </c>
      <c r="H78" s="219">
        <f t="shared" si="5"/>
        <v>17559738</v>
      </c>
      <c r="I78" s="143" t="s">
        <v>548</v>
      </c>
      <c r="J78" s="143" t="s">
        <v>549</v>
      </c>
    </row>
    <row r="79" spans="1:10">
      <c r="A79" s="216"/>
      <c r="B79" s="204" t="s">
        <v>4220</v>
      </c>
      <c r="C79" s="5" t="s">
        <v>5271</v>
      </c>
      <c r="D79" s="5" t="s">
        <v>5273</v>
      </c>
      <c r="E79" s="217">
        <v>5000</v>
      </c>
      <c r="F79" s="218">
        <f t="shared" si="4"/>
        <v>17564738</v>
      </c>
      <c r="G79" s="217">
        <f t="shared" si="3"/>
        <v>5000</v>
      </c>
      <c r="H79" s="219">
        <f t="shared" si="5"/>
        <v>17564738</v>
      </c>
      <c r="I79" s="143" t="s">
        <v>548</v>
      </c>
      <c r="J79" s="143" t="s">
        <v>549</v>
      </c>
    </row>
    <row r="80" spans="1:10">
      <c r="A80" s="216"/>
      <c r="B80" s="204" t="s">
        <v>4220</v>
      </c>
      <c r="C80" s="5" t="s">
        <v>5271</v>
      </c>
      <c r="D80" s="5" t="s">
        <v>5274</v>
      </c>
      <c r="E80" s="217">
        <v>20250</v>
      </c>
      <c r="F80" s="218">
        <f t="shared" si="4"/>
        <v>17584988</v>
      </c>
      <c r="G80" s="217">
        <f t="shared" si="3"/>
        <v>20250</v>
      </c>
      <c r="H80" s="219">
        <f t="shared" si="5"/>
        <v>17584988</v>
      </c>
      <c r="I80" s="143" t="s">
        <v>548</v>
      </c>
      <c r="J80" s="143" t="s">
        <v>549</v>
      </c>
    </row>
    <row r="81" spans="1:10">
      <c r="A81" s="216"/>
      <c r="B81" s="204" t="s">
        <v>4220</v>
      </c>
      <c r="C81" s="5" t="s">
        <v>5271</v>
      </c>
      <c r="D81" s="5" t="s">
        <v>5275</v>
      </c>
      <c r="E81" s="217">
        <v>250000</v>
      </c>
      <c r="F81" s="218">
        <f t="shared" si="4"/>
        <v>17834988</v>
      </c>
      <c r="G81" s="217">
        <f t="shared" si="3"/>
        <v>250000</v>
      </c>
      <c r="H81" s="219">
        <f t="shared" si="5"/>
        <v>17834988</v>
      </c>
      <c r="I81" s="143" t="s">
        <v>548</v>
      </c>
      <c r="J81" s="143" t="s">
        <v>549</v>
      </c>
    </row>
    <row r="82" spans="1:10">
      <c r="A82" s="216"/>
      <c r="B82" s="204" t="s">
        <v>4220</v>
      </c>
      <c r="C82" s="5" t="s">
        <v>5271</v>
      </c>
      <c r="D82" s="5" t="s">
        <v>4713</v>
      </c>
      <c r="E82" s="217">
        <v>16000</v>
      </c>
      <c r="F82" s="218">
        <f t="shared" si="4"/>
        <v>17850988</v>
      </c>
      <c r="G82" s="217">
        <f t="shared" si="3"/>
        <v>16000</v>
      </c>
      <c r="H82" s="219">
        <f t="shared" si="5"/>
        <v>17850988</v>
      </c>
      <c r="I82" s="143" t="s">
        <v>548</v>
      </c>
      <c r="J82" s="143" t="s">
        <v>549</v>
      </c>
    </row>
    <row r="83" spans="1:10">
      <c r="A83" s="216"/>
      <c r="B83" s="204" t="s">
        <v>4220</v>
      </c>
      <c r="C83" s="5" t="s">
        <v>5271</v>
      </c>
      <c r="D83" s="5" t="s">
        <v>5276</v>
      </c>
      <c r="E83" s="217">
        <v>10000</v>
      </c>
      <c r="F83" s="218">
        <f t="shared" si="4"/>
        <v>17860988</v>
      </c>
      <c r="G83" s="217">
        <f t="shared" si="3"/>
        <v>10000</v>
      </c>
      <c r="H83" s="219">
        <f t="shared" si="5"/>
        <v>17860988</v>
      </c>
      <c r="I83" s="143" t="s">
        <v>548</v>
      </c>
      <c r="J83" s="143" t="s">
        <v>549</v>
      </c>
    </row>
    <row r="84" spans="1:10">
      <c r="A84" s="216"/>
      <c r="B84" s="204" t="s">
        <v>4220</v>
      </c>
      <c r="C84" s="5" t="s">
        <v>5271</v>
      </c>
      <c r="D84" s="5" t="s">
        <v>4342</v>
      </c>
      <c r="E84" s="217">
        <v>150000</v>
      </c>
      <c r="F84" s="218">
        <f t="shared" si="4"/>
        <v>18010988</v>
      </c>
      <c r="G84" s="217">
        <f t="shared" si="3"/>
        <v>150000</v>
      </c>
      <c r="H84" s="219">
        <f t="shared" si="5"/>
        <v>18010988</v>
      </c>
      <c r="I84" s="143" t="s">
        <v>548</v>
      </c>
      <c r="J84" s="143" t="s">
        <v>549</v>
      </c>
    </row>
    <row r="85" spans="1:10">
      <c r="A85" s="216"/>
      <c r="B85" s="204" t="s">
        <v>4220</v>
      </c>
      <c r="C85" s="5" t="s">
        <v>5271</v>
      </c>
      <c r="D85" s="5" t="s">
        <v>5277</v>
      </c>
      <c r="E85" s="217">
        <v>55000</v>
      </c>
      <c r="F85" s="218">
        <f t="shared" si="4"/>
        <v>18065988</v>
      </c>
      <c r="G85" s="217">
        <f t="shared" si="3"/>
        <v>55000</v>
      </c>
      <c r="H85" s="219">
        <f t="shared" si="5"/>
        <v>18065988</v>
      </c>
      <c r="I85" s="143" t="s">
        <v>548</v>
      </c>
      <c r="J85" s="143" t="s">
        <v>549</v>
      </c>
    </row>
    <row r="86" spans="1:10">
      <c r="A86" s="216"/>
      <c r="B86" s="204" t="s">
        <v>4220</v>
      </c>
      <c r="C86" s="5" t="s">
        <v>5278</v>
      </c>
      <c r="D86" s="5" t="s">
        <v>4702</v>
      </c>
      <c r="E86" s="217">
        <v>13000</v>
      </c>
      <c r="F86" s="218">
        <f t="shared" si="4"/>
        <v>18078988</v>
      </c>
      <c r="G86" s="217">
        <f t="shared" si="3"/>
        <v>13000</v>
      </c>
      <c r="H86" s="219">
        <f t="shared" si="5"/>
        <v>18078988</v>
      </c>
      <c r="I86" s="143" t="s">
        <v>436</v>
      </c>
      <c r="J86" s="143" t="s">
        <v>2015</v>
      </c>
    </row>
    <row r="87" spans="1:10">
      <c r="A87" s="216"/>
      <c r="B87" s="204" t="s">
        <v>4220</v>
      </c>
      <c r="C87" s="5" t="s">
        <v>5278</v>
      </c>
      <c r="D87" s="5" t="s">
        <v>5279</v>
      </c>
      <c r="E87" s="217">
        <v>10000</v>
      </c>
      <c r="F87" s="218">
        <f t="shared" si="4"/>
        <v>18088988</v>
      </c>
      <c r="G87" s="217">
        <f t="shared" si="3"/>
        <v>10000</v>
      </c>
      <c r="H87" s="219">
        <f t="shared" si="5"/>
        <v>18088988</v>
      </c>
      <c r="I87" s="143" t="s">
        <v>436</v>
      </c>
      <c r="J87" s="143" t="s">
        <v>2015</v>
      </c>
    </row>
    <row r="88" spans="1:10">
      <c r="A88" s="216"/>
      <c r="B88" s="204" t="s">
        <v>4220</v>
      </c>
      <c r="C88" s="5" t="s">
        <v>5278</v>
      </c>
      <c r="D88" s="5" t="s">
        <v>5280</v>
      </c>
      <c r="E88" s="217">
        <v>240000</v>
      </c>
      <c r="F88" s="218">
        <f t="shared" si="4"/>
        <v>18328988</v>
      </c>
      <c r="G88" s="217">
        <f t="shared" si="3"/>
        <v>240000</v>
      </c>
      <c r="H88" s="219">
        <f t="shared" si="5"/>
        <v>18328988</v>
      </c>
      <c r="I88" s="143" t="s">
        <v>436</v>
      </c>
      <c r="J88" s="143" t="s">
        <v>2015</v>
      </c>
    </row>
    <row r="89" spans="1:10">
      <c r="A89" s="216"/>
      <c r="B89" s="204" t="s">
        <v>4220</v>
      </c>
      <c r="C89" s="5" t="s">
        <v>5278</v>
      </c>
      <c r="D89" s="5" t="s">
        <v>5281</v>
      </c>
      <c r="E89" s="217">
        <v>25000</v>
      </c>
      <c r="F89" s="218">
        <f t="shared" si="4"/>
        <v>18353988</v>
      </c>
      <c r="G89" s="217">
        <f t="shared" si="3"/>
        <v>25000</v>
      </c>
      <c r="H89" s="219">
        <f t="shared" si="5"/>
        <v>18353988</v>
      </c>
      <c r="I89" s="143" t="s">
        <v>436</v>
      </c>
      <c r="J89" s="143" t="s">
        <v>2015</v>
      </c>
    </row>
    <row r="90" spans="1:10">
      <c r="A90" s="216"/>
      <c r="B90" s="204" t="s">
        <v>4220</v>
      </c>
      <c r="C90" s="5" t="s">
        <v>5278</v>
      </c>
      <c r="D90" s="5" t="s">
        <v>5282</v>
      </c>
      <c r="E90" s="217">
        <v>15000</v>
      </c>
      <c r="F90" s="218">
        <f t="shared" si="4"/>
        <v>18368988</v>
      </c>
      <c r="G90" s="217">
        <f t="shared" si="3"/>
        <v>15000</v>
      </c>
      <c r="H90" s="219">
        <f t="shared" si="5"/>
        <v>18368988</v>
      </c>
      <c r="I90" s="143" t="s">
        <v>436</v>
      </c>
      <c r="J90" s="143" t="s">
        <v>2015</v>
      </c>
    </row>
    <row r="91" spans="1:10">
      <c r="A91" s="216"/>
      <c r="B91" s="204" t="s">
        <v>4220</v>
      </c>
      <c r="C91" s="5" t="s">
        <v>5283</v>
      </c>
      <c r="D91" s="5" t="s">
        <v>5284</v>
      </c>
      <c r="E91" s="217">
        <v>65000</v>
      </c>
      <c r="F91" s="218">
        <f t="shared" si="4"/>
        <v>18433988</v>
      </c>
      <c r="G91" s="217">
        <f t="shared" si="3"/>
        <v>65000</v>
      </c>
      <c r="H91" s="219">
        <f t="shared" si="5"/>
        <v>18433988</v>
      </c>
      <c r="I91" s="143" t="s">
        <v>548</v>
      </c>
      <c r="J91" s="143" t="s">
        <v>549</v>
      </c>
    </row>
    <row r="92" spans="1:10">
      <c r="A92" s="216"/>
      <c r="B92" s="204" t="s">
        <v>4220</v>
      </c>
      <c r="C92" s="5" t="s">
        <v>5283</v>
      </c>
      <c r="D92" s="5" t="s">
        <v>5285</v>
      </c>
      <c r="E92" s="217">
        <v>10000</v>
      </c>
      <c r="F92" s="218">
        <f t="shared" si="4"/>
        <v>18443988</v>
      </c>
      <c r="G92" s="217">
        <f t="shared" si="3"/>
        <v>10000</v>
      </c>
      <c r="H92" s="219">
        <f t="shared" si="5"/>
        <v>18443988</v>
      </c>
      <c r="I92" s="143" t="s">
        <v>548</v>
      </c>
      <c r="J92" s="143" t="s">
        <v>549</v>
      </c>
    </row>
    <row r="93" spans="1:10">
      <c r="A93" s="216"/>
      <c r="B93" s="204" t="s">
        <v>4220</v>
      </c>
      <c r="C93" s="5" t="s">
        <v>5283</v>
      </c>
      <c r="D93" s="5" t="s">
        <v>5286</v>
      </c>
      <c r="E93" s="217">
        <v>145000</v>
      </c>
      <c r="F93" s="218">
        <f t="shared" si="4"/>
        <v>18588988</v>
      </c>
      <c r="G93" s="217">
        <f t="shared" si="3"/>
        <v>145000</v>
      </c>
      <c r="H93" s="219">
        <f t="shared" si="5"/>
        <v>18588988</v>
      </c>
      <c r="I93" s="143" t="s">
        <v>548</v>
      </c>
      <c r="J93" s="143" t="s">
        <v>549</v>
      </c>
    </row>
    <row r="94" spans="1:10">
      <c r="A94" s="216"/>
      <c r="B94" s="204" t="s">
        <v>4220</v>
      </c>
      <c r="C94" s="5" t="s">
        <v>5283</v>
      </c>
      <c r="D94" s="5" t="s">
        <v>5287</v>
      </c>
      <c r="E94" s="217">
        <v>6000</v>
      </c>
      <c r="F94" s="218">
        <f t="shared" si="4"/>
        <v>18594988</v>
      </c>
      <c r="G94" s="217">
        <f t="shared" si="3"/>
        <v>6000</v>
      </c>
      <c r="H94" s="219">
        <f t="shared" si="5"/>
        <v>18594988</v>
      </c>
      <c r="I94" s="143" t="s">
        <v>548</v>
      </c>
      <c r="J94" s="143" t="s">
        <v>549</v>
      </c>
    </row>
    <row r="95" spans="1:10">
      <c r="A95" s="216"/>
      <c r="B95" s="204" t="s">
        <v>4220</v>
      </c>
      <c r="C95" s="5" t="s">
        <v>5283</v>
      </c>
      <c r="D95" s="5" t="s">
        <v>5288</v>
      </c>
      <c r="E95" s="217">
        <v>25000</v>
      </c>
      <c r="F95" s="218">
        <f t="shared" si="4"/>
        <v>18619988</v>
      </c>
      <c r="G95" s="217">
        <f t="shared" si="3"/>
        <v>25000</v>
      </c>
      <c r="H95" s="219">
        <f t="shared" si="5"/>
        <v>18619988</v>
      </c>
      <c r="I95" s="143" t="s">
        <v>548</v>
      </c>
      <c r="J95" s="143" t="s">
        <v>549</v>
      </c>
    </row>
    <row r="96" spans="1:10">
      <c r="A96" s="216"/>
      <c r="B96" s="204" t="s">
        <v>4220</v>
      </c>
      <c r="C96" s="5" t="s">
        <v>5283</v>
      </c>
      <c r="D96" s="5" t="s">
        <v>5289</v>
      </c>
      <c r="E96" s="217">
        <v>5750</v>
      </c>
      <c r="F96" s="218">
        <f t="shared" si="4"/>
        <v>18625738</v>
      </c>
      <c r="G96" s="217">
        <f t="shared" si="3"/>
        <v>5750</v>
      </c>
      <c r="H96" s="219">
        <f t="shared" si="5"/>
        <v>18625738</v>
      </c>
      <c r="I96" s="143" t="s">
        <v>548</v>
      </c>
      <c r="J96" s="143" t="s">
        <v>549</v>
      </c>
    </row>
    <row r="97" spans="1:10">
      <c r="A97" s="216"/>
      <c r="B97" s="204" t="s">
        <v>4220</v>
      </c>
      <c r="C97" s="5" t="s">
        <v>5283</v>
      </c>
      <c r="D97" s="5" t="s">
        <v>5290</v>
      </c>
      <c r="E97" s="217">
        <v>16000</v>
      </c>
      <c r="F97" s="218">
        <f t="shared" si="4"/>
        <v>18641738</v>
      </c>
      <c r="G97" s="217">
        <f t="shared" si="3"/>
        <v>16000</v>
      </c>
      <c r="H97" s="219">
        <f t="shared" si="5"/>
        <v>18641738</v>
      </c>
      <c r="I97" s="143" t="s">
        <v>548</v>
      </c>
      <c r="J97" s="143" t="s">
        <v>549</v>
      </c>
    </row>
    <row r="98" spans="1:10">
      <c r="A98" s="216"/>
      <c r="B98" s="204" t="s">
        <v>4220</v>
      </c>
      <c r="C98" s="5" t="s">
        <v>5283</v>
      </c>
      <c r="D98" s="5" t="s">
        <v>5253</v>
      </c>
      <c r="E98" s="217">
        <v>75000</v>
      </c>
      <c r="F98" s="218">
        <f t="shared" si="4"/>
        <v>18716738</v>
      </c>
      <c r="G98" s="217">
        <f t="shared" si="3"/>
        <v>75000</v>
      </c>
      <c r="H98" s="219">
        <f t="shared" si="5"/>
        <v>18716738</v>
      </c>
      <c r="I98" s="143" t="s">
        <v>548</v>
      </c>
      <c r="J98" s="143" t="s">
        <v>549</v>
      </c>
    </row>
    <row r="99" spans="1:10">
      <c r="A99" s="216"/>
      <c r="B99" s="204" t="s">
        <v>4220</v>
      </c>
      <c r="C99" s="5" t="s">
        <v>5283</v>
      </c>
      <c r="D99" s="5" t="s">
        <v>5291</v>
      </c>
      <c r="E99" s="217">
        <v>40000</v>
      </c>
      <c r="F99" s="218">
        <f t="shared" si="4"/>
        <v>18756738</v>
      </c>
      <c r="G99" s="217">
        <f t="shared" si="3"/>
        <v>40000</v>
      </c>
      <c r="H99" s="219">
        <f t="shared" si="5"/>
        <v>18756738</v>
      </c>
      <c r="I99" s="143" t="s">
        <v>548</v>
      </c>
      <c r="J99" s="143" t="s">
        <v>549</v>
      </c>
    </row>
    <row r="100" spans="1:10">
      <c r="A100" s="216"/>
      <c r="B100" s="204" t="s">
        <v>4220</v>
      </c>
      <c r="C100" s="5" t="s">
        <v>5283</v>
      </c>
      <c r="D100" s="5" t="s">
        <v>5292</v>
      </c>
      <c r="E100" s="217">
        <v>700000</v>
      </c>
      <c r="F100" s="218">
        <f t="shared" si="4"/>
        <v>19456738</v>
      </c>
      <c r="G100" s="217">
        <f t="shared" si="3"/>
        <v>700000</v>
      </c>
      <c r="H100" s="219">
        <f t="shared" si="5"/>
        <v>19456738</v>
      </c>
      <c r="I100" s="143" t="s">
        <v>548</v>
      </c>
      <c r="J100" s="143" t="s">
        <v>549</v>
      </c>
    </row>
    <row r="101" spans="1:10">
      <c r="A101" s="216"/>
      <c r="B101" s="204" t="s">
        <v>4220</v>
      </c>
      <c r="C101" s="5" t="s">
        <v>5283</v>
      </c>
      <c r="D101" s="5" t="s">
        <v>5293</v>
      </c>
      <c r="E101" s="217">
        <v>5000</v>
      </c>
      <c r="F101" s="218">
        <f t="shared" si="4"/>
        <v>19461738</v>
      </c>
      <c r="G101" s="217">
        <f t="shared" si="3"/>
        <v>5000</v>
      </c>
      <c r="H101" s="219">
        <f t="shared" si="5"/>
        <v>19461738</v>
      </c>
      <c r="I101" s="143" t="s">
        <v>548</v>
      </c>
      <c r="J101" s="143" t="s">
        <v>549</v>
      </c>
    </row>
    <row r="102" spans="1:10">
      <c r="A102" s="216"/>
      <c r="B102" s="204" t="s">
        <v>4220</v>
      </c>
      <c r="C102" s="5" t="s">
        <v>5294</v>
      </c>
      <c r="D102" s="5" t="s">
        <v>5295</v>
      </c>
      <c r="E102" s="217">
        <v>5000</v>
      </c>
      <c r="F102" s="218">
        <f t="shared" si="4"/>
        <v>19466738</v>
      </c>
      <c r="G102" s="217">
        <f t="shared" si="3"/>
        <v>5000</v>
      </c>
      <c r="H102" s="219">
        <f t="shared" si="5"/>
        <v>19466738</v>
      </c>
      <c r="I102" s="143" t="s">
        <v>548</v>
      </c>
      <c r="J102" s="143" t="s">
        <v>549</v>
      </c>
    </row>
    <row r="103" spans="1:10">
      <c r="A103" s="216"/>
      <c r="B103" s="204" t="s">
        <v>4220</v>
      </c>
      <c r="C103" s="5" t="s">
        <v>5294</v>
      </c>
      <c r="D103" s="5" t="s">
        <v>5219</v>
      </c>
      <c r="E103" s="217">
        <v>7250</v>
      </c>
      <c r="F103" s="218">
        <f t="shared" si="4"/>
        <v>19473988</v>
      </c>
      <c r="G103" s="217">
        <f t="shared" si="3"/>
        <v>7250</v>
      </c>
      <c r="H103" s="219">
        <f t="shared" si="5"/>
        <v>19473988</v>
      </c>
      <c r="I103" s="143" t="s">
        <v>548</v>
      </c>
      <c r="J103" s="143" t="s">
        <v>549</v>
      </c>
    </row>
    <row r="104" spans="1:10">
      <c r="A104" s="216"/>
      <c r="B104" s="204" t="s">
        <v>4220</v>
      </c>
      <c r="C104" s="5" t="s">
        <v>5294</v>
      </c>
      <c r="D104" s="5" t="s">
        <v>5285</v>
      </c>
      <c r="E104" s="217">
        <v>15000</v>
      </c>
      <c r="F104" s="218">
        <f t="shared" si="4"/>
        <v>19488988</v>
      </c>
      <c r="G104" s="217">
        <f t="shared" si="3"/>
        <v>15000</v>
      </c>
      <c r="H104" s="219">
        <f t="shared" si="5"/>
        <v>19488988</v>
      </c>
      <c r="I104" s="143" t="s">
        <v>548</v>
      </c>
      <c r="J104" s="143" t="s">
        <v>549</v>
      </c>
    </row>
    <row r="105" spans="1:10">
      <c r="A105" s="216"/>
      <c r="B105" s="204" t="s">
        <v>4220</v>
      </c>
      <c r="C105" s="5" t="s">
        <v>5294</v>
      </c>
      <c r="D105" s="5" t="s">
        <v>5296</v>
      </c>
      <c r="E105" s="217">
        <v>11250</v>
      </c>
      <c r="F105" s="218">
        <f t="shared" si="4"/>
        <v>19500238</v>
      </c>
      <c r="G105" s="217">
        <f t="shared" si="3"/>
        <v>11250</v>
      </c>
      <c r="H105" s="219">
        <f t="shared" si="5"/>
        <v>19500238</v>
      </c>
      <c r="I105" s="143" t="s">
        <v>548</v>
      </c>
      <c r="J105" s="143" t="s">
        <v>549</v>
      </c>
    </row>
    <row r="106" spans="1:10">
      <c r="A106" s="216"/>
      <c r="B106" s="204" t="s">
        <v>4220</v>
      </c>
      <c r="C106" s="5" t="s">
        <v>5294</v>
      </c>
      <c r="D106" s="5" t="s">
        <v>5297</v>
      </c>
      <c r="E106" s="217">
        <v>180000</v>
      </c>
      <c r="F106" s="218">
        <f t="shared" si="4"/>
        <v>19680238</v>
      </c>
      <c r="G106" s="217">
        <f t="shared" si="3"/>
        <v>180000</v>
      </c>
      <c r="H106" s="219">
        <f t="shared" si="5"/>
        <v>19680238</v>
      </c>
      <c r="I106" s="143" t="s">
        <v>548</v>
      </c>
      <c r="J106" s="143" t="s">
        <v>549</v>
      </c>
    </row>
    <row r="107" spans="1:10">
      <c r="A107" s="216"/>
      <c r="B107" s="204" t="s">
        <v>4220</v>
      </c>
      <c r="C107" s="5" t="s">
        <v>5294</v>
      </c>
      <c r="D107" s="5" t="s">
        <v>5298</v>
      </c>
      <c r="E107" s="217">
        <v>1200000</v>
      </c>
      <c r="F107" s="218">
        <f t="shared" si="4"/>
        <v>20880238</v>
      </c>
      <c r="G107" s="217">
        <f t="shared" si="3"/>
        <v>1200000</v>
      </c>
      <c r="H107" s="219">
        <f t="shared" si="5"/>
        <v>20880238</v>
      </c>
      <c r="I107" s="143" t="s">
        <v>548</v>
      </c>
      <c r="J107" s="143" t="s">
        <v>549</v>
      </c>
    </row>
    <row r="108" spans="1:10">
      <c r="A108" s="216"/>
      <c r="B108" s="204" t="s">
        <v>4220</v>
      </c>
      <c r="C108" s="5" t="s">
        <v>5294</v>
      </c>
      <c r="D108" s="5" t="s">
        <v>5299</v>
      </c>
      <c r="E108" s="217">
        <v>50000</v>
      </c>
      <c r="F108" s="218">
        <f t="shared" si="4"/>
        <v>20930238</v>
      </c>
      <c r="G108" s="217">
        <f t="shared" si="3"/>
        <v>50000</v>
      </c>
      <c r="H108" s="219">
        <f t="shared" si="5"/>
        <v>20930238</v>
      </c>
      <c r="I108" s="143" t="s">
        <v>548</v>
      </c>
      <c r="J108" s="143" t="s">
        <v>549</v>
      </c>
    </row>
    <row r="109" spans="1:10">
      <c r="A109" s="216"/>
      <c r="B109" s="204" t="s">
        <v>4220</v>
      </c>
      <c r="C109" s="5" t="s">
        <v>5294</v>
      </c>
      <c r="D109" s="5" t="s">
        <v>5300</v>
      </c>
      <c r="E109" s="217">
        <v>5000</v>
      </c>
      <c r="F109" s="218">
        <f t="shared" si="4"/>
        <v>20935238</v>
      </c>
      <c r="G109" s="217">
        <f t="shared" si="3"/>
        <v>5000</v>
      </c>
      <c r="H109" s="219">
        <f t="shared" si="5"/>
        <v>20935238</v>
      </c>
      <c r="I109" s="143" t="s">
        <v>548</v>
      </c>
      <c r="J109" s="143" t="s">
        <v>549</v>
      </c>
    </row>
    <row r="110" spans="1:10">
      <c r="A110" s="216"/>
      <c r="B110" s="204" t="s">
        <v>4220</v>
      </c>
      <c r="C110" s="5" t="s">
        <v>5294</v>
      </c>
      <c r="D110" s="5" t="s">
        <v>5223</v>
      </c>
      <c r="E110" s="217">
        <v>12750</v>
      </c>
      <c r="F110" s="218">
        <f t="shared" si="4"/>
        <v>20947988</v>
      </c>
      <c r="G110" s="217">
        <f t="shared" si="3"/>
        <v>12750</v>
      </c>
      <c r="H110" s="219">
        <f t="shared" si="5"/>
        <v>20947988</v>
      </c>
      <c r="I110" s="143" t="s">
        <v>548</v>
      </c>
      <c r="J110" s="143" t="s">
        <v>549</v>
      </c>
    </row>
    <row r="111" spans="1:10">
      <c r="A111" s="216"/>
      <c r="B111" s="204" t="s">
        <v>4220</v>
      </c>
      <c r="C111" s="5" t="s">
        <v>5294</v>
      </c>
      <c r="D111" s="5" t="s">
        <v>5301</v>
      </c>
      <c r="E111" s="217">
        <v>500000</v>
      </c>
      <c r="F111" s="218">
        <f t="shared" si="4"/>
        <v>21447988</v>
      </c>
      <c r="G111" s="217">
        <f t="shared" si="3"/>
        <v>500000</v>
      </c>
      <c r="H111" s="219">
        <f t="shared" si="5"/>
        <v>21447988</v>
      </c>
      <c r="I111" s="143" t="s">
        <v>548</v>
      </c>
      <c r="J111" s="143" t="s">
        <v>549</v>
      </c>
    </row>
    <row r="112" spans="1:10">
      <c r="A112" s="216"/>
      <c r="B112" s="204" t="s">
        <v>4220</v>
      </c>
      <c r="C112" s="5" t="s">
        <v>5294</v>
      </c>
      <c r="D112" s="5" t="s">
        <v>5302</v>
      </c>
      <c r="E112" s="217">
        <v>310000</v>
      </c>
      <c r="F112" s="218">
        <f t="shared" si="4"/>
        <v>21757988</v>
      </c>
      <c r="G112" s="217">
        <f t="shared" si="3"/>
        <v>310000</v>
      </c>
      <c r="H112" s="219">
        <f t="shared" si="5"/>
        <v>21757988</v>
      </c>
      <c r="I112" s="143" t="s">
        <v>548</v>
      </c>
      <c r="J112" s="143" t="s">
        <v>549</v>
      </c>
    </row>
    <row r="113" spans="1:10">
      <c r="A113" s="216"/>
      <c r="B113" s="204" t="s">
        <v>4220</v>
      </c>
      <c r="C113" s="5" t="s">
        <v>5294</v>
      </c>
      <c r="D113" s="5" t="s">
        <v>5303</v>
      </c>
      <c r="E113" s="217">
        <v>10000</v>
      </c>
      <c r="F113" s="218">
        <f t="shared" si="4"/>
        <v>21767988</v>
      </c>
      <c r="G113" s="217">
        <f t="shared" si="3"/>
        <v>10000</v>
      </c>
      <c r="H113" s="219">
        <f t="shared" si="5"/>
        <v>21767988</v>
      </c>
      <c r="I113" s="143" t="s">
        <v>548</v>
      </c>
      <c r="J113" s="143" t="s">
        <v>549</v>
      </c>
    </row>
    <row r="114" spans="1:10">
      <c r="A114" s="216"/>
      <c r="B114" s="204" t="s">
        <v>4220</v>
      </c>
      <c r="C114" s="5" t="s">
        <v>5294</v>
      </c>
      <c r="D114" s="5" t="s">
        <v>5304</v>
      </c>
      <c r="E114" s="217">
        <v>25000</v>
      </c>
      <c r="F114" s="218">
        <f t="shared" si="4"/>
        <v>21792988</v>
      </c>
      <c r="G114" s="217">
        <f t="shared" si="3"/>
        <v>25000</v>
      </c>
      <c r="H114" s="219">
        <f t="shared" si="5"/>
        <v>21792988</v>
      </c>
      <c r="I114" s="143" t="s">
        <v>548</v>
      </c>
      <c r="J114" s="143" t="s">
        <v>549</v>
      </c>
    </row>
    <row r="115" spans="1:10">
      <c r="A115" s="216"/>
      <c r="B115" s="204" t="s">
        <v>4220</v>
      </c>
      <c r="C115" s="5" t="s">
        <v>5294</v>
      </c>
      <c r="D115" s="5" t="s">
        <v>5305</v>
      </c>
      <c r="E115" s="217">
        <v>210000</v>
      </c>
      <c r="F115" s="218">
        <f t="shared" si="4"/>
        <v>22002988</v>
      </c>
      <c r="G115" s="217">
        <f t="shared" si="3"/>
        <v>210000</v>
      </c>
      <c r="H115" s="219">
        <f t="shared" si="5"/>
        <v>22002988</v>
      </c>
      <c r="I115" s="143" t="s">
        <v>548</v>
      </c>
      <c r="J115" s="143" t="s">
        <v>549</v>
      </c>
    </row>
    <row r="116" spans="1:10">
      <c r="A116" s="216"/>
      <c r="B116" s="204" t="s">
        <v>4220</v>
      </c>
      <c r="C116" s="5" t="s">
        <v>5294</v>
      </c>
      <c r="D116" s="5" t="s">
        <v>5306</v>
      </c>
      <c r="E116" s="217">
        <v>10000</v>
      </c>
      <c r="F116" s="218">
        <f t="shared" si="4"/>
        <v>22012988</v>
      </c>
      <c r="G116" s="217">
        <f t="shared" si="3"/>
        <v>10000</v>
      </c>
      <c r="H116" s="219">
        <f t="shared" si="5"/>
        <v>22012988</v>
      </c>
      <c r="I116" s="143" t="s">
        <v>548</v>
      </c>
      <c r="J116" s="143" t="s">
        <v>549</v>
      </c>
    </row>
    <row r="117" spans="1:10">
      <c r="A117" s="216"/>
      <c r="B117" s="204" t="s">
        <v>4220</v>
      </c>
      <c r="C117" s="5" t="s">
        <v>5294</v>
      </c>
      <c r="D117" s="5" t="s">
        <v>5307</v>
      </c>
      <c r="E117" s="217">
        <v>7000</v>
      </c>
      <c r="F117" s="218">
        <f t="shared" si="4"/>
        <v>22019988</v>
      </c>
      <c r="G117" s="217">
        <f t="shared" si="3"/>
        <v>7000</v>
      </c>
      <c r="H117" s="219">
        <f t="shared" si="5"/>
        <v>22019988</v>
      </c>
      <c r="I117" s="143" t="s">
        <v>548</v>
      </c>
      <c r="J117" s="143" t="s">
        <v>549</v>
      </c>
    </row>
    <row r="118" spans="1:10">
      <c r="A118" s="216"/>
      <c r="B118" s="204" t="s">
        <v>4220</v>
      </c>
      <c r="C118" s="5" t="s">
        <v>5294</v>
      </c>
      <c r="D118" s="5" t="s">
        <v>5308</v>
      </c>
      <c r="E118" s="217">
        <v>65000</v>
      </c>
      <c r="F118" s="218">
        <f t="shared" si="4"/>
        <v>22084988</v>
      </c>
      <c r="G118" s="217">
        <f t="shared" si="3"/>
        <v>65000</v>
      </c>
      <c r="H118" s="219">
        <f t="shared" si="5"/>
        <v>22084988</v>
      </c>
      <c r="I118" s="143" t="s">
        <v>548</v>
      </c>
      <c r="J118" s="143" t="s">
        <v>549</v>
      </c>
    </row>
    <row r="119" spans="1:10">
      <c r="A119" s="216"/>
      <c r="B119" s="204" t="s">
        <v>4220</v>
      </c>
      <c r="C119" s="5" t="s">
        <v>5294</v>
      </c>
      <c r="D119" s="5" t="s">
        <v>5309</v>
      </c>
      <c r="E119" s="217">
        <v>425000</v>
      </c>
      <c r="F119" s="218">
        <f t="shared" si="4"/>
        <v>22509988</v>
      </c>
      <c r="G119" s="217">
        <f t="shared" si="3"/>
        <v>425000</v>
      </c>
      <c r="H119" s="219">
        <f t="shared" si="5"/>
        <v>22509988</v>
      </c>
      <c r="I119" s="143" t="s">
        <v>548</v>
      </c>
      <c r="J119" s="143" t="s">
        <v>549</v>
      </c>
    </row>
    <row r="120" spans="1:10">
      <c r="A120" s="216"/>
      <c r="B120" s="204" t="s">
        <v>4220</v>
      </c>
      <c r="C120" s="5" t="s">
        <v>5294</v>
      </c>
      <c r="D120" s="5" t="s">
        <v>5310</v>
      </c>
      <c r="E120" s="217">
        <v>250000</v>
      </c>
      <c r="F120" s="218">
        <f t="shared" si="4"/>
        <v>22759988</v>
      </c>
      <c r="G120" s="217">
        <f t="shared" si="3"/>
        <v>250000</v>
      </c>
      <c r="H120" s="219">
        <f t="shared" si="5"/>
        <v>22759988</v>
      </c>
      <c r="I120" s="143" t="s">
        <v>548</v>
      </c>
      <c r="J120" s="143" t="s">
        <v>549</v>
      </c>
    </row>
    <row r="121" spans="1:10">
      <c r="A121" s="216"/>
      <c r="B121" s="204" t="s">
        <v>4220</v>
      </c>
      <c r="C121" s="5" t="s">
        <v>5294</v>
      </c>
      <c r="D121" s="5" t="s">
        <v>5311</v>
      </c>
      <c r="E121" s="217">
        <v>6000</v>
      </c>
      <c r="F121" s="218">
        <f t="shared" si="4"/>
        <v>22765988</v>
      </c>
      <c r="G121" s="217">
        <f t="shared" si="3"/>
        <v>6000</v>
      </c>
      <c r="H121" s="219">
        <f t="shared" si="5"/>
        <v>22765988</v>
      </c>
      <c r="I121" s="143" t="s">
        <v>548</v>
      </c>
      <c r="J121" s="143" t="s">
        <v>549</v>
      </c>
    </row>
    <row r="122" spans="1:10">
      <c r="A122" s="216"/>
      <c r="B122" s="204" t="s">
        <v>4220</v>
      </c>
      <c r="C122" s="5" t="s">
        <v>5294</v>
      </c>
      <c r="D122" s="5" t="s">
        <v>5312</v>
      </c>
      <c r="E122" s="217">
        <v>125000</v>
      </c>
      <c r="F122" s="218">
        <f t="shared" si="4"/>
        <v>22890988</v>
      </c>
      <c r="G122" s="217">
        <f t="shared" si="3"/>
        <v>125000</v>
      </c>
      <c r="H122" s="219">
        <f t="shared" si="5"/>
        <v>22890988</v>
      </c>
      <c r="I122" s="143" t="s">
        <v>548</v>
      </c>
      <c r="J122" s="143" t="s">
        <v>549</v>
      </c>
    </row>
    <row r="123" spans="1:10">
      <c r="D123" s="147" t="s">
        <v>3161</v>
      </c>
      <c r="E123" s="222">
        <f>SUM(E4:E122)</f>
        <v>22890988</v>
      </c>
    </row>
  </sheetData>
  <pageMargins left="0.25" right="0.25" top="0.75" bottom="0.75" header="0.3" footer="0.3"/>
  <pageSetup scale="71" fitToHeight="0" orientation="landscape" verticalDpi="0" r:id="rId1"/>
  <headerFooter>
    <oddHeader>&amp;F</oddHeader>
    <oddFooter>&amp;C&amp;A&amp;R&amp;P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90"/>
  <sheetViews>
    <sheetView zoomScaleNormal="100" workbookViewId="0">
      <pane ySplit="3" topLeftCell="A4" activePane="bottomLeft" state="frozen"/>
      <selection pane="bottomLeft" activeCell="A4" sqref="A4"/>
    </sheetView>
  </sheetViews>
  <sheetFormatPr defaultColWidth="8.7109375" defaultRowHeight="12"/>
  <cols>
    <col min="1" max="1" width="11.5703125" style="7" bestFit="1" customWidth="1"/>
    <col min="2" max="2" width="23.85546875" style="130" bestFit="1" customWidth="1"/>
    <col min="3" max="3" width="23.85546875" style="130" customWidth="1"/>
    <col min="4" max="4" width="100.5703125" style="3" customWidth="1"/>
    <col min="5" max="5" width="12.7109375" style="40" bestFit="1" customWidth="1"/>
    <col min="6" max="6" width="12.28515625" style="7" bestFit="1" customWidth="1"/>
    <col min="7" max="7" width="7.140625" style="7" customWidth="1"/>
    <col min="8" max="8" width="15" style="7" bestFit="1" customWidth="1"/>
    <col min="9" max="9" width="12.5703125" style="7" bestFit="1" customWidth="1"/>
    <col min="10" max="10" width="12.42578125" style="7" bestFit="1" customWidth="1"/>
    <col min="11" max="16384" width="8.7109375" style="7"/>
  </cols>
  <sheetData>
    <row r="1" spans="1:10">
      <c r="A1" s="1" t="s">
        <v>5951</v>
      </c>
      <c r="B1" s="45"/>
      <c r="C1" s="621"/>
    </row>
    <row r="3" spans="1:10" s="2" customFormat="1">
      <c r="A3" s="609" t="s">
        <v>6</v>
      </c>
      <c r="B3" s="619" t="s">
        <v>5671</v>
      </c>
      <c r="C3" s="619" t="s">
        <v>7</v>
      </c>
      <c r="D3" s="609" t="s">
        <v>8</v>
      </c>
      <c r="E3" s="610" t="s">
        <v>9</v>
      </c>
      <c r="F3" s="609" t="s">
        <v>10</v>
      </c>
      <c r="G3" s="609" t="s">
        <v>11</v>
      </c>
      <c r="H3" s="609" t="s">
        <v>12</v>
      </c>
      <c r="I3" s="609" t="s">
        <v>13</v>
      </c>
      <c r="J3" s="609" t="s">
        <v>14</v>
      </c>
    </row>
    <row r="4" spans="1:10" ht="396">
      <c r="A4" s="612">
        <v>1</v>
      </c>
      <c r="B4" s="620" t="s">
        <v>5313</v>
      </c>
      <c r="C4" s="622" t="s">
        <v>5314</v>
      </c>
      <c r="D4" s="622" t="s">
        <v>5946</v>
      </c>
      <c r="E4" s="624">
        <v>1585000</v>
      </c>
      <c r="F4" s="625">
        <f>E4</f>
        <v>1585000</v>
      </c>
      <c r="G4" s="624">
        <f>E4</f>
        <v>1585000</v>
      </c>
      <c r="H4" s="625">
        <f>G4</f>
        <v>1585000</v>
      </c>
      <c r="I4" s="626" t="s">
        <v>4049</v>
      </c>
      <c r="J4" s="626" t="s">
        <v>4049</v>
      </c>
    </row>
    <row r="5" spans="1:10" ht="279.95" customHeight="1">
      <c r="A5" s="612">
        <v>2</v>
      </c>
      <c r="B5" s="620" t="s">
        <v>5313</v>
      </c>
      <c r="C5" s="622" t="s">
        <v>5315</v>
      </c>
      <c r="D5" s="622" t="s">
        <v>5947</v>
      </c>
      <c r="E5" s="624">
        <v>675000</v>
      </c>
      <c r="F5" s="625">
        <f>E5+F4</f>
        <v>2260000</v>
      </c>
      <c r="G5" s="624">
        <f t="shared" ref="G5:G68" si="0">E5</f>
        <v>675000</v>
      </c>
      <c r="H5" s="625">
        <f>H4+G5</f>
        <v>2260000</v>
      </c>
      <c r="I5" s="626" t="s">
        <v>4049</v>
      </c>
      <c r="J5" s="626" t="s">
        <v>4049</v>
      </c>
    </row>
    <row r="6" spans="1:10" ht="296.10000000000002" customHeight="1">
      <c r="A6" s="612">
        <v>3</v>
      </c>
      <c r="B6" s="620" t="s">
        <v>5313</v>
      </c>
      <c r="C6" s="622" t="s">
        <v>5316</v>
      </c>
      <c r="D6" s="622" t="s">
        <v>5948</v>
      </c>
      <c r="E6" s="624">
        <v>665000</v>
      </c>
      <c r="F6" s="625">
        <f t="shared" ref="F6:F69" si="1">E6+F5</f>
        <v>2925000</v>
      </c>
      <c r="G6" s="624">
        <f t="shared" si="0"/>
        <v>665000</v>
      </c>
      <c r="H6" s="625">
        <f t="shared" ref="H6:H69" si="2">H5+G6</f>
        <v>2925000</v>
      </c>
      <c r="I6" s="626" t="s">
        <v>4049</v>
      </c>
      <c r="J6" s="626" t="s">
        <v>4049</v>
      </c>
    </row>
    <row r="7" spans="1:10" ht="240">
      <c r="A7" s="612">
        <v>4</v>
      </c>
      <c r="B7" s="620" t="s">
        <v>5313</v>
      </c>
      <c r="C7" s="622" t="s">
        <v>5317</v>
      </c>
      <c r="D7" s="622" t="s">
        <v>5949</v>
      </c>
      <c r="E7" s="624">
        <v>175000</v>
      </c>
      <c r="F7" s="625">
        <f t="shared" si="1"/>
        <v>3100000</v>
      </c>
      <c r="G7" s="624">
        <f t="shared" si="0"/>
        <v>175000</v>
      </c>
      <c r="H7" s="625">
        <f t="shared" si="2"/>
        <v>3100000</v>
      </c>
      <c r="I7" s="626" t="s">
        <v>4049</v>
      </c>
      <c r="J7" s="626" t="s">
        <v>4049</v>
      </c>
    </row>
    <row r="8" spans="1:10" ht="36">
      <c r="A8" s="627"/>
      <c r="B8" s="620" t="s">
        <v>5313</v>
      </c>
      <c r="C8" s="620" t="s">
        <v>5318</v>
      </c>
      <c r="D8" s="620" t="s">
        <v>5319</v>
      </c>
      <c r="E8" s="624">
        <v>350000</v>
      </c>
      <c r="F8" s="625">
        <f t="shared" si="1"/>
        <v>3450000</v>
      </c>
      <c r="G8" s="624">
        <f t="shared" si="0"/>
        <v>350000</v>
      </c>
      <c r="H8" s="625">
        <f t="shared" si="2"/>
        <v>3450000</v>
      </c>
      <c r="I8" s="623" t="s">
        <v>119</v>
      </c>
      <c r="J8" s="623" t="s">
        <v>120</v>
      </c>
    </row>
    <row r="9" spans="1:10" ht="36">
      <c r="A9" s="627"/>
      <c r="B9" s="620" t="s">
        <v>5313</v>
      </c>
      <c r="C9" s="622" t="s">
        <v>5318</v>
      </c>
      <c r="D9" s="622" t="s">
        <v>5320</v>
      </c>
      <c r="E9" s="624">
        <v>800000</v>
      </c>
      <c r="F9" s="625">
        <f t="shared" si="1"/>
        <v>4250000</v>
      </c>
      <c r="G9" s="624">
        <f t="shared" si="0"/>
        <v>800000</v>
      </c>
      <c r="H9" s="625">
        <f t="shared" si="2"/>
        <v>4250000</v>
      </c>
      <c r="I9" s="618" t="s">
        <v>119</v>
      </c>
      <c r="J9" s="618" t="s">
        <v>120</v>
      </c>
    </row>
    <row r="10" spans="1:10" ht="36">
      <c r="A10" s="627"/>
      <c r="B10" s="620" t="s">
        <v>5313</v>
      </c>
      <c r="C10" s="622" t="s">
        <v>5321</v>
      </c>
      <c r="D10" s="622" t="s">
        <v>5322</v>
      </c>
      <c r="E10" s="624">
        <v>260000</v>
      </c>
      <c r="F10" s="625">
        <f t="shared" si="1"/>
        <v>4510000</v>
      </c>
      <c r="G10" s="624">
        <f t="shared" si="0"/>
        <v>260000</v>
      </c>
      <c r="H10" s="625">
        <f t="shared" si="2"/>
        <v>4510000</v>
      </c>
      <c r="I10" s="618" t="s">
        <v>119</v>
      </c>
      <c r="J10" s="618" t="s">
        <v>120</v>
      </c>
    </row>
    <row r="11" spans="1:10" ht="24">
      <c r="A11" s="627"/>
      <c r="B11" s="620" t="s">
        <v>5313</v>
      </c>
      <c r="C11" s="622" t="s">
        <v>5321</v>
      </c>
      <c r="D11" s="622" t="s">
        <v>5323</v>
      </c>
      <c r="E11" s="624">
        <v>45000</v>
      </c>
      <c r="F11" s="625">
        <f t="shared" si="1"/>
        <v>4555000</v>
      </c>
      <c r="G11" s="624">
        <f t="shared" si="0"/>
        <v>45000</v>
      </c>
      <c r="H11" s="625">
        <f t="shared" si="2"/>
        <v>4555000</v>
      </c>
      <c r="I11" s="618" t="s">
        <v>119</v>
      </c>
      <c r="J11" s="618" t="s">
        <v>120</v>
      </c>
    </row>
    <row r="12" spans="1:10" ht="36">
      <c r="A12" s="627"/>
      <c r="B12" s="620" t="s">
        <v>5313</v>
      </c>
      <c r="C12" s="622" t="s">
        <v>5321</v>
      </c>
      <c r="D12" s="622" t="s">
        <v>5324</v>
      </c>
      <c r="E12" s="624">
        <v>440000</v>
      </c>
      <c r="F12" s="625">
        <f t="shared" si="1"/>
        <v>4995000</v>
      </c>
      <c r="G12" s="624">
        <f t="shared" si="0"/>
        <v>440000</v>
      </c>
      <c r="H12" s="625">
        <f t="shared" si="2"/>
        <v>4995000</v>
      </c>
      <c r="I12" s="618" t="s">
        <v>119</v>
      </c>
      <c r="J12" s="618" t="s">
        <v>120</v>
      </c>
    </row>
    <row r="13" spans="1:10" ht="24">
      <c r="A13" s="627"/>
      <c r="B13" s="620" t="s">
        <v>5313</v>
      </c>
      <c r="C13" s="622" t="s">
        <v>5321</v>
      </c>
      <c r="D13" s="622" t="s">
        <v>5325</v>
      </c>
      <c r="E13" s="624">
        <v>149956.24999999997</v>
      </c>
      <c r="F13" s="625">
        <f t="shared" si="1"/>
        <v>5144956.25</v>
      </c>
      <c r="G13" s="624">
        <f t="shared" si="0"/>
        <v>149956.24999999997</v>
      </c>
      <c r="H13" s="625">
        <f t="shared" si="2"/>
        <v>5144956.25</v>
      </c>
      <c r="I13" s="618" t="s">
        <v>119</v>
      </c>
      <c r="J13" s="618" t="s">
        <v>120</v>
      </c>
    </row>
    <row r="14" spans="1:10" ht="24">
      <c r="A14" s="627"/>
      <c r="B14" s="620" t="s">
        <v>5313</v>
      </c>
      <c r="C14" s="622" t="s">
        <v>5321</v>
      </c>
      <c r="D14" s="622" t="s">
        <v>5326</v>
      </c>
      <c r="E14" s="624">
        <v>300000</v>
      </c>
      <c r="F14" s="625">
        <f t="shared" si="1"/>
        <v>5444956.25</v>
      </c>
      <c r="G14" s="624">
        <f t="shared" si="0"/>
        <v>300000</v>
      </c>
      <c r="H14" s="625">
        <f t="shared" si="2"/>
        <v>5444956.25</v>
      </c>
      <c r="I14" s="618" t="s">
        <v>119</v>
      </c>
      <c r="J14" s="618" t="s">
        <v>120</v>
      </c>
    </row>
    <row r="15" spans="1:10" ht="24">
      <c r="A15" s="618"/>
      <c r="B15" s="620" t="s">
        <v>5313</v>
      </c>
      <c r="C15" s="622" t="s">
        <v>5327</v>
      </c>
      <c r="D15" s="622" t="s">
        <v>5328</v>
      </c>
      <c r="E15" s="624">
        <v>100000</v>
      </c>
      <c r="F15" s="625">
        <f t="shared" si="1"/>
        <v>5544956.25</v>
      </c>
      <c r="G15" s="624">
        <f t="shared" si="0"/>
        <v>100000</v>
      </c>
      <c r="H15" s="625">
        <f t="shared" si="2"/>
        <v>5544956.25</v>
      </c>
      <c r="I15" s="618" t="s">
        <v>119</v>
      </c>
      <c r="J15" s="618" t="s">
        <v>120</v>
      </c>
    </row>
    <row r="16" spans="1:10" ht="48">
      <c r="A16" s="618"/>
      <c r="B16" s="620" t="s">
        <v>5313</v>
      </c>
      <c r="C16" s="622" t="s">
        <v>5327</v>
      </c>
      <c r="D16" s="622" t="s">
        <v>5329</v>
      </c>
      <c r="E16" s="624">
        <v>335009.66869506426</v>
      </c>
      <c r="F16" s="625">
        <f t="shared" si="1"/>
        <v>5879965.9186950643</v>
      </c>
      <c r="G16" s="624">
        <f t="shared" si="0"/>
        <v>335009.66869506426</v>
      </c>
      <c r="H16" s="625">
        <f t="shared" si="2"/>
        <v>5879965.9186950643</v>
      </c>
      <c r="I16" s="618" t="s">
        <v>119</v>
      </c>
      <c r="J16" s="618" t="s">
        <v>120</v>
      </c>
    </row>
    <row r="17" spans="1:10" ht="24">
      <c r="A17" s="618"/>
      <c r="B17" s="620" t="s">
        <v>5313</v>
      </c>
      <c r="C17" s="622" t="s">
        <v>5327</v>
      </c>
      <c r="D17" s="622" t="s">
        <v>5330</v>
      </c>
      <c r="E17" s="624">
        <v>1000000</v>
      </c>
      <c r="F17" s="625">
        <f t="shared" si="1"/>
        <v>6879965.9186950643</v>
      </c>
      <c r="G17" s="624">
        <f t="shared" si="0"/>
        <v>1000000</v>
      </c>
      <c r="H17" s="625">
        <f t="shared" si="2"/>
        <v>6879965.9186950643</v>
      </c>
      <c r="I17" s="618" t="s">
        <v>119</v>
      </c>
      <c r="J17" s="618" t="s">
        <v>120</v>
      </c>
    </row>
    <row r="18" spans="1:10" ht="36">
      <c r="A18" s="618"/>
      <c r="B18" s="620" t="s">
        <v>5313</v>
      </c>
      <c r="C18" s="622" t="s">
        <v>5327</v>
      </c>
      <c r="D18" s="622" t="s">
        <v>5331</v>
      </c>
      <c r="E18" s="624">
        <v>225000</v>
      </c>
      <c r="F18" s="625">
        <f t="shared" si="1"/>
        <v>7104965.9186950643</v>
      </c>
      <c r="G18" s="624">
        <f t="shared" si="0"/>
        <v>225000</v>
      </c>
      <c r="H18" s="625">
        <f t="shared" si="2"/>
        <v>7104965.9186950643</v>
      </c>
      <c r="I18" s="618" t="s">
        <v>119</v>
      </c>
      <c r="J18" s="618" t="s">
        <v>120</v>
      </c>
    </row>
    <row r="19" spans="1:10" ht="24">
      <c r="A19" s="618"/>
      <c r="B19" s="620" t="s">
        <v>5313</v>
      </c>
      <c r="C19" s="622" t="s">
        <v>5327</v>
      </c>
      <c r="D19" s="622" t="s">
        <v>5325</v>
      </c>
      <c r="E19" s="624">
        <v>274999.99999999994</v>
      </c>
      <c r="F19" s="625">
        <f t="shared" si="1"/>
        <v>7379965.9186950643</v>
      </c>
      <c r="G19" s="624">
        <f t="shared" si="0"/>
        <v>274999.99999999994</v>
      </c>
      <c r="H19" s="625">
        <f t="shared" si="2"/>
        <v>7379965.9186950643</v>
      </c>
      <c r="I19" s="618" t="s">
        <v>119</v>
      </c>
      <c r="J19" s="618" t="s">
        <v>120</v>
      </c>
    </row>
    <row r="20" spans="1:10" ht="24">
      <c r="A20" s="618"/>
      <c r="B20" s="620" t="s">
        <v>5313</v>
      </c>
      <c r="C20" s="622" t="s">
        <v>5327</v>
      </c>
      <c r="D20" s="622" t="s">
        <v>5332</v>
      </c>
      <c r="E20" s="624">
        <v>100000</v>
      </c>
      <c r="F20" s="625">
        <f t="shared" si="1"/>
        <v>7479965.9186950643</v>
      </c>
      <c r="G20" s="624">
        <f t="shared" si="0"/>
        <v>100000</v>
      </c>
      <c r="H20" s="625">
        <f t="shared" si="2"/>
        <v>7479965.9186950643</v>
      </c>
      <c r="I20" s="618" t="s">
        <v>119</v>
      </c>
      <c r="J20" s="618" t="s">
        <v>120</v>
      </c>
    </row>
    <row r="21" spans="1:10" ht="48">
      <c r="A21" s="618"/>
      <c r="B21" s="620" t="s">
        <v>5313</v>
      </c>
      <c r="C21" s="622" t="s">
        <v>5327</v>
      </c>
      <c r="D21" s="622" t="s">
        <v>5333</v>
      </c>
      <c r="E21" s="624">
        <v>70000</v>
      </c>
      <c r="F21" s="625">
        <f t="shared" si="1"/>
        <v>7549965.9186950643</v>
      </c>
      <c r="G21" s="624">
        <f t="shared" si="0"/>
        <v>70000</v>
      </c>
      <c r="H21" s="625">
        <f t="shared" si="2"/>
        <v>7549965.9186950643</v>
      </c>
      <c r="I21" s="618" t="s">
        <v>119</v>
      </c>
      <c r="J21" s="618" t="s">
        <v>120</v>
      </c>
    </row>
    <row r="22" spans="1:10" ht="60">
      <c r="A22" s="618"/>
      <c r="B22" s="620" t="s">
        <v>5313</v>
      </c>
      <c r="C22" s="622" t="s">
        <v>5334</v>
      </c>
      <c r="D22" s="622" t="s">
        <v>5335</v>
      </c>
      <c r="E22" s="624">
        <v>100000</v>
      </c>
      <c r="F22" s="625">
        <f t="shared" si="1"/>
        <v>7649965.9186950643</v>
      </c>
      <c r="G22" s="624">
        <f t="shared" si="0"/>
        <v>100000</v>
      </c>
      <c r="H22" s="625">
        <f t="shared" si="2"/>
        <v>7649965.9186950643</v>
      </c>
      <c r="I22" s="618" t="s">
        <v>84</v>
      </c>
      <c r="J22" s="618" t="s">
        <v>133</v>
      </c>
    </row>
    <row r="23" spans="1:10" ht="24">
      <c r="A23" s="618"/>
      <c r="B23" s="620" t="s">
        <v>5313</v>
      </c>
      <c r="C23" s="622" t="s">
        <v>5334</v>
      </c>
      <c r="D23" s="622" t="s">
        <v>5336</v>
      </c>
      <c r="E23" s="624">
        <v>15000</v>
      </c>
      <c r="F23" s="625">
        <f t="shared" si="1"/>
        <v>7664965.9186950643</v>
      </c>
      <c r="G23" s="624">
        <f t="shared" si="0"/>
        <v>15000</v>
      </c>
      <c r="H23" s="625">
        <f t="shared" si="2"/>
        <v>7664965.9186950643</v>
      </c>
      <c r="I23" s="618" t="s">
        <v>84</v>
      </c>
      <c r="J23" s="618" t="s">
        <v>133</v>
      </c>
    </row>
    <row r="24" spans="1:10" ht="36">
      <c r="A24" s="618"/>
      <c r="B24" s="620" t="s">
        <v>5313</v>
      </c>
      <c r="C24" s="622" t="s">
        <v>5334</v>
      </c>
      <c r="D24" s="622" t="s">
        <v>5337</v>
      </c>
      <c r="E24" s="624">
        <v>22000</v>
      </c>
      <c r="F24" s="625">
        <f t="shared" si="1"/>
        <v>7686965.9186950643</v>
      </c>
      <c r="G24" s="624">
        <f t="shared" si="0"/>
        <v>22000</v>
      </c>
      <c r="H24" s="625">
        <f t="shared" si="2"/>
        <v>7686965.9186950643</v>
      </c>
      <c r="I24" s="618" t="s">
        <v>84</v>
      </c>
      <c r="J24" s="618" t="s">
        <v>133</v>
      </c>
    </row>
    <row r="25" spans="1:10" ht="24">
      <c r="A25" s="618"/>
      <c r="B25" s="620" t="s">
        <v>5313</v>
      </c>
      <c r="C25" s="622" t="s">
        <v>5334</v>
      </c>
      <c r="D25" s="622" t="s">
        <v>5338</v>
      </c>
      <c r="E25" s="624">
        <v>12000</v>
      </c>
      <c r="F25" s="625">
        <f t="shared" si="1"/>
        <v>7698965.9186950643</v>
      </c>
      <c r="G25" s="624">
        <f t="shared" si="0"/>
        <v>12000</v>
      </c>
      <c r="H25" s="625">
        <f t="shared" si="2"/>
        <v>7698965.9186950643</v>
      </c>
      <c r="I25" s="618" t="s">
        <v>84</v>
      </c>
      <c r="J25" s="618" t="s">
        <v>133</v>
      </c>
    </row>
    <row r="26" spans="1:10" ht="24">
      <c r="A26" s="618"/>
      <c r="B26" s="620" t="s">
        <v>5313</v>
      </c>
      <c r="C26" s="622" t="s">
        <v>5334</v>
      </c>
      <c r="D26" s="622" t="s">
        <v>5339</v>
      </c>
      <c r="E26" s="624">
        <v>100000</v>
      </c>
      <c r="F26" s="625">
        <f t="shared" si="1"/>
        <v>7798965.9186950643</v>
      </c>
      <c r="G26" s="624">
        <f t="shared" si="0"/>
        <v>100000</v>
      </c>
      <c r="H26" s="625">
        <f t="shared" si="2"/>
        <v>7798965.9186950643</v>
      </c>
      <c r="I26" s="618" t="s">
        <v>84</v>
      </c>
      <c r="J26" s="618" t="s">
        <v>133</v>
      </c>
    </row>
    <row r="27" spans="1:10" ht="24">
      <c r="A27" s="618"/>
      <c r="B27" s="620" t="s">
        <v>5313</v>
      </c>
      <c r="C27" s="622" t="s">
        <v>5334</v>
      </c>
      <c r="D27" s="622" t="s">
        <v>5340</v>
      </c>
      <c r="E27" s="624">
        <v>75000</v>
      </c>
      <c r="F27" s="625">
        <f t="shared" si="1"/>
        <v>7873965.9186950643</v>
      </c>
      <c r="G27" s="624">
        <f t="shared" si="0"/>
        <v>75000</v>
      </c>
      <c r="H27" s="625">
        <f t="shared" si="2"/>
        <v>7873965.9186950643</v>
      </c>
      <c r="I27" s="618" t="s">
        <v>84</v>
      </c>
      <c r="J27" s="618" t="s">
        <v>133</v>
      </c>
    </row>
    <row r="28" spans="1:10" ht="24">
      <c r="A28" s="618"/>
      <c r="B28" s="620" t="s">
        <v>5313</v>
      </c>
      <c r="C28" s="622" t="s">
        <v>5334</v>
      </c>
      <c r="D28" s="622" t="s">
        <v>5341</v>
      </c>
      <c r="E28" s="624">
        <v>155000</v>
      </c>
      <c r="F28" s="625">
        <f t="shared" si="1"/>
        <v>8028965.9186950643</v>
      </c>
      <c r="G28" s="624">
        <f t="shared" si="0"/>
        <v>155000</v>
      </c>
      <c r="H28" s="625">
        <f t="shared" si="2"/>
        <v>8028965.9186950643</v>
      </c>
      <c r="I28" s="618" t="s">
        <v>84</v>
      </c>
      <c r="J28" s="618" t="s">
        <v>133</v>
      </c>
    </row>
    <row r="29" spans="1:10" ht="36">
      <c r="A29" s="618"/>
      <c r="B29" s="620" t="s">
        <v>5313</v>
      </c>
      <c r="C29" s="622" t="s">
        <v>5334</v>
      </c>
      <c r="D29" s="622" t="s">
        <v>5342</v>
      </c>
      <c r="E29" s="624">
        <v>45000</v>
      </c>
      <c r="F29" s="625">
        <f t="shared" si="1"/>
        <v>8073965.9186950643</v>
      </c>
      <c r="G29" s="624">
        <f t="shared" si="0"/>
        <v>45000</v>
      </c>
      <c r="H29" s="625">
        <f t="shared" si="2"/>
        <v>8073965.9186950643</v>
      </c>
      <c r="I29" s="618" t="s">
        <v>84</v>
      </c>
      <c r="J29" s="618" t="s">
        <v>133</v>
      </c>
    </row>
    <row r="30" spans="1:10" ht="24">
      <c r="A30" s="618"/>
      <c r="B30" s="620" t="s">
        <v>5313</v>
      </c>
      <c r="C30" s="622" t="s">
        <v>5334</v>
      </c>
      <c r="D30" s="622" t="s">
        <v>5343</v>
      </c>
      <c r="E30" s="624">
        <v>175000</v>
      </c>
      <c r="F30" s="625">
        <f t="shared" si="1"/>
        <v>8248965.9186950643</v>
      </c>
      <c r="G30" s="624">
        <f t="shared" si="0"/>
        <v>175000</v>
      </c>
      <c r="H30" s="625">
        <f t="shared" si="2"/>
        <v>8248965.9186950643</v>
      </c>
      <c r="I30" s="618" t="s">
        <v>84</v>
      </c>
      <c r="J30" s="618" t="s">
        <v>133</v>
      </c>
    </row>
    <row r="31" spans="1:10" ht="36">
      <c r="A31" s="618"/>
      <c r="B31" s="620" t="s">
        <v>5313</v>
      </c>
      <c r="C31" s="622" t="s">
        <v>5334</v>
      </c>
      <c r="D31" s="622" t="s">
        <v>5344</v>
      </c>
      <c r="E31" s="624">
        <v>100000</v>
      </c>
      <c r="F31" s="625">
        <f t="shared" si="1"/>
        <v>8348965.9186950643</v>
      </c>
      <c r="G31" s="624">
        <f t="shared" si="0"/>
        <v>100000</v>
      </c>
      <c r="H31" s="625">
        <f t="shared" si="2"/>
        <v>8348965.9186950643</v>
      </c>
      <c r="I31" s="618" t="s">
        <v>84</v>
      </c>
      <c r="J31" s="618" t="s">
        <v>133</v>
      </c>
    </row>
    <row r="32" spans="1:10" ht="48">
      <c r="A32" s="618"/>
      <c r="B32" s="620" t="s">
        <v>5313</v>
      </c>
      <c r="C32" s="622" t="s">
        <v>5334</v>
      </c>
      <c r="D32" s="622" t="s">
        <v>5345</v>
      </c>
      <c r="E32" s="624">
        <v>500000</v>
      </c>
      <c r="F32" s="625">
        <f t="shared" si="1"/>
        <v>8848965.9186950643</v>
      </c>
      <c r="G32" s="624">
        <f t="shared" si="0"/>
        <v>500000</v>
      </c>
      <c r="H32" s="625">
        <f t="shared" si="2"/>
        <v>8848965.9186950643</v>
      </c>
      <c r="I32" s="618" t="s">
        <v>84</v>
      </c>
      <c r="J32" s="618" t="s">
        <v>133</v>
      </c>
    </row>
    <row r="33" spans="1:10" ht="48">
      <c r="A33" s="618"/>
      <c r="B33" s="620" t="s">
        <v>5313</v>
      </c>
      <c r="C33" s="622" t="s">
        <v>5346</v>
      </c>
      <c r="D33" s="622" t="s">
        <v>5347</v>
      </c>
      <c r="E33" s="624">
        <v>75000</v>
      </c>
      <c r="F33" s="625">
        <f t="shared" si="1"/>
        <v>8923965.9186950643</v>
      </c>
      <c r="G33" s="624">
        <f t="shared" si="0"/>
        <v>75000</v>
      </c>
      <c r="H33" s="625">
        <f t="shared" si="2"/>
        <v>8923965.9186950643</v>
      </c>
      <c r="I33" s="618" t="s">
        <v>119</v>
      </c>
      <c r="J33" s="618" t="s">
        <v>120</v>
      </c>
    </row>
    <row r="34" spans="1:10" ht="24">
      <c r="A34" s="618"/>
      <c r="B34" s="620" t="s">
        <v>5313</v>
      </c>
      <c r="C34" s="622" t="s">
        <v>5346</v>
      </c>
      <c r="D34" s="622" t="s">
        <v>5348</v>
      </c>
      <c r="E34" s="624">
        <v>79903</v>
      </c>
      <c r="F34" s="625">
        <f t="shared" si="1"/>
        <v>9003868.9186950643</v>
      </c>
      <c r="G34" s="624">
        <f t="shared" si="0"/>
        <v>79903</v>
      </c>
      <c r="H34" s="625">
        <f t="shared" si="2"/>
        <v>9003868.9186950643</v>
      </c>
      <c r="I34" s="618" t="s">
        <v>119</v>
      </c>
      <c r="J34" s="618" t="s">
        <v>120</v>
      </c>
    </row>
    <row r="35" spans="1:10" ht="24">
      <c r="A35" s="618"/>
      <c r="B35" s="620" t="s">
        <v>5313</v>
      </c>
      <c r="C35" s="622" t="s">
        <v>5346</v>
      </c>
      <c r="D35" s="622" t="s">
        <v>5349</v>
      </c>
      <c r="E35" s="624">
        <v>192244</v>
      </c>
      <c r="F35" s="625">
        <f t="shared" si="1"/>
        <v>9196112.9186950643</v>
      </c>
      <c r="G35" s="624">
        <f t="shared" si="0"/>
        <v>192244</v>
      </c>
      <c r="H35" s="625">
        <f t="shared" si="2"/>
        <v>9196112.9186950643</v>
      </c>
      <c r="I35" s="618" t="s">
        <v>119</v>
      </c>
      <c r="J35" s="618" t="s">
        <v>120</v>
      </c>
    </row>
    <row r="36" spans="1:10" ht="24">
      <c r="A36" s="618"/>
      <c r="B36" s="620" t="s">
        <v>5313</v>
      </c>
      <c r="C36" s="622" t="s">
        <v>5350</v>
      </c>
      <c r="D36" s="622" t="s">
        <v>5351</v>
      </c>
      <c r="E36" s="624">
        <v>75000</v>
      </c>
      <c r="F36" s="625">
        <f t="shared" si="1"/>
        <v>9271112.9186950643</v>
      </c>
      <c r="G36" s="624">
        <f t="shared" si="0"/>
        <v>75000</v>
      </c>
      <c r="H36" s="625">
        <f t="shared" si="2"/>
        <v>9271112.9186950643</v>
      </c>
      <c r="I36" s="618" t="s">
        <v>119</v>
      </c>
      <c r="J36" s="618" t="s">
        <v>120</v>
      </c>
    </row>
    <row r="37" spans="1:10" ht="24">
      <c r="A37" s="618"/>
      <c r="B37" s="620" t="s">
        <v>5313</v>
      </c>
      <c r="C37" s="622" t="s">
        <v>5350</v>
      </c>
      <c r="D37" s="622" t="s">
        <v>5326</v>
      </c>
      <c r="E37" s="624">
        <v>500000</v>
      </c>
      <c r="F37" s="625">
        <f t="shared" si="1"/>
        <v>9771112.9186950643</v>
      </c>
      <c r="G37" s="624">
        <f t="shared" si="0"/>
        <v>500000</v>
      </c>
      <c r="H37" s="625">
        <f t="shared" si="2"/>
        <v>9771112.9186950643</v>
      </c>
      <c r="I37" s="618" t="s">
        <v>119</v>
      </c>
      <c r="J37" s="618" t="s">
        <v>120</v>
      </c>
    </row>
    <row r="38" spans="1:10" ht="24">
      <c r="A38" s="618"/>
      <c r="B38" s="620" t="s">
        <v>5313</v>
      </c>
      <c r="C38" s="622" t="s">
        <v>3691</v>
      </c>
      <c r="D38" s="622" t="s">
        <v>5352</v>
      </c>
      <c r="E38" s="624">
        <v>150000</v>
      </c>
      <c r="F38" s="625">
        <f t="shared" si="1"/>
        <v>9921112.9186950643</v>
      </c>
      <c r="G38" s="624">
        <f t="shared" si="0"/>
        <v>150000</v>
      </c>
      <c r="H38" s="625">
        <f t="shared" si="2"/>
        <v>9921112.9186950643</v>
      </c>
      <c r="I38" s="618" t="s">
        <v>119</v>
      </c>
      <c r="J38" s="618" t="s">
        <v>120</v>
      </c>
    </row>
    <row r="39" spans="1:10" ht="48">
      <c r="A39" s="618"/>
      <c r="B39" s="620" t="s">
        <v>5313</v>
      </c>
      <c r="C39" s="622" t="s">
        <v>3691</v>
      </c>
      <c r="D39" s="622" t="s">
        <v>5353</v>
      </c>
      <c r="E39" s="624">
        <v>1000000</v>
      </c>
      <c r="F39" s="625">
        <f t="shared" si="1"/>
        <v>10921112.918695064</v>
      </c>
      <c r="G39" s="624">
        <f t="shared" si="0"/>
        <v>1000000</v>
      </c>
      <c r="H39" s="625">
        <f t="shared" si="2"/>
        <v>10921112.918695064</v>
      </c>
      <c r="I39" s="618" t="s">
        <v>119</v>
      </c>
      <c r="J39" s="618" t="s">
        <v>120</v>
      </c>
    </row>
    <row r="40" spans="1:10" ht="60">
      <c r="A40" s="618"/>
      <c r="B40" s="620" t="s">
        <v>5313</v>
      </c>
      <c r="C40" s="622" t="s">
        <v>3691</v>
      </c>
      <c r="D40" s="622" t="s">
        <v>5354</v>
      </c>
      <c r="E40" s="624">
        <v>200000</v>
      </c>
      <c r="F40" s="625">
        <f t="shared" si="1"/>
        <v>11121112.918695064</v>
      </c>
      <c r="G40" s="624">
        <f t="shared" si="0"/>
        <v>200000</v>
      </c>
      <c r="H40" s="625">
        <f t="shared" si="2"/>
        <v>11121112.918695064</v>
      </c>
      <c r="I40" s="618" t="s">
        <v>119</v>
      </c>
      <c r="J40" s="618" t="s">
        <v>120</v>
      </c>
    </row>
    <row r="41" spans="1:10" ht="60">
      <c r="A41" s="618"/>
      <c r="B41" s="620" t="s">
        <v>5313</v>
      </c>
      <c r="C41" s="622" t="s">
        <v>3691</v>
      </c>
      <c r="D41" s="622" t="s">
        <v>5355</v>
      </c>
      <c r="E41" s="624">
        <v>200000</v>
      </c>
      <c r="F41" s="625">
        <f t="shared" si="1"/>
        <v>11321112.918695064</v>
      </c>
      <c r="G41" s="624">
        <f t="shared" si="0"/>
        <v>200000</v>
      </c>
      <c r="H41" s="625">
        <f t="shared" si="2"/>
        <v>11321112.918695064</v>
      </c>
      <c r="I41" s="618" t="s">
        <v>119</v>
      </c>
      <c r="J41" s="618" t="s">
        <v>120</v>
      </c>
    </row>
    <row r="42" spans="1:10" ht="36">
      <c r="A42" s="618"/>
      <c r="B42" s="620" t="s">
        <v>5313</v>
      </c>
      <c r="C42" s="622" t="s">
        <v>3691</v>
      </c>
      <c r="D42" s="622" t="s">
        <v>5356</v>
      </c>
      <c r="E42" s="624">
        <v>100000</v>
      </c>
      <c r="F42" s="625">
        <f t="shared" si="1"/>
        <v>11421112.918695064</v>
      </c>
      <c r="G42" s="624">
        <f t="shared" si="0"/>
        <v>100000</v>
      </c>
      <c r="H42" s="625">
        <f t="shared" si="2"/>
        <v>11421112.918695064</v>
      </c>
      <c r="I42" s="618" t="s">
        <v>119</v>
      </c>
      <c r="J42" s="618" t="s">
        <v>120</v>
      </c>
    </row>
    <row r="43" spans="1:10" ht="48">
      <c r="A43" s="618"/>
      <c r="B43" s="620" t="s">
        <v>5313</v>
      </c>
      <c r="C43" s="622" t="s">
        <v>3691</v>
      </c>
      <c r="D43" s="622" t="s">
        <v>5357</v>
      </c>
      <c r="E43" s="624">
        <v>50000.003333333334</v>
      </c>
      <c r="F43" s="625">
        <f t="shared" si="1"/>
        <v>11471112.922028398</v>
      </c>
      <c r="G43" s="624">
        <f t="shared" si="0"/>
        <v>50000.003333333334</v>
      </c>
      <c r="H43" s="625">
        <f t="shared" si="2"/>
        <v>11471112.922028398</v>
      </c>
      <c r="I43" s="618" t="s">
        <v>119</v>
      </c>
      <c r="J43" s="618" t="s">
        <v>120</v>
      </c>
    </row>
    <row r="44" spans="1:10" ht="48">
      <c r="A44" s="618"/>
      <c r="B44" s="620" t="s">
        <v>5313</v>
      </c>
      <c r="C44" s="622" t="s">
        <v>3691</v>
      </c>
      <c r="D44" s="622" t="s">
        <v>5358</v>
      </c>
      <c r="E44" s="624">
        <v>499000</v>
      </c>
      <c r="F44" s="625">
        <f t="shared" si="1"/>
        <v>11970112.922028398</v>
      </c>
      <c r="G44" s="624">
        <f t="shared" si="0"/>
        <v>499000</v>
      </c>
      <c r="H44" s="625">
        <f t="shared" si="2"/>
        <v>11970112.922028398</v>
      </c>
      <c r="I44" s="618" t="s">
        <v>119</v>
      </c>
      <c r="J44" s="618" t="s">
        <v>120</v>
      </c>
    </row>
    <row r="45" spans="1:10" ht="48">
      <c r="A45" s="618"/>
      <c r="B45" s="620" t="s">
        <v>5313</v>
      </c>
      <c r="C45" s="622" t="s">
        <v>3691</v>
      </c>
      <c r="D45" s="622" t="s">
        <v>5359</v>
      </c>
      <c r="E45" s="624">
        <v>200000</v>
      </c>
      <c r="F45" s="625">
        <f t="shared" si="1"/>
        <v>12170112.922028398</v>
      </c>
      <c r="G45" s="624">
        <f t="shared" si="0"/>
        <v>200000</v>
      </c>
      <c r="H45" s="625">
        <f t="shared" si="2"/>
        <v>12170112.922028398</v>
      </c>
      <c r="I45" s="618" t="s">
        <v>119</v>
      </c>
      <c r="J45" s="618" t="s">
        <v>120</v>
      </c>
    </row>
    <row r="46" spans="1:10" ht="24">
      <c r="A46" s="618"/>
      <c r="B46" s="620" t="s">
        <v>5313</v>
      </c>
      <c r="C46" s="622" t="s">
        <v>3691</v>
      </c>
      <c r="D46" s="622" t="s">
        <v>5360</v>
      </c>
      <c r="E46" s="624">
        <v>80000</v>
      </c>
      <c r="F46" s="625">
        <f t="shared" si="1"/>
        <v>12250112.922028398</v>
      </c>
      <c r="G46" s="624">
        <f t="shared" si="0"/>
        <v>80000</v>
      </c>
      <c r="H46" s="625">
        <f t="shared" si="2"/>
        <v>12250112.922028398</v>
      </c>
      <c r="I46" s="618" t="s">
        <v>119</v>
      </c>
      <c r="J46" s="618" t="s">
        <v>120</v>
      </c>
    </row>
    <row r="47" spans="1:10" ht="60">
      <c r="A47" s="618"/>
      <c r="B47" s="620" t="s">
        <v>5313</v>
      </c>
      <c r="C47" s="622" t="s">
        <v>3691</v>
      </c>
      <c r="D47" s="622" t="s">
        <v>5361</v>
      </c>
      <c r="E47" s="624">
        <v>100000</v>
      </c>
      <c r="F47" s="625">
        <f t="shared" si="1"/>
        <v>12350112.922028398</v>
      </c>
      <c r="G47" s="624">
        <f t="shared" si="0"/>
        <v>100000</v>
      </c>
      <c r="H47" s="625">
        <f t="shared" si="2"/>
        <v>12350112.922028398</v>
      </c>
      <c r="I47" s="618" t="s">
        <v>119</v>
      </c>
      <c r="J47" s="618" t="s">
        <v>120</v>
      </c>
    </row>
    <row r="48" spans="1:10" ht="60">
      <c r="A48" s="618"/>
      <c r="B48" s="620" t="s">
        <v>5313</v>
      </c>
      <c r="C48" s="622" t="s">
        <v>3691</v>
      </c>
      <c r="D48" s="622" t="s">
        <v>5362</v>
      </c>
      <c r="E48" s="624">
        <v>500000</v>
      </c>
      <c r="F48" s="625">
        <f t="shared" si="1"/>
        <v>12850112.922028398</v>
      </c>
      <c r="G48" s="624">
        <f t="shared" si="0"/>
        <v>500000</v>
      </c>
      <c r="H48" s="625">
        <f t="shared" si="2"/>
        <v>12850112.922028398</v>
      </c>
      <c r="I48" s="618" t="s">
        <v>119</v>
      </c>
      <c r="J48" s="618" t="s">
        <v>120</v>
      </c>
    </row>
    <row r="49" spans="1:10" ht="60">
      <c r="A49" s="618"/>
      <c r="B49" s="620" t="s">
        <v>5313</v>
      </c>
      <c r="C49" s="622" t="s">
        <v>3691</v>
      </c>
      <c r="D49" s="622" t="s">
        <v>5363</v>
      </c>
      <c r="E49" s="624">
        <v>700000</v>
      </c>
      <c r="F49" s="625">
        <f t="shared" si="1"/>
        <v>13550112.922028398</v>
      </c>
      <c r="G49" s="624">
        <f t="shared" si="0"/>
        <v>700000</v>
      </c>
      <c r="H49" s="625">
        <f t="shared" si="2"/>
        <v>13550112.922028398</v>
      </c>
      <c r="I49" s="618" t="s">
        <v>119</v>
      </c>
      <c r="J49" s="618" t="s">
        <v>120</v>
      </c>
    </row>
    <row r="50" spans="1:10" ht="36">
      <c r="A50" s="618"/>
      <c r="B50" s="620" t="s">
        <v>5313</v>
      </c>
      <c r="C50" s="622" t="s">
        <v>3691</v>
      </c>
      <c r="D50" s="622" t="s">
        <v>5364</v>
      </c>
      <c r="E50" s="624">
        <v>200000</v>
      </c>
      <c r="F50" s="625">
        <f t="shared" si="1"/>
        <v>13750112.922028398</v>
      </c>
      <c r="G50" s="624">
        <f t="shared" si="0"/>
        <v>200000</v>
      </c>
      <c r="H50" s="625">
        <f t="shared" si="2"/>
        <v>13750112.922028398</v>
      </c>
      <c r="I50" s="618" t="s">
        <v>119</v>
      </c>
      <c r="J50" s="618" t="s">
        <v>120</v>
      </c>
    </row>
    <row r="51" spans="1:10" ht="72">
      <c r="A51" s="618"/>
      <c r="B51" s="620" t="s">
        <v>5313</v>
      </c>
      <c r="C51" s="622" t="s">
        <v>3691</v>
      </c>
      <c r="D51" s="622" t="s">
        <v>5365</v>
      </c>
      <c r="E51" s="624">
        <v>150000</v>
      </c>
      <c r="F51" s="625">
        <f t="shared" si="1"/>
        <v>13900112.922028398</v>
      </c>
      <c r="G51" s="624">
        <f t="shared" si="0"/>
        <v>150000</v>
      </c>
      <c r="H51" s="625">
        <f t="shared" si="2"/>
        <v>13900112.922028398</v>
      </c>
      <c r="I51" s="618" t="s">
        <v>119</v>
      </c>
      <c r="J51" s="618" t="s">
        <v>120</v>
      </c>
    </row>
    <row r="52" spans="1:10" ht="24">
      <c r="A52" s="618"/>
      <c r="B52" s="620" t="s">
        <v>5313</v>
      </c>
      <c r="C52" s="622" t="s">
        <v>3691</v>
      </c>
      <c r="D52" s="622" t="s">
        <v>5366</v>
      </c>
      <c r="E52" s="624">
        <v>450000</v>
      </c>
      <c r="F52" s="625">
        <f t="shared" si="1"/>
        <v>14350112.922028398</v>
      </c>
      <c r="G52" s="624">
        <f t="shared" si="0"/>
        <v>450000</v>
      </c>
      <c r="H52" s="625">
        <f t="shared" si="2"/>
        <v>14350112.922028398</v>
      </c>
      <c r="I52" s="618" t="s">
        <v>119</v>
      </c>
      <c r="J52" s="618" t="s">
        <v>120</v>
      </c>
    </row>
    <row r="53" spans="1:10" ht="24">
      <c r="A53" s="618"/>
      <c r="B53" s="620" t="s">
        <v>5313</v>
      </c>
      <c r="C53" s="622" t="s">
        <v>3691</v>
      </c>
      <c r="D53" s="622" t="s">
        <v>5367</v>
      </c>
      <c r="E53" s="624">
        <v>500000</v>
      </c>
      <c r="F53" s="625">
        <f t="shared" si="1"/>
        <v>14850112.922028398</v>
      </c>
      <c r="G53" s="624">
        <f t="shared" si="0"/>
        <v>500000</v>
      </c>
      <c r="H53" s="625">
        <f t="shared" si="2"/>
        <v>14850112.922028398</v>
      </c>
      <c r="I53" s="618" t="s">
        <v>119</v>
      </c>
      <c r="J53" s="618" t="s">
        <v>120</v>
      </c>
    </row>
    <row r="54" spans="1:10" ht="60">
      <c r="A54" s="618"/>
      <c r="B54" s="620" t="s">
        <v>5313</v>
      </c>
      <c r="C54" s="622" t="s">
        <v>3691</v>
      </c>
      <c r="D54" s="622" t="s">
        <v>5368</v>
      </c>
      <c r="E54" s="624">
        <v>100000</v>
      </c>
      <c r="F54" s="625">
        <f t="shared" si="1"/>
        <v>14950112.922028398</v>
      </c>
      <c r="G54" s="624">
        <f t="shared" si="0"/>
        <v>100000</v>
      </c>
      <c r="H54" s="625">
        <f t="shared" si="2"/>
        <v>14950112.922028398</v>
      </c>
      <c r="I54" s="618" t="s">
        <v>119</v>
      </c>
      <c r="J54" s="618" t="s">
        <v>120</v>
      </c>
    </row>
    <row r="55" spans="1:10" ht="48">
      <c r="A55" s="618"/>
      <c r="B55" s="620" t="s">
        <v>5313</v>
      </c>
      <c r="C55" s="622" t="s">
        <v>3691</v>
      </c>
      <c r="D55" s="622" t="s">
        <v>5369</v>
      </c>
      <c r="E55" s="624">
        <v>40000</v>
      </c>
      <c r="F55" s="625">
        <f t="shared" si="1"/>
        <v>14990112.922028398</v>
      </c>
      <c r="G55" s="624">
        <f t="shared" si="0"/>
        <v>40000</v>
      </c>
      <c r="H55" s="625">
        <f t="shared" si="2"/>
        <v>14990112.922028398</v>
      </c>
      <c r="I55" s="618" t="s">
        <v>119</v>
      </c>
      <c r="J55" s="618" t="s">
        <v>120</v>
      </c>
    </row>
    <row r="56" spans="1:10" ht="36">
      <c r="A56" s="618"/>
      <c r="B56" s="620" t="s">
        <v>5313</v>
      </c>
      <c r="C56" s="622" t="s">
        <v>3691</v>
      </c>
      <c r="D56" s="622" t="s">
        <v>5370</v>
      </c>
      <c r="E56" s="624">
        <v>125000</v>
      </c>
      <c r="F56" s="625">
        <f t="shared" si="1"/>
        <v>15115112.922028398</v>
      </c>
      <c r="G56" s="624">
        <f t="shared" si="0"/>
        <v>125000</v>
      </c>
      <c r="H56" s="625">
        <f t="shared" si="2"/>
        <v>15115112.922028398</v>
      </c>
      <c r="I56" s="618" t="s">
        <v>119</v>
      </c>
      <c r="J56" s="618" t="s">
        <v>120</v>
      </c>
    </row>
    <row r="57" spans="1:10" ht="36">
      <c r="A57" s="618"/>
      <c r="B57" s="620" t="s">
        <v>5313</v>
      </c>
      <c r="C57" s="622" t="s">
        <v>3691</v>
      </c>
      <c r="D57" s="622" t="s">
        <v>5371</v>
      </c>
      <c r="E57" s="624">
        <v>150000</v>
      </c>
      <c r="F57" s="625">
        <f t="shared" si="1"/>
        <v>15265112.922028398</v>
      </c>
      <c r="G57" s="624">
        <f t="shared" si="0"/>
        <v>150000</v>
      </c>
      <c r="H57" s="625">
        <f t="shared" si="2"/>
        <v>15265112.922028398</v>
      </c>
      <c r="I57" s="618" t="s">
        <v>119</v>
      </c>
      <c r="J57" s="618" t="s">
        <v>120</v>
      </c>
    </row>
    <row r="58" spans="1:10" ht="48">
      <c r="A58" s="618"/>
      <c r="B58" s="620" t="s">
        <v>5313</v>
      </c>
      <c r="C58" s="622" t="s">
        <v>5372</v>
      </c>
      <c r="D58" s="622" t="s">
        <v>5329</v>
      </c>
      <c r="E58" s="624">
        <v>60000</v>
      </c>
      <c r="F58" s="625">
        <f t="shared" si="1"/>
        <v>15325112.922028398</v>
      </c>
      <c r="G58" s="624">
        <f t="shared" si="0"/>
        <v>60000</v>
      </c>
      <c r="H58" s="625">
        <f t="shared" si="2"/>
        <v>15325112.922028398</v>
      </c>
      <c r="I58" s="618" t="s">
        <v>119</v>
      </c>
      <c r="J58" s="618" t="s">
        <v>120</v>
      </c>
    </row>
    <row r="59" spans="1:10" ht="36">
      <c r="A59" s="618"/>
      <c r="B59" s="620" t="s">
        <v>5313</v>
      </c>
      <c r="C59" s="622" t="s">
        <v>5372</v>
      </c>
      <c r="D59" s="622" t="s">
        <v>5373</v>
      </c>
      <c r="E59" s="624">
        <v>75000</v>
      </c>
      <c r="F59" s="625">
        <f t="shared" si="1"/>
        <v>15400112.922028398</v>
      </c>
      <c r="G59" s="624">
        <f t="shared" si="0"/>
        <v>75000</v>
      </c>
      <c r="H59" s="625">
        <f t="shared" si="2"/>
        <v>15400112.922028398</v>
      </c>
      <c r="I59" s="618" t="s">
        <v>119</v>
      </c>
      <c r="J59" s="618" t="s">
        <v>120</v>
      </c>
    </row>
    <row r="60" spans="1:10" ht="36">
      <c r="A60" s="618"/>
      <c r="B60" s="620" t="s">
        <v>5313</v>
      </c>
      <c r="C60" s="622" t="s">
        <v>5372</v>
      </c>
      <c r="D60" s="622" t="s">
        <v>5374</v>
      </c>
      <c r="E60" s="624">
        <v>100000</v>
      </c>
      <c r="F60" s="625">
        <f t="shared" si="1"/>
        <v>15500112.922028398</v>
      </c>
      <c r="G60" s="624">
        <f t="shared" si="0"/>
        <v>100000</v>
      </c>
      <c r="H60" s="625">
        <f t="shared" si="2"/>
        <v>15500112.922028398</v>
      </c>
      <c r="I60" s="618" t="s">
        <v>119</v>
      </c>
      <c r="J60" s="618" t="s">
        <v>120</v>
      </c>
    </row>
    <row r="61" spans="1:10" ht="24">
      <c r="A61" s="618"/>
      <c r="B61" s="620" t="s">
        <v>5313</v>
      </c>
      <c r="C61" s="622" t="s">
        <v>5375</v>
      </c>
      <c r="D61" s="622" t="s">
        <v>5376</v>
      </c>
      <c r="E61" s="624">
        <v>85000</v>
      </c>
      <c r="F61" s="625">
        <f t="shared" si="1"/>
        <v>15585112.922028398</v>
      </c>
      <c r="G61" s="624">
        <f t="shared" si="0"/>
        <v>85000</v>
      </c>
      <c r="H61" s="625">
        <f t="shared" si="2"/>
        <v>15585112.922028398</v>
      </c>
      <c r="I61" s="618" t="s">
        <v>119</v>
      </c>
      <c r="J61" s="618" t="s">
        <v>120</v>
      </c>
    </row>
    <row r="62" spans="1:10" ht="36">
      <c r="A62" s="618"/>
      <c r="B62" s="620" t="s">
        <v>5313</v>
      </c>
      <c r="C62" s="622" t="s">
        <v>5377</v>
      </c>
      <c r="D62" s="622" t="s">
        <v>5378</v>
      </c>
      <c r="E62" s="624">
        <v>275000.24999999994</v>
      </c>
      <c r="F62" s="625">
        <f t="shared" si="1"/>
        <v>15860113.172028398</v>
      </c>
      <c r="G62" s="624">
        <f t="shared" si="0"/>
        <v>275000.24999999994</v>
      </c>
      <c r="H62" s="625">
        <f t="shared" si="2"/>
        <v>15860113.172028398</v>
      </c>
      <c r="I62" s="618" t="s">
        <v>119</v>
      </c>
      <c r="J62" s="618" t="s">
        <v>120</v>
      </c>
    </row>
    <row r="63" spans="1:10" ht="108">
      <c r="A63" s="618"/>
      <c r="B63" s="620" t="s">
        <v>5313</v>
      </c>
      <c r="C63" s="622" t="s">
        <v>5377</v>
      </c>
      <c r="D63" s="622" t="s">
        <v>5379</v>
      </c>
      <c r="E63" s="624">
        <v>200000</v>
      </c>
      <c r="F63" s="625">
        <f t="shared" si="1"/>
        <v>16060113.172028398</v>
      </c>
      <c r="G63" s="624">
        <f t="shared" si="0"/>
        <v>200000</v>
      </c>
      <c r="H63" s="625">
        <f t="shared" si="2"/>
        <v>16060113.172028398</v>
      </c>
      <c r="I63" s="618" t="s">
        <v>119</v>
      </c>
      <c r="J63" s="618" t="s">
        <v>120</v>
      </c>
    </row>
    <row r="64" spans="1:10" ht="24">
      <c r="A64" s="618"/>
      <c r="B64" s="620" t="s">
        <v>5313</v>
      </c>
      <c r="C64" s="622" t="s">
        <v>5380</v>
      </c>
      <c r="D64" s="622" t="s">
        <v>5381</v>
      </c>
      <c r="E64" s="624">
        <v>100000</v>
      </c>
      <c r="F64" s="625">
        <f t="shared" si="1"/>
        <v>16160113.172028398</v>
      </c>
      <c r="G64" s="624">
        <f t="shared" si="0"/>
        <v>100000</v>
      </c>
      <c r="H64" s="625">
        <f t="shared" si="2"/>
        <v>16160113.172028398</v>
      </c>
      <c r="I64" s="618" t="s">
        <v>123</v>
      </c>
      <c r="J64" s="618" t="s">
        <v>124</v>
      </c>
    </row>
    <row r="65" spans="1:10" ht="24">
      <c r="A65" s="618"/>
      <c r="B65" s="620" t="s">
        <v>5313</v>
      </c>
      <c r="C65" s="622" t="s">
        <v>5382</v>
      </c>
      <c r="D65" s="622" t="s">
        <v>5323</v>
      </c>
      <c r="E65" s="624">
        <v>45000</v>
      </c>
      <c r="F65" s="625">
        <f t="shared" si="1"/>
        <v>16205113.172028398</v>
      </c>
      <c r="G65" s="624">
        <f t="shared" si="0"/>
        <v>45000</v>
      </c>
      <c r="H65" s="625">
        <f t="shared" si="2"/>
        <v>16205113.172028398</v>
      </c>
      <c r="I65" s="618" t="s">
        <v>119</v>
      </c>
      <c r="J65" s="618" t="s">
        <v>120</v>
      </c>
    </row>
    <row r="66" spans="1:10" ht="60">
      <c r="A66" s="618"/>
      <c r="B66" s="620" t="s">
        <v>5313</v>
      </c>
      <c r="C66" s="622" t="s">
        <v>5383</v>
      </c>
      <c r="D66" s="622" t="s">
        <v>5335</v>
      </c>
      <c r="E66" s="624">
        <v>274956.24999999994</v>
      </c>
      <c r="F66" s="625">
        <f t="shared" si="1"/>
        <v>16480069.422028398</v>
      </c>
      <c r="G66" s="624">
        <f t="shared" si="0"/>
        <v>274956.24999999994</v>
      </c>
      <c r="H66" s="625">
        <f t="shared" si="2"/>
        <v>16480069.422028398</v>
      </c>
      <c r="I66" s="618" t="s">
        <v>119</v>
      </c>
      <c r="J66" s="618" t="s">
        <v>120</v>
      </c>
    </row>
    <row r="67" spans="1:10" ht="36">
      <c r="A67" s="618"/>
      <c r="B67" s="620" t="s">
        <v>5313</v>
      </c>
      <c r="C67" s="622" t="s">
        <v>5384</v>
      </c>
      <c r="D67" s="622" t="s">
        <v>5322</v>
      </c>
      <c r="E67" s="624">
        <v>260000</v>
      </c>
      <c r="F67" s="625">
        <f t="shared" si="1"/>
        <v>16740069.422028398</v>
      </c>
      <c r="G67" s="624">
        <f t="shared" si="0"/>
        <v>260000</v>
      </c>
      <c r="H67" s="625">
        <f t="shared" si="2"/>
        <v>16740069.422028398</v>
      </c>
      <c r="I67" s="618" t="s">
        <v>123</v>
      </c>
      <c r="J67" s="618" t="s">
        <v>124</v>
      </c>
    </row>
    <row r="68" spans="1:10" ht="36">
      <c r="A68" s="618"/>
      <c r="B68" s="620" t="s">
        <v>5313</v>
      </c>
      <c r="C68" s="622" t="s">
        <v>5384</v>
      </c>
      <c r="D68" s="622" t="s">
        <v>5385</v>
      </c>
      <c r="E68" s="624">
        <v>800000</v>
      </c>
      <c r="F68" s="625">
        <f t="shared" si="1"/>
        <v>17540069.4220284</v>
      </c>
      <c r="G68" s="624">
        <f t="shared" si="0"/>
        <v>800000</v>
      </c>
      <c r="H68" s="625">
        <f t="shared" si="2"/>
        <v>17540069.4220284</v>
      </c>
      <c r="I68" s="618" t="s">
        <v>123</v>
      </c>
      <c r="J68" s="618" t="s">
        <v>124</v>
      </c>
    </row>
    <row r="69" spans="1:10" ht="24">
      <c r="A69" s="618"/>
      <c r="B69" s="620" t="s">
        <v>5313</v>
      </c>
      <c r="C69" s="622" t="s">
        <v>5384</v>
      </c>
      <c r="D69" s="622" t="s">
        <v>5386</v>
      </c>
      <c r="E69" s="624">
        <v>250000</v>
      </c>
      <c r="F69" s="625">
        <f t="shared" si="1"/>
        <v>17790069.4220284</v>
      </c>
      <c r="G69" s="624">
        <f t="shared" ref="G69:G89" si="3">E69</f>
        <v>250000</v>
      </c>
      <c r="H69" s="625">
        <f t="shared" si="2"/>
        <v>17790069.4220284</v>
      </c>
      <c r="I69" s="618" t="s">
        <v>123</v>
      </c>
      <c r="J69" s="618" t="s">
        <v>124</v>
      </c>
    </row>
    <row r="70" spans="1:10" ht="36">
      <c r="A70" s="618"/>
      <c r="B70" s="620" t="s">
        <v>5313</v>
      </c>
      <c r="C70" s="622" t="s">
        <v>5384</v>
      </c>
      <c r="D70" s="622" t="s">
        <v>5387</v>
      </c>
      <c r="E70" s="624">
        <v>350000</v>
      </c>
      <c r="F70" s="625">
        <f t="shared" ref="F70:F89" si="4">E70+F69</f>
        <v>18140069.4220284</v>
      </c>
      <c r="G70" s="624">
        <f t="shared" si="3"/>
        <v>350000</v>
      </c>
      <c r="H70" s="625">
        <f t="shared" ref="H70:H89" si="5">H69+G70</f>
        <v>18140069.4220284</v>
      </c>
      <c r="I70" s="618" t="s">
        <v>123</v>
      </c>
      <c r="J70" s="618" t="s">
        <v>124</v>
      </c>
    </row>
    <row r="71" spans="1:10" ht="24">
      <c r="A71" s="618"/>
      <c r="B71" s="620" t="s">
        <v>5313</v>
      </c>
      <c r="C71" s="622" t="s">
        <v>5388</v>
      </c>
      <c r="D71" s="622" t="s">
        <v>5389</v>
      </c>
      <c r="E71" s="624">
        <v>200000</v>
      </c>
      <c r="F71" s="625">
        <f t="shared" si="4"/>
        <v>18340069.4220284</v>
      </c>
      <c r="G71" s="624">
        <f t="shared" si="3"/>
        <v>200000</v>
      </c>
      <c r="H71" s="625">
        <f t="shared" si="5"/>
        <v>18340069.4220284</v>
      </c>
      <c r="I71" s="618" t="s">
        <v>119</v>
      </c>
      <c r="J71" s="618" t="s">
        <v>120</v>
      </c>
    </row>
    <row r="72" spans="1:10" ht="24">
      <c r="A72" s="618"/>
      <c r="B72" s="620" t="s">
        <v>5313</v>
      </c>
      <c r="C72" s="622" t="s">
        <v>5388</v>
      </c>
      <c r="D72" s="622" t="s">
        <v>5390</v>
      </c>
      <c r="E72" s="624">
        <v>125000</v>
      </c>
      <c r="F72" s="625">
        <f t="shared" si="4"/>
        <v>18465069.4220284</v>
      </c>
      <c r="G72" s="624">
        <f t="shared" si="3"/>
        <v>125000</v>
      </c>
      <c r="H72" s="625">
        <f t="shared" si="5"/>
        <v>18465069.4220284</v>
      </c>
      <c r="I72" s="618" t="s">
        <v>119</v>
      </c>
      <c r="J72" s="618" t="s">
        <v>120</v>
      </c>
    </row>
    <row r="73" spans="1:10" ht="60">
      <c r="A73" s="618"/>
      <c r="B73" s="620" t="s">
        <v>5313</v>
      </c>
      <c r="C73" s="622" t="s">
        <v>5388</v>
      </c>
      <c r="D73" s="622" t="s">
        <v>5391</v>
      </c>
      <c r="E73" s="624">
        <v>209000</v>
      </c>
      <c r="F73" s="625">
        <f t="shared" si="4"/>
        <v>18674069.4220284</v>
      </c>
      <c r="G73" s="624">
        <f t="shared" si="3"/>
        <v>209000</v>
      </c>
      <c r="H73" s="625">
        <f t="shared" si="5"/>
        <v>18674069.4220284</v>
      </c>
      <c r="I73" s="618" t="s">
        <v>119</v>
      </c>
      <c r="J73" s="618" t="s">
        <v>120</v>
      </c>
    </row>
    <row r="74" spans="1:10" ht="24">
      <c r="A74" s="618"/>
      <c r="B74" s="620" t="s">
        <v>5313</v>
      </c>
      <c r="C74" s="622" t="s">
        <v>5388</v>
      </c>
      <c r="D74" s="622" t="s">
        <v>5392</v>
      </c>
      <c r="E74" s="624">
        <v>150000</v>
      </c>
      <c r="F74" s="625">
        <f t="shared" si="4"/>
        <v>18824069.4220284</v>
      </c>
      <c r="G74" s="624">
        <f t="shared" si="3"/>
        <v>150000</v>
      </c>
      <c r="H74" s="625">
        <f t="shared" si="5"/>
        <v>18824069.4220284</v>
      </c>
      <c r="I74" s="618" t="s">
        <v>119</v>
      </c>
      <c r="J74" s="618" t="s">
        <v>120</v>
      </c>
    </row>
    <row r="75" spans="1:10" ht="36">
      <c r="A75" s="618"/>
      <c r="B75" s="620" t="s">
        <v>5313</v>
      </c>
      <c r="C75" s="622" t="s">
        <v>5393</v>
      </c>
      <c r="D75" s="622" t="s">
        <v>5394</v>
      </c>
      <c r="E75" s="624">
        <v>350000</v>
      </c>
      <c r="F75" s="625">
        <f t="shared" si="4"/>
        <v>19174069.4220284</v>
      </c>
      <c r="G75" s="624">
        <f t="shared" si="3"/>
        <v>350000</v>
      </c>
      <c r="H75" s="625">
        <f t="shared" si="5"/>
        <v>19174069.4220284</v>
      </c>
      <c r="I75" s="618" t="s">
        <v>119</v>
      </c>
      <c r="J75" s="618" t="s">
        <v>120</v>
      </c>
    </row>
    <row r="76" spans="1:10" ht="36">
      <c r="A76" s="618"/>
      <c r="B76" s="620" t="s">
        <v>5313</v>
      </c>
      <c r="C76" s="622" t="s">
        <v>5393</v>
      </c>
      <c r="D76" s="622" t="s">
        <v>5395</v>
      </c>
      <c r="E76" s="624">
        <v>192000</v>
      </c>
      <c r="F76" s="625">
        <f t="shared" si="4"/>
        <v>19366069.4220284</v>
      </c>
      <c r="G76" s="624">
        <f t="shared" si="3"/>
        <v>192000</v>
      </c>
      <c r="H76" s="625">
        <f t="shared" si="5"/>
        <v>19366069.4220284</v>
      </c>
      <c r="I76" s="618" t="s">
        <v>119</v>
      </c>
      <c r="J76" s="618" t="s">
        <v>120</v>
      </c>
    </row>
    <row r="77" spans="1:10" ht="24">
      <c r="A77" s="618"/>
      <c r="B77" s="620" t="s">
        <v>5313</v>
      </c>
      <c r="C77" s="622" t="s">
        <v>5396</v>
      </c>
      <c r="D77" s="622" t="s">
        <v>5397</v>
      </c>
      <c r="E77" s="624">
        <v>217700</v>
      </c>
      <c r="F77" s="625">
        <f t="shared" si="4"/>
        <v>19583769.4220284</v>
      </c>
      <c r="G77" s="624">
        <f t="shared" si="3"/>
        <v>217700</v>
      </c>
      <c r="H77" s="625">
        <f t="shared" si="5"/>
        <v>19583769.4220284</v>
      </c>
      <c r="I77" s="618" t="s">
        <v>119</v>
      </c>
      <c r="J77" s="618" t="s">
        <v>120</v>
      </c>
    </row>
    <row r="78" spans="1:10" ht="24">
      <c r="A78" s="618"/>
      <c r="B78" s="620" t="s">
        <v>5313</v>
      </c>
      <c r="C78" s="622" t="s">
        <v>5396</v>
      </c>
      <c r="D78" s="622" t="s">
        <v>5398</v>
      </c>
      <c r="E78" s="624">
        <v>20000</v>
      </c>
      <c r="F78" s="625">
        <f t="shared" si="4"/>
        <v>19603769.4220284</v>
      </c>
      <c r="G78" s="624">
        <f t="shared" si="3"/>
        <v>20000</v>
      </c>
      <c r="H78" s="625">
        <f t="shared" si="5"/>
        <v>19603769.4220284</v>
      </c>
      <c r="I78" s="618" t="s">
        <v>119</v>
      </c>
      <c r="J78" s="618" t="s">
        <v>120</v>
      </c>
    </row>
    <row r="79" spans="1:10" ht="24">
      <c r="A79" s="618"/>
      <c r="B79" s="620" t="s">
        <v>5313</v>
      </c>
      <c r="C79" s="622" t="s">
        <v>5396</v>
      </c>
      <c r="D79" s="622" t="s">
        <v>5399</v>
      </c>
      <c r="E79" s="624">
        <v>20000</v>
      </c>
      <c r="F79" s="625">
        <f t="shared" si="4"/>
        <v>19623769.4220284</v>
      </c>
      <c r="G79" s="624">
        <f t="shared" si="3"/>
        <v>20000</v>
      </c>
      <c r="H79" s="625">
        <f t="shared" si="5"/>
        <v>19623769.4220284</v>
      </c>
      <c r="I79" s="618" t="s">
        <v>119</v>
      </c>
      <c r="J79" s="618" t="s">
        <v>120</v>
      </c>
    </row>
    <row r="80" spans="1:10" ht="24">
      <c r="A80" s="618"/>
      <c r="B80" s="620" t="s">
        <v>5313</v>
      </c>
      <c r="C80" s="622" t="s">
        <v>5396</v>
      </c>
      <c r="D80" s="622" t="s">
        <v>5400</v>
      </c>
      <c r="E80" s="624">
        <v>100000</v>
      </c>
      <c r="F80" s="625">
        <f t="shared" si="4"/>
        <v>19723769.4220284</v>
      </c>
      <c r="G80" s="624">
        <f t="shared" si="3"/>
        <v>100000</v>
      </c>
      <c r="H80" s="625">
        <f t="shared" si="5"/>
        <v>19723769.4220284</v>
      </c>
      <c r="I80" s="618" t="s">
        <v>119</v>
      </c>
      <c r="J80" s="618" t="s">
        <v>120</v>
      </c>
    </row>
    <row r="81" spans="1:10" ht="48">
      <c r="A81" s="618"/>
      <c r="B81" s="620" t="s">
        <v>5313</v>
      </c>
      <c r="C81" s="622" t="s">
        <v>5401</v>
      </c>
      <c r="D81" s="622" t="s">
        <v>5402</v>
      </c>
      <c r="E81" s="624">
        <v>500000</v>
      </c>
      <c r="F81" s="625">
        <f t="shared" si="4"/>
        <v>20223769.4220284</v>
      </c>
      <c r="G81" s="624">
        <f t="shared" si="3"/>
        <v>500000</v>
      </c>
      <c r="H81" s="625">
        <f t="shared" si="5"/>
        <v>20223769.4220284</v>
      </c>
      <c r="I81" s="618" t="s">
        <v>119</v>
      </c>
      <c r="J81" s="618" t="s">
        <v>120</v>
      </c>
    </row>
    <row r="82" spans="1:10" ht="48">
      <c r="A82" s="618"/>
      <c r="B82" s="620" t="s">
        <v>5313</v>
      </c>
      <c r="C82" s="622" t="s">
        <v>5401</v>
      </c>
      <c r="D82" s="622" t="s">
        <v>5403</v>
      </c>
      <c r="E82" s="624">
        <v>90000</v>
      </c>
      <c r="F82" s="625">
        <f t="shared" si="4"/>
        <v>20313769.4220284</v>
      </c>
      <c r="G82" s="624">
        <f t="shared" si="3"/>
        <v>90000</v>
      </c>
      <c r="H82" s="625">
        <f t="shared" si="5"/>
        <v>20313769.4220284</v>
      </c>
      <c r="I82" s="618" t="s">
        <v>119</v>
      </c>
      <c r="J82" s="618" t="s">
        <v>120</v>
      </c>
    </row>
    <row r="83" spans="1:10" ht="48">
      <c r="A83" s="618"/>
      <c r="B83" s="620" t="s">
        <v>5313</v>
      </c>
      <c r="C83" s="622" t="s">
        <v>5401</v>
      </c>
      <c r="D83" s="622" t="s">
        <v>5404</v>
      </c>
      <c r="E83" s="624">
        <v>200000</v>
      </c>
      <c r="F83" s="625">
        <f t="shared" si="4"/>
        <v>20513769.4220284</v>
      </c>
      <c r="G83" s="624">
        <f t="shared" si="3"/>
        <v>200000</v>
      </c>
      <c r="H83" s="625">
        <f t="shared" si="5"/>
        <v>20513769.4220284</v>
      </c>
      <c r="I83" s="618" t="s">
        <v>119</v>
      </c>
      <c r="J83" s="618" t="s">
        <v>120</v>
      </c>
    </row>
    <row r="84" spans="1:10" ht="48">
      <c r="A84" s="618"/>
      <c r="B84" s="620" t="s">
        <v>5313</v>
      </c>
      <c r="C84" s="622" t="s">
        <v>5401</v>
      </c>
      <c r="D84" s="622" t="s">
        <v>5405</v>
      </c>
      <c r="E84" s="624">
        <v>1000000</v>
      </c>
      <c r="F84" s="625">
        <f t="shared" si="4"/>
        <v>21513769.4220284</v>
      </c>
      <c r="G84" s="624">
        <f t="shared" si="3"/>
        <v>1000000</v>
      </c>
      <c r="H84" s="625">
        <f t="shared" si="5"/>
        <v>21513769.4220284</v>
      </c>
      <c r="I84" s="618" t="s">
        <v>119</v>
      </c>
      <c r="J84" s="618" t="s">
        <v>120</v>
      </c>
    </row>
    <row r="85" spans="1:10" ht="36">
      <c r="A85" s="618"/>
      <c r="B85" s="620" t="s">
        <v>5313</v>
      </c>
      <c r="C85" s="622" t="s">
        <v>5401</v>
      </c>
      <c r="D85" s="622" t="s">
        <v>5406</v>
      </c>
      <c r="E85" s="624">
        <v>125000</v>
      </c>
      <c r="F85" s="625">
        <f t="shared" si="4"/>
        <v>21638769.4220284</v>
      </c>
      <c r="G85" s="624">
        <f t="shared" si="3"/>
        <v>125000</v>
      </c>
      <c r="H85" s="625">
        <f t="shared" si="5"/>
        <v>21638769.4220284</v>
      </c>
      <c r="I85" s="618" t="s">
        <v>119</v>
      </c>
      <c r="J85" s="618" t="s">
        <v>120</v>
      </c>
    </row>
    <row r="86" spans="1:10" ht="48">
      <c r="A86" s="618"/>
      <c r="B86" s="620" t="s">
        <v>5313</v>
      </c>
      <c r="C86" s="622" t="s">
        <v>5401</v>
      </c>
      <c r="D86" s="622" t="s">
        <v>5407</v>
      </c>
      <c r="E86" s="624">
        <v>750000</v>
      </c>
      <c r="F86" s="625">
        <f t="shared" si="4"/>
        <v>22388769.4220284</v>
      </c>
      <c r="G86" s="624">
        <f t="shared" si="3"/>
        <v>750000</v>
      </c>
      <c r="H86" s="625">
        <f t="shared" si="5"/>
        <v>22388769.4220284</v>
      </c>
      <c r="I86" s="618" t="s">
        <v>119</v>
      </c>
      <c r="J86" s="618" t="s">
        <v>120</v>
      </c>
    </row>
    <row r="87" spans="1:10" ht="48">
      <c r="A87" s="618"/>
      <c r="B87" s="620" t="s">
        <v>5313</v>
      </c>
      <c r="C87" s="622" t="s">
        <v>5408</v>
      </c>
      <c r="D87" s="622" t="s">
        <v>5409</v>
      </c>
      <c r="E87" s="624">
        <v>150000</v>
      </c>
      <c r="F87" s="625">
        <f t="shared" si="4"/>
        <v>22538769.4220284</v>
      </c>
      <c r="G87" s="624">
        <f t="shared" si="3"/>
        <v>150000</v>
      </c>
      <c r="H87" s="625">
        <f t="shared" si="5"/>
        <v>22538769.4220284</v>
      </c>
      <c r="I87" s="618" t="s">
        <v>123</v>
      </c>
      <c r="J87" s="618" t="s">
        <v>124</v>
      </c>
    </row>
    <row r="88" spans="1:10" ht="36">
      <c r="A88" s="618"/>
      <c r="B88" s="620" t="s">
        <v>5313</v>
      </c>
      <c r="C88" s="622" t="s">
        <v>5408</v>
      </c>
      <c r="D88" s="622" t="s">
        <v>5322</v>
      </c>
      <c r="E88" s="624">
        <v>260000</v>
      </c>
      <c r="F88" s="625">
        <f t="shared" si="4"/>
        <v>22798769.4220284</v>
      </c>
      <c r="G88" s="624">
        <f t="shared" si="3"/>
        <v>260000</v>
      </c>
      <c r="H88" s="625">
        <f t="shared" si="5"/>
        <v>22798769.4220284</v>
      </c>
      <c r="I88" s="618" t="s">
        <v>123</v>
      </c>
      <c r="J88" s="618" t="s">
        <v>124</v>
      </c>
    </row>
    <row r="89" spans="1:10" ht="24">
      <c r="A89" s="618"/>
      <c r="B89" s="620" t="s">
        <v>5313</v>
      </c>
      <c r="C89" s="622" t="s">
        <v>5408</v>
      </c>
      <c r="D89" s="622" t="s">
        <v>5323</v>
      </c>
      <c r="E89" s="624">
        <v>50000</v>
      </c>
      <c r="F89" s="625">
        <f t="shared" si="4"/>
        <v>22848769.4220284</v>
      </c>
      <c r="G89" s="624">
        <f t="shared" si="3"/>
        <v>50000</v>
      </c>
      <c r="H89" s="625">
        <f t="shared" si="5"/>
        <v>22848769.4220284</v>
      </c>
      <c r="I89" s="618" t="s">
        <v>123</v>
      </c>
      <c r="J89" s="618" t="s">
        <v>124</v>
      </c>
    </row>
    <row r="90" spans="1:10">
      <c r="D90" s="147" t="s">
        <v>3161</v>
      </c>
      <c r="E90" s="221">
        <f>SUM(E4:E89)</f>
        <v>22848769.4220284</v>
      </c>
    </row>
  </sheetData>
  <pageMargins left="0.25" right="0.25" top="0.75" bottom="0.75" header="0.3" footer="0.3"/>
  <pageSetup scale="75" fitToHeight="0" orientation="landscape" verticalDpi="0" r:id="rId1"/>
  <headerFooter>
    <oddHeader>&amp;F</oddHeader>
    <oddFooter>&amp;C&amp;A&amp;R&amp;P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27"/>
  <sheetViews>
    <sheetView workbookViewId="0">
      <pane ySplit="3" topLeftCell="A4" activePane="bottomLeft" state="frozen"/>
      <selection pane="bottomLeft" activeCell="A4" sqref="A4"/>
    </sheetView>
  </sheetViews>
  <sheetFormatPr defaultColWidth="8.7109375" defaultRowHeight="12"/>
  <cols>
    <col min="1" max="1" width="11.5703125" style="4" bestFit="1" customWidth="1"/>
    <col min="2" max="2" width="23.85546875" style="130" bestFit="1" customWidth="1"/>
    <col min="3" max="3" width="23.85546875" style="130" customWidth="1"/>
    <col min="4" max="4" width="46.5703125" style="130" customWidth="1"/>
    <col min="5" max="5" width="10.7109375" style="4" bestFit="1" customWidth="1"/>
    <col min="6" max="6" width="12.42578125" style="4" bestFit="1" customWidth="1"/>
    <col min="7" max="7" width="8.28515625" style="4" bestFit="1" customWidth="1"/>
    <col min="8" max="8" width="15.140625" style="48" bestFit="1" customWidth="1"/>
    <col min="9" max="9" width="12.5703125" style="4" bestFit="1" customWidth="1"/>
    <col min="10" max="10" width="12.42578125" style="4" bestFit="1" customWidth="1"/>
    <col min="11" max="16384" width="8.7109375" style="4"/>
  </cols>
  <sheetData>
    <row r="1" spans="1:10">
      <c r="A1" s="1" t="s">
        <v>5950</v>
      </c>
      <c r="B1" s="45"/>
      <c r="C1" s="45"/>
      <c r="D1" s="45"/>
    </row>
    <row r="3" spans="1:10" s="2" customFormat="1">
      <c r="A3" s="609" t="s">
        <v>6</v>
      </c>
      <c r="B3" s="619" t="s">
        <v>5671</v>
      </c>
      <c r="C3" s="619" t="s">
        <v>7</v>
      </c>
      <c r="D3" s="619" t="s">
        <v>8</v>
      </c>
      <c r="E3" s="609" t="s">
        <v>9</v>
      </c>
      <c r="F3" s="609" t="s">
        <v>10</v>
      </c>
      <c r="G3" s="609" t="s">
        <v>11</v>
      </c>
      <c r="H3" s="611" t="s">
        <v>12</v>
      </c>
      <c r="I3" s="609" t="s">
        <v>13</v>
      </c>
      <c r="J3" s="609" t="s">
        <v>14</v>
      </c>
    </row>
    <row r="4" spans="1:10" ht="108">
      <c r="A4" s="612">
        <v>1</v>
      </c>
      <c r="B4" s="632" t="s">
        <v>3168</v>
      </c>
      <c r="C4" s="613" t="s">
        <v>3169</v>
      </c>
      <c r="D4" s="628" t="s">
        <v>3170</v>
      </c>
      <c r="E4" s="629">
        <v>200000</v>
      </c>
      <c r="F4" s="630">
        <v>200000</v>
      </c>
      <c r="G4" s="629">
        <v>200000</v>
      </c>
      <c r="H4" s="630">
        <v>200000</v>
      </c>
      <c r="I4" s="616" t="s">
        <v>113</v>
      </c>
      <c r="J4" s="616" t="s">
        <v>2463</v>
      </c>
    </row>
    <row r="5" spans="1:10" ht="48">
      <c r="A5" s="612"/>
      <c r="B5" s="632" t="s">
        <v>3168</v>
      </c>
      <c r="C5" s="613" t="s">
        <v>3171</v>
      </c>
      <c r="D5" s="628" t="s">
        <v>3172</v>
      </c>
      <c r="E5" s="629">
        <v>500000</v>
      </c>
      <c r="F5" s="630">
        <v>700000</v>
      </c>
      <c r="G5" s="629">
        <v>500000</v>
      </c>
      <c r="H5" s="630">
        <v>700000</v>
      </c>
      <c r="I5" s="616" t="s">
        <v>113</v>
      </c>
      <c r="J5" s="616" t="s">
        <v>2463</v>
      </c>
    </row>
    <row r="6" spans="1:10" ht="72">
      <c r="A6" s="612"/>
      <c r="B6" s="632" t="s">
        <v>3168</v>
      </c>
      <c r="C6" s="613" t="s">
        <v>3171</v>
      </c>
      <c r="D6" s="628" t="s">
        <v>3173</v>
      </c>
      <c r="E6" s="629">
        <v>2303000</v>
      </c>
      <c r="F6" s="630">
        <v>3003000</v>
      </c>
      <c r="G6" s="629">
        <v>2303000</v>
      </c>
      <c r="H6" s="630">
        <v>3003000</v>
      </c>
      <c r="I6" s="616" t="s">
        <v>113</v>
      </c>
      <c r="J6" s="616" t="s">
        <v>2463</v>
      </c>
    </row>
    <row r="7" spans="1:10" ht="36">
      <c r="A7" s="612"/>
      <c r="B7" s="632" t="s">
        <v>3168</v>
      </c>
      <c r="C7" s="613" t="s">
        <v>3171</v>
      </c>
      <c r="D7" s="628" t="s">
        <v>3174</v>
      </c>
      <c r="E7" s="629">
        <v>200000</v>
      </c>
      <c r="F7" s="630">
        <v>3203000</v>
      </c>
      <c r="G7" s="629">
        <v>200000</v>
      </c>
      <c r="H7" s="630">
        <v>3203000</v>
      </c>
      <c r="I7" s="616" t="s">
        <v>113</v>
      </c>
      <c r="J7" s="616" t="s">
        <v>2463</v>
      </c>
    </row>
    <row r="8" spans="1:10" ht="36">
      <c r="A8" s="618"/>
      <c r="B8" s="632" t="s">
        <v>3168</v>
      </c>
      <c r="C8" s="613" t="s">
        <v>3171</v>
      </c>
      <c r="D8" s="628" t="s">
        <v>3175</v>
      </c>
      <c r="E8" s="629">
        <v>5000</v>
      </c>
      <c r="F8" s="630">
        <v>3208000</v>
      </c>
      <c r="G8" s="629">
        <v>5000</v>
      </c>
      <c r="H8" s="630">
        <v>3208000</v>
      </c>
      <c r="I8" s="616" t="s">
        <v>113</v>
      </c>
      <c r="J8" s="616" t="s">
        <v>2463</v>
      </c>
    </row>
    <row r="9" spans="1:10" ht="24">
      <c r="A9" s="618"/>
      <c r="B9" s="632" t="s">
        <v>3168</v>
      </c>
      <c r="C9" s="613" t="s">
        <v>3171</v>
      </c>
      <c r="D9" s="628" t="s">
        <v>3176</v>
      </c>
      <c r="E9" s="629">
        <v>50000</v>
      </c>
      <c r="F9" s="630">
        <v>3258000</v>
      </c>
      <c r="G9" s="629">
        <v>50000</v>
      </c>
      <c r="H9" s="630">
        <v>3258000</v>
      </c>
      <c r="I9" s="616" t="s">
        <v>113</v>
      </c>
      <c r="J9" s="616" t="s">
        <v>2463</v>
      </c>
    </row>
    <row r="10" spans="1:10" ht="36">
      <c r="A10" s="618"/>
      <c r="B10" s="632" t="s">
        <v>3168</v>
      </c>
      <c r="C10" s="613" t="s">
        <v>3171</v>
      </c>
      <c r="D10" s="628" t="s">
        <v>3177</v>
      </c>
      <c r="E10" s="629">
        <v>564000</v>
      </c>
      <c r="F10" s="630">
        <v>3822000</v>
      </c>
      <c r="G10" s="629">
        <v>564000</v>
      </c>
      <c r="H10" s="630">
        <v>3822000</v>
      </c>
      <c r="I10" s="616" t="s">
        <v>113</v>
      </c>
      <c r="J10" s="616" t="s">
        <v>2463</v>
      </c>
    </row>
    <row r="11" spans="1:10" ht="24">
      <c r="A11" s="618"/>
      <c r="B11" s="632" t="s">
        <v>3168</v>
      </c>
      <c r="C11" s="613" t="s">
        <v>3171</v>
      </c>
      <c r="D11" s="628" t="s">
        <v>3178</v>
      </c>
      <c r="E11" s="629">
        <v>135000</v>
      </c>
      <c r="F11" s="630">
        <v>3957000</v>
      </c>
      <c r="G11" s="629">
        <v>135000</v>
      </c>
      <c r="H11" s="630">
        <v>3957000</v>
      </c>
      <c r="I11" s="616" t="s">
        <v>113</v>
      </c>
      <c r="J11" s="616" t="s">
        <v>2463</v>
      </c>
    </row>
    <row r="12" spans="1:10" ht="24">
      <c r="A12" s="618"/>
      <c r="B12" s="632" t="s">
        <v>3168</v>
      </c>
      <c r="C12" s="613" t="s">
        <v>3171</v>
      </c>
      <c r="D12" s="628" t="s">
        <v>3179</v>
      </c>
      <c r="E12" s="629">
        <v>360000</v>
      </c>
      <c r="F12" s="630">
        <v>4317000</v>
      </c>
      <c r="G12" s="629">
        <v>360000</v>
      </c>
      <c r="H12" s="630">
        <v>4317000</v>
      </c>
      <c r="I12" s="616" t="s">
        <v>113</v>
      </c>
      <c r="J12" s="616" t="s">
        <v>2463</v>
      </c>
    </row>
    <row r="13" spans="1:10" ht="24">
      <c r="A13" s="618"/>
      <c r="B13" s="632" t="s">
        <v>3168</v>
      </c>
      <c r="C13" s="613" t="s">
        <v>3171</v>
      </c>
      <c r="D13" s="628" t="s">
        <v>3180</v>
      </c>
      <c r="E13" s="629">
        <v>400000</v>
      </c>
      <c r="F13" s="630">
        <v>4717000</v>
      </c>
      <c r="G13" s="629">
        <v>400000</v>
      </c>
      <c r="H13" s="630">
        <v>4717000</v>
      </c>
      <c r="I13" s="616" t="s">
        <v>113</v>
      </c>
      <c r="J13" s="616" t="s">
        <v>2463</v>
      </c>
    </row>
    <row r="14" spans="1:10" ht="24">
      <c r="A14" s="631"/>
      <c r="B14" s="632" t="s">
        <v>3168</v>
      </c>
      <c r="C14" s="613" t="s">
        <v>3171</v>
      </c>
      <c r="D14" s="628" t="s">
        <v>3181</v>
      </c>
      <c r="E14" s="629">
        <v>844000</v>
      </c>
      <c r="F14" s="630">
        <v>5561000</v>
      </c>
      <c r="G14" s="629">
        <v>844000</v>
      </c>
      <c r="H14" s="630">
        <v>5561000</v>
      </c>
      <c r="I14" s="616" t="s">
        <v>113</v>
      </c>
      <c r="J14" s="616" t="s">
        <v>2463</v>
      </c>
    </row>
    <row r="15" spans="1:10" ht="24">
      <c r="A15" s="627"/>
      <c r="B15" s="632" t="s">
        <v>3168</v>
      </c>
      <c r="C15" s="613" t="s">
        <v>3182</v>
      </c>
      <c r="D15" s="628" t="s">
        <v>3183</v>
      </c>
      <c r="E15" s="629">
        <v>30000</v>
      </c>
      <c r="F15" s="630">
        <v>5591000</v>
      </c>
      <c r="G15" s="629">
        <v>30000</v>
      </c>
      <c r="H15" s="630">
        <v>5591000</v>
      </c>
      <c r="I15" s="616" t="s">
        <v>108</v>
      </c>
      <c r="J15" s="616" t="s">
        <v>3184</v>
      </c>
    </row>
    <row r="16" spans="1:10" ht="24">
      <c r="A16" s="627"/>
      <c r="B16" s="632" t="s">
        <v>3168</v>
      </c>
      <c r="C16" s="613" t="s">
        <v>3182</v>
      </c>
      <c r="D16" s="628" t="s">
        <v>3185</v>
      </c>
      <c r="E16" s="629">
        <v>10000</v>
      </c>
      <c r="F16" s="630">
        <v>5601000</v>
      </c>
      <c r="G16" s="629">
        <v>10000</v>
      </c>
      <c r="H16" s="630">
        <v>5601000</v>
      </c>
      <c r="I16" s="616" t="s">
        <v>108</v>
      </c>
      <c r="J16" s="616" t="s">
        <v>3184</v>
      </c>
    </row>
    <row r="17" spans="1:10" ht="24">
      <c r="A17" s="627"/>
      <c r="B17" s="632" t="s">
        <v>3168</v>
      </c>
      <c r="C17" s="613" t="s">
        <v>3182</v>
      </c>
      <c r="D17" s="628" t="s">
        <v>3186</v>
      </c>
      <c r="E17" s="629">
        <v>1000</v>
      </c>
      <c r="F17" s="630">
        <v>5602000</v>
      </c>
      <c r="G17" s="629">
        <v>1000</v>
      </c>
      <c r="H17" s="630">
        <v>5602000</v>
      </c>
      <c r="I17" s="616" t="s">
        <v>108</v>
      </c>
      <c r="J17" s="616" t="s">
        <v>3184</v>
      </c>
    </row>
    <row r="18" spans="1:10" ht="36">
      <c r="A18" s="627"/>
      <c r="B18" s="632" t="s">
        <v>3168</v>
      </c>
      <c r="C18" s="613" t="s">
        <v>3182</v>
      </c>
      <c r="D18" s="628" t="s">
        <v>3187</v>
      </c>
      <c r="E18" s="629">
        <v>60000</v>
      </c>
      <c r="F18" s="630">
        <v>5662000</v>
      </c>
      <c r="G18" s="629">
        <v>60000</v>
      </c>
      <c r="H18" s="630">
        <v>5662000</v>
      </c>
      <c r="I18" s="616" t="s">
        <v>108</v>
      </c>
      <c r="J18" s="616" t="s">
        <v>3184</v>
      </c>
    </row>
    <row r="19" spans="1:10" ht="24">
      <c r="A19" s="627"/>
      <c r="B19" s="632" t="s">
        <v>3168</v>
      </c>
      <c r="C19" s="613" t="s">
        <v>3182</v>
      </c>
      <c r="D19" s="628" t="s">
        <v>3188</v>
      </c>
      <c r="E19" s="629">
        <v>184000</v>
      </c>
      <c r="F19" s="630">
        <v>5846000</v>
      </c>
      <c r="G19" s="629">
        <v>184000</v>
      </c>
      <c r="H19" s="630">
        <v>5846000</v>
      </c>
      <c r="I19" s="616" t="s">
        <v>108</v>
      </c>
      <c r="J19" s="616" t="s">
        <v>3184</v>
      </c>
    </row>
    <row r="20" spans="1:10" ht="24">
      <c r="A20" s="627"/>
      <c r="B20" s="632" t="s">
        <v>3168</v>
      </c>
      <c r="C20" s="613" t="s">
        <v>3182</v>
      </c>
      <c r="D20" s="628" t="s">
        <v>3189</v>
      </c>
      <c r="E20" s="629">
        <v>208000</v>
      </c>
      <c r="F20" s="630">
        <v>6054000</v>
      </c>
      <c r="G20" s="629">
        <v>208000</v>
      </c>
      <c r="H20" s="630">
        <v>6054000</v>
      </c>
      <c r="I20" s="616" t="s">
        <v>108</v>
      </c>
      <c r="J20" s="616" t="s">
        <v>3184</v>
      </c>
    </row>
    <row r="21" spans="1:10" ht="24">
      <c r="A21" s="627"/>
      <c r="B21" s="632" t="s">
        <v>3168</v>
      </c>
      <c r="C21" s="613" t="s">
        <v>3182</v>
      </c>
      <c r="D21" s="628" t="s">
        <v>3190</v>
      </c>
      <c r="E21" s="629">
        <v>47200</v>
      </c>
      <c r="F21" s="630">
        <v>6101200</v>
      </c>
      <c r="G21" s="629">
        <v>47200</v>
      </c>
      <c r="H21" s="630">
        <v>6101200</v>
      </c>
      <c r="I21" s="616" t="s">
        <v>108</v>
      </c>
      <c r="J21" s="616" t="s">
        <v>3184</v>
      </c>
    </row>
    <row r="22" spans="1:10" ht="24">
      <c r="A22" s="627"/>
      <c r="B22" s="632" t="s">
        <v>3168</v>
      </c>
      <c r="C22" s="613" t="s">
        <v>3182</v>
      </c>
      <c r="D22" s="628" t="s">
        <v>3191</v>
      </c>
      <c r="E22" s="629">
        <v>162000</v>
      </c>
      <c r="F22" s="630">
        <v>6263200</v>
      </c>
      <c r="G22" s="629">
        <v>162000</v>
      </c>
      <c r="H22" s="630">
        <v>6263200</v>
      </c>
      <c r="I22" s="616" t="s">
        <v>108</v>
      </c>
      <c r="J22" s="616" t="s">
        <v>3184</v>
      </c>
    </row>
    <row r="23" spans="1:10" ht="24">
      <c r="A23" s="627"/>
      <c r="B23" s="632" t="s">
        <v>3168</v>
      </c>
      <c r="C23" s="613" t="s">
        <v>3192</v>
      </c>
      <c r="D23" s="628" t="s">
        <v>3183</v>
      </c>
      <c r="E23" s="629">
        <v>63500</v>
      </c>
      <c r="F23" s="630">
        <v>6326700</v>
      </c>
      <c r="G23" s="629">
        <v>63500</v>
      </c>
      <c r="H23" s="630">
        <v>6326700</v>
      </c>
      <c r="I23" s="616" t="s">
        <v>108</v>
      </c>
      <c r="J23" s="616" t="s">
        <v>3184</v>
      </c>
    </row>
    <row r="24" spans="1:10" ht="24">
      <c r="A24" s="627"/>
      <c r="B24" s="632" t="s">
        <v>3168</v>
      </c>
      <c r="C24" s="613" t="s">
        <v>3192</v>
      </c>
      <c r="D24" s="628" t="s">
        <v>3188</v>
      </c>
      <c r="E24" s="629">
        <v>98000</v>
      </c>
      <c r="F24" s="630">
        <v>6424700</v>
      </c>
      <c r="G24" s="629">
        <v>98000</v>
      </c>
      <c r="H24" s="630">
        <v>6424700</v>
      </c>
      <c r="I24" s="616" t="s">
        <v>108</v>
      </c>
      <c r="J24" s="616" t="s">
        <v>3184</v>
      </c>
    </row>
    <row r="25" spans="1:10" ht="24">
      <c r="A25" s="627"/>
      <c r="B25" s="632" t="s">
        <v>3168</v>
      </c>
      <c r="C25" s="613" t="s">
        <v>3192</v>
      </c>
      <c r="D25" s="628" t="s">
        <v>3189</v>
      </c>
      <c r="E25" s="629">
        <v>130000</v>
      </c>
      <c r="F25" s="630">
        <v>6554700</v>
      </c>
      <c r="G25" s="629">
        <v>130000</v>
      </c>
      <c r="H25" s="630">
        <v>6554700</v>
      </c>
      <c r="I25" s="616" t="s">
        <v>108</v>
      </c>
      <c r="J25" s="616" t="s">
        <v>3184</v>
      </c>
    </row>
    <row r="26" spans="1:10" ht="24">
      <c r="A26" s="627"/>
      <c r="B26" s="632" t="s">
        <v>3168</v>
      </c>
      <c r="C26" s="613" t="s">
        <v>3192</v>
      </c>
      <c r="D26" s="628" t="s">
        <v>3191</v>
      </c>
      <c r="E26" s="629">
        <v>108000</v>
      </c>
      <c r="F26" s="630">
        <v>6662700</v>
      </c>
      <c r="G26" s="629">
        <v>108000</v>
      </c>
      <c r="H26" s="630">
        <v>6662700</v>
      </c>
      <c r="I26" s="616" t="s">
        <v>108</v>
      </c>
      <c r="J26" s="616" t="s">
        <v>3184</v>
      </c>
    </row>
    <row r="27" spans="1:10">
      <c r="D27" s="49" t="s">
        <v>3160</v>
      </c>
      <c r="E27" s="141">
        <f>SUM(E4:E26)</f>
        <v>6662700</v>
      </c>
    </row>
  </sheetData>
  <pageMargins left="0.25" right="0.25" top="0.75" bottom="0.75" header="0.3" footer="0.3"/>
  <pageSetup scale="75" fitToHeight="0" orientation="landscape" verticalDpi="0" r:id="rId1"/>
  <headerFooter>
    <oddHeader>&amp;F</oddHeader>
    <oddFooter>&amp;C&amp;A&amp;R&amp;P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6"/>
  <sheetViews>
    <sheetView workbookViewId="0">
      <pane ySplit="3" topLeftCell="A4" activePane="bottomLeft" state="frozen"/>
      <selection pane="bottomLeft" activeCell="L70" sqref="L70"/>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2.7109375" style="40" bestFit="1" customWidth="1"/>
    <col min="6" max="6" width="12.28515625" style="272" bestFit="1" customWidth="1"/>
    <col min="7" max="7" width="7.140625" style="272" customWidth="1"/>
    <col min="8" max="8" width="15" style="272" bestFit="1" customWidth="1"/>
    <col min="9" max="9" width="12.5703125" style="272" bestFit="1" customWidth="1"/>
    <col min="10" max="10" width="12.42578125" style="272" bestFit="1" customWidth="1"/>
    <col min="11" max="16384" width="8.7109375" style="272"/>
  </cols>
  <sheetData>
    <row r="1" spans="1:10">
      <c r="A1" s="276" t="s">
        <v>5419</v>
      </c>
      <c r="B1" s="1"/>
      <c r="C1" s="276"/>
    </row>
    <row r="3" spans="1:10" s="274" customFormat="1">
      <c r="A3" s="274" t="s">
        <v>6</v>
      </c>
      <c r="B3" s="274" t="s">
        <v>5671</v>
      </c>
      <c r="C3" s="274" t="s">
        <v>7</v>
      </c>
      <c r="D3" s="274" t="s">
        <v>8</v>
      </c>
      <c r="E3" s="145" t="s">
        <v>9</v>
      </c>
      <c r="F3" s="274" t="s">
        <v>10</v>
      </c>
      <c r="G3" s="274" t="s">
        <v>11</v>
      </c>
      <c r="H3" s="274" t="s">
        <v>12</v>
      </c>
      <c r="I3" s="274" t="s">
        <v>13</v>
      </c>
      <c r="J3" s="274" t="s">
        <v>14</v>
      </c>
    </row>
    <row r="4" spans="1:10" ht="48">
      <c r="A4" s="285">
        <v>1</v>
      </c>
      <c r="B4" s="286"/>
      <c r="C4" s="287" t="s">
        <v>5420</v>
      </c>
      <c r="D4" s="288" t="s">
        <v>5677</v>
      </c>
      <c r="E4" s="289">
        <v>800000</v>
      </c>
      <c r="F4" s="290">
        <v>800000</v>
      </c>
      <c r="G4" s="291"/>
      <c r="H4" s="292"/>
      <c r="I4" s="293" t="s">
        <v>119</v>
      </c>
      <c r="J4" s="294">
        <v>33</v>
      </c>
    </row>
    <row r="5" spans="1:10" ht="36">
      <c r="A5" s="285">
        <v>2</v>
      </c>
      <c r="B5" s="286"/>
      <c r="C5" s="287" t="s">
        <v>5421</v>
      </c>
      <c r="D5" s="288" t="s">
        <v>5422</v>
      </c>
      <c r="E5" s="289">
        <v>900000</v>
      </c>
      <c r="F5" s="290">
        <f>SUM(F4+E5)</f>
        <v>1700000</v>
      </c>
      <c r="G5" s="291"/>
      <c r="H5" s="292"/>
      <c r="I5" s="293" t="s">
        <v>119</v>
      </c>
      <c r="J5" s="294">
        <v>33</v>
      </c>
    </row>
    <row r="6" spans="1:10" ht="228">
      <c r="A6" s="285">
        <v>3</v>
      </c>
      <c r="B6" s="286"/>
      <c r="C6" s="287" t="s">
        <v>5423</v>
      </c>
      <c r="D6" s="288" t="s">
        <v>5678</v>
      </c>
      <c r="E6" s="289">
        <v>850000</v>
      </c>
      <c r="F6" s="290">
        <f>SUM(F5+E6)</f>
        <v>2550000</v>
      </c>
      <c r="G6" s="291"/>
      <c r="H6" s="292"/>
      <c r="I6" s="293" t="s">
        <v>108</v>
      </c>
      <c r="J6" s="294">
        <v>20</v>
      </c>
    </row>
    <row r="7" spans="1:10" ht="396">
      <c r="A7" s="285">
        <v>4</v>
      </c>
      <c r="B7" s="286"/>
      <c r="C7" s="295" t="s">
        <v>5424</v>
      </c>
      <c r="D7" s="288" t="s">
        <v>5425</v>
      </c>
      <c r="E7" s="289">
        <v>1750000</v>
      </c>
      <c r="F7" s="290">
        <f t="shared" ref="F7:F14" si="0">SUM(F6+E7)</f>
        <v>4300000</v>
      </c>
      <c r="G7" s="291"/>
      <c r="H7" s="292"/>
      <c r="I7" s="293" t="s">
        <v>5426</v>
      </c>
      <c r="J7" s="294">
        <v>33</v>
      </c>
    </row>
    <row r="8" spans="1:10" ht="156">
      <c r="A8" s="285">
        <v>5</v>
      </c>
      <c r="B8" s="286"/>
      <c r="C8" s="296" t="s">
        <v>5427</v>
      </c>
      <c r="D8" s="296" t="s">
        <v>5428</v>
      </c>
      <c r="E8" s="289">
        <v>200000</v>
      </c>
      <c r="F8" s="290">
        <f t="shared" si="0"/>
        <v>4500000</v>
      </c>
      <c r="G8" s="291"/>
      <c r="H8" s="292"/>
      <c r="I8" s="293" t="s">
        <v>1803</v>
      </c>
      <c r="J8" s="294">
        <v>39</v>
      </c>
    </row>
    <row r="9" spans="1:10" ht="180">
      <c r="A9" s="285">
        <v>6</v>
      </c>
      <c r="B9" s="286"/>
      <c r="C9" s="287" t="s">
        <v>5429</v>
      </c>
      <c r="D9" s="288" t="s">
        <v>5430</v>
      </c>
      <c r="E9" s="289">
        <v>350000</v>
      </c>
      <c r="F9" s="290">
        <f t="shared" si="0"/>
        <v>4850000</v>
      </c>
      <c r="G9" s="291"/>
      <c r="H9" s="292"/>
      <c r="I9" s="293" t="s">
        <v>1803</v>
      </c>
      <c r="J9" s="294">
        <v>39</v>
      </c>
    </row>
    <row r="10" spans="1:10" ht="180">
      <c r="A10" s="285">
        <v>7</v>
      </c>
      <c r="B10" s="286"/>
      <c r="C10" s="287" t="s">
        <v>5431</v>
      </c>
      <c r="D10" s="288" t="s">
        <v>5432</v>
      </c>
      <c r="E10" s="289">
        <v>120000</v>
      </c>
      <c r="F10" s="290">
        <f t="shared" si="0"/>
        <v>4970000</v>
      </c>
      <c r="G10" s="291"/>
      <c r="H10" s="292"/>
      <c r="I10" s="293" t="s">
        <v>155</v>
      </c>
      <c r="J10" s="294">
        <v>11</v>
      </c>
    </row>
    <row r="11" spans="1:10" ht="168">
      <c r="A11" s="285">
        <v>8</v>
      </c>
      <c r="B11" s="286"/>
      <c r="C11" s="287" t="s">
        <v>5433</v>
      </c>
      <c r="D11" s="288" t="s">
        <v>5434</v>
      </c>
      <c r="E11" s="289">
        <v>50000</v>
      </c>
      <c r="F11" s="290">
        <f t="shared" si="0"/>
        <v>5020000</v>
      </c>
      <c r="G11" s="291"/>
      <c r="H11" s="292"/>
      <c r="I11" s="293" t="s">
        <v>155</v>
      </c>
      <c r="J11" s="294">
        <v>11</v>
      </c>
    </row>
    <row r="12" spans="1:10" ht="216">
      <c r="A12" s="285">
        <v>9</v>
      </c>
      <c r="B12" s="286"/>
      <c r="C12" s="287" t="s">
        <v>5435</v>
      </c>
      <c r="D12" s="288" t="s">
        <v>5436</v>
      </c>
      <c r="E12" s="289">
        <v>200000</v>
      </c>
      <c r="F12" s="290">
        <f t="shared" si="0"/>
        <v>5220000</v>
      </c>
      <c r="G12" s="291"/>
      <c r="H12" s="292"/>
      <c r="I12" s="293" t="s">
        <v>119</v>
      </c>
      <c r="J12" s="294">
        <v>33</v>
      </c>
    </row>
    <row r="13" spans="1:10" ht="132">
      <c r="A13" s="285">
        <v>10</v>
      </c>
      <c r="B13" s="286"/>
      <c r="C13" s="296" t="s">
        <v>5679</v>
      </c>
      <c r="D13" s="288" t="s">
        <v>5437</v>
      </c>
      <c r="E13" s="297">
        <v>180000</v>
      </c>
      <c r="F13" s="290">
        <f t="shared" si="0"/>
        <v>5400000</v>
      </c>
      <c r="G13" s="291"/>
      <c r="H13" s="292"/>
      <c r="I13" s="293" t="s">
        <v>108</v>
      </c>
      <c r="J13" s="294">
        <v>20</v>
      </c>
    </row>
    <row r="14" spans="1:10" ht="240">
      <c r="A14" s="285">
        <v>11</v>
      </c>
      <c r="B14" s="286"/>
      <c r="C14" s="295" t="s">
        <v>5438</v>
      </c>
      <c r="D14" s="288" t="s">
        <v>5439</v>
      </c>
      <c r="E14" s="289">
        <v>250000</v>
      </c>
      <c r="F14" s="290">
        <f t="shared" si="0"/>
        <v>5650000</v>
      </c>
      <c r="G14" s="291"/>
      <c r="H14" s="292"/>
      <c r="I14" s="293" t="s">
        <v>119</v>
      </c>
      <c r="J14" s="294">
        <v>33</v>
      </c>
    </row>
    <row r="15" spans="1:10" ht="15">
      <c r="A15" s="298"/>
      <c r="B15" s="238"/>
      <c r="C15" s="653" t="s">
        <v>5444</v>
      </c>
      <c r="D15" s="654"/>
      <c r="E15" s="239">
        <f>SUM(E4:E14)</f>
        <v>5650000</v>
      </c>
      <c r="F15" s="240"/>
      <c r="G15" s="240"/>
      <c r="H15" s="241"/>
      <c r="I15" s="242"/>
      <c r="J15" s="243"/>
    </row>
    <row r="16" spans="1:10" ht="48">
      <c r="A16" s="244">
        <v>1</v>
      </c>
      <c r="B16" s="226"/>
      <c r="C16" s="227" t="s">
        <v>5440</v>
      </c>
      <c r="D16" s="235" t="s">
        <v>5441</v>
      </c>
      <c r="E16" s="228">
        <v>23250000</v>
      </c>
      <c r="F16" s="230">
        <f>E16</f>
        <v>23250000</v>
      </c>
      <c r="G16" s="228"/>
      <c r="H16" s="230"/>
      <c r="I16" s="236" t="s">
        <v>119</v>
      </c>
      <c r="J16" s="237">
        <v>33</v>
      </c>
    </row>
    <row r="17" spans="1:10" ht="60">
      <c r="A17" s="229">
        <v>2</v>
      </c>
      <c r="B17" s="226"/>
      <c r="C17" s="225" t="s">
        <v>5442</v>
      </c>
      <c r="D17" s="225" t="s">
        <v>5443</v>
      </c>
      <c r="E17" s="231">
        <v>6300000</v>
      </c>
      <c r="F17" s="228">
        <f>SUM(F16+E17)</f>
        <v>29550000</v>
      </c>
      <c r="G17" s="231"/>
      <c r="H17" s="231"/>
      <c r="I17" s="229" t="s">
        <v>119</v>
      </c>
      <c r="J17" s="234">
        <v>33</v>
      </c>
    </row>
    <row r="18" spans="1:10" ht="15">
      <c r="A18" s="298"/>
      <c r="B18" s="238"/>
      <c r="C18" s="653" t="s">
        <v>5445</v>
      </c>
      <c r="D18" s="654"/>
      <c r="E18" s="239">
        <f>SUM(E16:E17)</f>
        <v>29550000</v>
      </c>
      <c r="F18" s="240"/>
      <c r="G18" s="240"/>
      <c r="H18" s="241"/>
      <c r="I18" s="242"/>
      <c r="J18" s="243"/>
    </row>
    <row r="19" spans="1:10" ht="288">
      <c r="A19" s="229">
        <f t="shared" ref="A19:A81" si="1">SUM(A18+1)</f>
        <v>1</v>
      </c>
      <c r="B19" s="225"/>
      <c r="C19" s="225" t="s">
        <v>5446</v>
      </c>
      <c r="D19" s="225" t="s">
        <v>5447</v>
      </c>
      <c r="E19" s="231">
        <v>1000000</v>
      </c>
      <c r="F19" s="230">
        <f>E19</f>
        <v>1000000</v>
      </c>
      <c r="G19" s="228"/>
      <c r="H19" s="232"/>
      <c r="I19" s="229" t="s">
        <v>119</v>
      </c>
      <c r="J19" s="234">
        <v>33</v>
      </c>
    </row>
    <row r="20" spans="1:10" ht="240">
      <c r="A20" s="229">
        <f t="shared" si="1"/>
        <v>2</v>
      </c>
      <c r="B20" s="225"/>
      <c r="C20" s="225" t="s">
        <v>5448</v>
      </c>
      <c r="D20" s="225" t="s">
        <v>5449</v>
      </c>
      <c r="E20" s="231">
        <v>800000</v>
      </c>
      <c r="F20" s="230">
        <f>SUM(F19+E20)</f>
        <v>1800000</v>
      </c>
      <c r="G20" s="228"/>
      <c r="H20" s="232"/>
      <c r="I20" s="229" t="s">
        <v>1803</v>
      </c>
      <c r="J20" s="234">
        <v>39</v>
      </c>
    </row>
    <row r="21" spans="1:10" ht="84">
      <c r="A21" s="229">
        <f t="shared" si="1"/>
        <v>3</v>
      </c>
      <c r="B21" s="225"/>
      <c r="C21" s="225" t="s">
        <v>5450</v>
      </c>
      <c r="D21" s="225" t="s">
        <v>5680</v>
      </c>
      <c r="E21" s="231">
        <v>20000</v>
      </c>
      <c r="F21" s="230">
        <f>SUM(F20+E21)</f>
        <v>1820000</v>
      </c>
      <c r="G21" s="228"/>
      <c r="H21" s="232"/>
      <c r="I21" s="229" t="s">
        <v>119</v>
      </c>
      <c r="J21" s="234">
        <v>33</v>
      </c>
    </row>
    <row r="22" spans="1:10" ht="384">
      <c r="A22" s="229">
        <f t="shared" si="1"/>
        <v>4</v>
      </c>
      <c r="B22" s="225"/>
      <c r="C22" s="225" t="s">
        <v>5451</v>
      </c>
      <c r="D22" s="225" t="s">
        <v>5452</v>
      </c>
      <c r="E22" s="231">
        <v>775000</v>
      </c>
      <c r="F22" s="230">
        <f t="shared" ref="F22:F85" si="2">SUM(F21+E22)</f>
        <v>2595000</v>
      </c>
      <c r="G22" s="228"/>
      <c r="H22" s="232"/>
      <c r="I22" s="229" t="s">
        <v>119</v>
      </c>
      <c r="J22" s="234">
        <v>33</v>
      </c>
    </row>
    <row r="23" spans="1:10" ht="228">
      <c r="A23" s="229">
        <f t="shared" si="1"/>
        <v>5</v>
      </c>
      <c r="B23" s="233"/>
      <c r="C23" s="225" t="s">
        <v>5453</v>
      </c>
      <c r="D23" s="225" t="s">
        <v>5454</v>
      </c>
      <c r="E23" s="231">
        <v>180000</v>
      </c>
      <c r="F23" s="230">
        <f t="shared" si="2"/>
        <v>2775000</v>
      </c>
      <c r="G23" s="228"/>
      <c r="H23" s="232"/>
      <c r="I23" s="229" t="s">
        <v>155</v>
      </c>
      <c r="J23" s="234">
        <v>11</v>
      </c>
    </row>
    <row r="24" spans="1:10" ht="24">
      <c r="A24" s="229">
        <f t="shared" si="1"/>
        <v>6</v>
      </c>
      <c r="B24" s="226"/>
      <c r="C24" s="225" t="s">
        <v>5455</v>
      </c>
      <c r="D24" s="225" t="s">
        <v>5456</v>
      </c>
      <c r="E24" s="231">
        <v>400000</v>
      </c>
      <c r="F24" s="230">
        <f t="shared" si="2"/>
        <v>3175000</v>
      </c>
      <c r="G24" s="228"/>
      <c r="H24" s="232"/>
      <c r="I24" s="229" t="s">
        <v>119</v>
      </c>
      <c r="J24" s="234">
        <v>33</v>
      </c>
    </row>
    <row r="25" spans="1:10" ht="24">
      <c r="A25" s="229">
        <f t="shared" si="1"/>
        <v>7</v>
      </c>
      <c r="B25" s="226"/>
      <c r="C25" s="225" t="s">
        <v>5457</v>
      </c>
      <c r="D25" s="225" t="s">
        <v>5458</v>
      </c>
      <c r="E25" s="231">
        <v>152250</v>
      </c>
      <c r="F25" s="230">
        <f t="shared" si="2"/>
        <v>3327250</v>
      </c>
      <c r="G25" s="228"/>
      <c r="H25" s="232"/>
      <c r="I25" s="229" t="s">
        <v>108</v>
      </c>
      <c r="J25" s="234">
        <v>20</v>
      </c>
    </row>
    <row r="26" spans="1:10" ht="36">
      <c r="A26" s="229">
        <f t="shared" si="1"/>
        <v>8</v>
      </c>
      <c r="B26" s="226"/>
      <c r="C26" s="225" t="s">
        <v>5459</v>
      </c>
      <c r="D26" s="225" t="s">
        <v>5460</v>
      </c>
      <c r="E26" s="231">
        <v>99750</v>
      </c>
      <c r="F26" s="230">
        <f t="shared" si="2"/>
        <v>3427000</v>
      </c>
      <c r="G26" s="228"/>
      <c r="H26" s="232"/>
      <c r="I26" s="229" t="s">
        <v>108</v>
      </c>
      <c r="J26" s="234">
        <v>20</v>
      </c>
    </row>
    <row r="27" spans="1:10" ht="36">
      <c r="A27" s="229">
        <f t="shared" si="1"/>
        <v>9</v>
      </c>
      <c r="B27" s="226"/>
      <c r="C27" s="225" t="s">
        <v>5461</v>
      </c>
      <c r="D27" s="225" t="s">
        <v>5462</v>
      </c>
      <c r="E27" s="231">
        <v>26250</v>
      </c>
      <c r="F27" s="230">
        <f t="shared" si="2"/>
        <v>3453250</v>
      </c>
      <c r="G27" s="228"/>
      <c r="H27" s="232"/>
      <c r="I27" s="244" t="s">
        <v>155</v>
      </c>
      <c r="J27" s="234">
        <v>11</v>
      </c>
    </row>
    <row r="28" spans="1:10" ht="36">
      <c r="A28" s="229">
        <f t="shared" si="1"/>
        <v>10</v>
      </c>
      <c r="B28" s="226"/>
      <c r="C28" s="225" t="s">
        <v>5463</v>
      </c>
      <c r="D28" s="225" t="s">
        <v>5464</v>
      </c>
      <c r="E28" s="231">
        <v>168000</v>
      </c>
      <c r="F28" s="230">
        <f t="shared" si="2"/>
        <v>3621250</v>
      </c>
      <c r="G28" s="228"/>
      <c r="H28" s="232"/>
      <c r="I28" s="229" t="s">
        <v>119</v>
      </c>
      <c r="J28" s="234">
        <v>33</v>
      </c>
    </row>
    <row r="29" spans="1:10" ht="24">
      <c r="A29" s="229">
        <f t="shared" si="1"/>
        <v>11</v>
      </c>
      <c r="B29" s="225"/>
      <c r="C29" s="225" t="s">
        <v>5465</v>
      </c>
      <c r="D29" s="225" t="s">
        <v>5466</v>
      </c>
      <c r="E29" s="231">
        <v>262500</v>
      </c>
      <c r="F29" s="230">
        <f t="shared" si="2"/>
        <v>3883750</v>
      </c>
      <c r="G29" s="228"/>
      <c r="H29" s="232"/>
      <c r="I29" s="244" t="s">
        <v>155</v>
      </c>
      <c r="J29" s="234">
        <v>11</v>
      </c>
    </row>
    <row r="30" spans="1:10" ht="24">
      <c r="A30" s="229">
        <f t="shared" si="1"/>
        <v>12</v>
      </c>
      <c r="B30" s="226"/>
      <c r="C30" s="225" t="s">
        <v>5467</v>
      </c>
      <c r="D30" s="225" t="s">
        <v>5468</v>
      </c>
      <c r="E30" s="231">
        <v>600000</v>
      </c>
      <c r="F30" s="230">
        <f t="shared" si="2"/>
        <v>4483750</v>
      </c>
      <c r="G30" s="228"/>
      <c r="H30" s="232"/>
      <c r="I30" s="229" t="s">
        <v>119</v>
      </c>
      <c r="J30" s="234">
        <v>33</v>
      </c>
    </row>
    <row r="31" spans="1:10" ht="36">
      <c r="A31" s="229">
        <f t="shared" si="1"/>
        <v>13</v>
      </c>
      <c r="B31" s="227"/>
      <c r="C31" s="225" t="s">
        <v>5469</v>
      </c>
      <c r="D31" s="225" t="s">
        <v>5470</v>
      </c>
      <c r="E31" s="231">
        <v>750000</v>
      </c>
      <c r="F31" s="230">
        <f t="shared" si="2"/>
        <v>5233750</v>
      </c>
      <c r="G31" s="228"/>
      <c r="H31" s="232"/>
      <c r="I31" s="229" t="s">
        <v>119</v>
      </c>
      <c r="J31" s="234">
        <v>33</v>
      </c>
    </row>
    <row r="32" spans="1:10" ht="24">
      <c r="A32" s="229">
        <f t="shared" si="1"/>
        <v>14</v>
      </c>
      <c r="B32" s="245"/>
      <c r="C32" s="225" t="s">
        <v>5471</v>
      </c>
      <c r="D32" s="225" t="s">
        <v>5472</v>
      </c>
      <c r="E32" s="231">
        <v>800000</v>
      </c>
      <c r="F32" s="230">
        <f t="shared" si="2"/>
        <v>6033750</v>
      </c>
      <c r="G32" s="228"/>
      <c r="H32" s="232"/>
      <c r="I32" s="229" t="s">
        <v>119</v>
      </c>
      <c r="J32" s="246">
        <v>33</v>
      </c>
    </row>
    <row r="33" spans="1:10" ht="24">
      <c r="A33" s="229">
        <f t="shared" si="1"/>
        <v>15</v>
      </c>
      <c r="B33" s="245"/>
      <c r="C33" s="225" t="s">
        <v>5473</v>
      </c>
      <c r="D33" s="225" t="s">
        <v>5474</v>
      </c>
      <c r="E33" s="231">
        <v>136500</v>
      </c>
      <c r="F33" s="230">
        <f t="shared" si="2"/>
        <v>6170250</v>
      </c>
      <c r="G33" s="228"/>
      <c r="H33" s="232"/>
      <c r="I33" s="229" t="s">
        <v>119</v>
      </c>
      <c r="J33" s="246">
        <v>33</v>
      </c>
    </row>
    <row r="34" spans="1:10" ht="24">
      <c r="A34" s="229">
        <f t="shared" si="1"/>
        <v>16</v>
      </c>
      <c r="B34" s="247"/>
      <c r="C34" s="225" t="s">
        <v>5475</v>
      </c>
      <c r="D34" s="225" t="s">
        <v>5476</v>
      </c>
      <c r="E34" s="231">
        <v>42000</v>
      </c>
      <c r="F34" s="230">
        <f t="shared" si="2"/>
        <v>6212250</v>
      </c>
      <c r="G34" s="228"/>
      <c r="H34" s="232"/>
      <c r="I34" s="229" t="s">
        <v>108</v>
      </c>
      <c r="J34" s="234">
        <v>20</v>
      </c>
    </row>
    <row r="35" spans="1:10" ht="24">
      <c r="A35" s="229">
        <f t="shared" si="1"/>
        <v>17</v>
      </c>
      <c r="B35" s="226"/>
      <c r="C35" s="225" t="s">
        <v>5477</v>
      </c>
      <c r="D35" s="225" t="s">
        <v>5478</v>
      </c>
      <c r="E35" s="231">
        <v>1000000</v>
      </c>
      <c r="F35" s="230">
        <f t="shared" si="2"/>
        <v>7212250</v>
      </c>
      <c r="G35" s="228"/>
      <c r="H35" s="232"/>
      <c r="I35" s="229" t="s">
        <v>108</v>
      </c>
      <c r="J35" s="234">
        <v>20</v>
      </c>
    </row>
    <row r="36" spans="1:10" ht="24">
      <c r="A36" s="229">
        <f t="shared" si="1"/>
        <v>18</v>
      </c>
      <c r="B36" s="225"/>
      <c r="C36" s="225" t="s">
        <v>5479</v>
      </c>
      <c r="D36" s="225" t="s">
        <v>5480</v>
      </c>
      <c r="E36" s="231">
        <v>84000</v>
      </c>
      <c r="F36" s="230">
        <f t="shared" si="2"/>
        <v>7296250</v>
      </c>
      <c r="G36" s="228"/>
      <c r="H36" s="232"/>
      <c r="I36" s="229" t="s">
        <v>108</v>
      </c>
      <c r="J36" s="234">
        <v>20</v>
      </c>
    </row>
    <row r="37" spans="1:10" ht="24">
      <c r="A37" s="229">
        <f t="shared" si="1"/>
        <v>19</v>
      </c>
      <c r="B37" s="225"/>
      <c r="C37" s="225" t="s">
        <v>5481</v>
      </c>
      <c r="D37" s="225" t="s">
        <v>5482</v>
      </c>
      <c r="E37" s="231">
        <v>813750</v>
      </c>
      <c r="F37" s="230">
        <f t="shared" si="2"/>
        <v>8110000</v>
      </c>
      <c r="G37" s="228"/>
      <c r="H37" s="232"/>
      <c r="I37" s="229" t="s">
        <v>108</v>
      </c>
      <c r="J37" s="234">
        <v>20</v>
      </c>
    </row>
    <row r="38" spans="1:10" ht="24">
      <c r="A38" s="229">
        <f t="shared" si="1"/>
        <v>20</v>
      </c>
      <c r="B38" s="226"/>
      <c r="C38" s="225" t="s">
        <v>5483</v>
      </c>
      <c r="D38" s="225" t="s">
        <v>5484</v>
      </c>
      <c r="E38" s="231">
        <v>63945</v>
      </c>
      <c r="F38" s="230">
        <f t="shared" si="2"/>
        <v>8173945</v>
      </c>
      <c r="G38" s="228"/>
      <c r="H38" s="232"/>
      <c r="I38" s="229" t="s">
        <v>108</v>
      </c>
      <c r="J38" s="234">
        <v>20</v>
      </c>
    </row>
    <row r="39" spans="1:10" ht="24">
      <c r="A39" s="229">
        <f t="shared" si="1"/>
        <v>21</v>
      </c>
      <c r="B39" s="248"/>
      <c r="C39" s="225" t="s">
        <v>5485</v>
      </c>
      <c r="D39" s="225" t="s">
        <v>5486</v>
      </c>
      <c r="E39" s="231">
        <v>735000</v>
      </c>
      <c r="F39" s="230">
        <f t="shared" si="2"/>
        <v>8908945</v>
      </c>
      <c r="G39" s="228"/>
      <c r="H39" s="232"/>
      <c r="I39" s="229" t="s">
        <v>108</v>
      </c>
      <c r="J39" s="234">
        <v>20</v>
      </c>
    </row>
    <row r="40" spans="1:10" ht="24">
      <c r="A40" s="229">
        <f t="shared" si="1"/>
        <v>22</v>
      </c>
      <c r="B40" s="225"/>
      <c r="C40" s="225" t="s">
        <v>5487</v>
      </c>
      <c r="D40" s="225" t="s">
        <v>5488</v>
      </c>
      <c r="E40" s="231">
        <v>500000</v>
      </c>
      <c r="F40" s="230">
        <f t="shared" si="2"/>
        <v>9408945</v>
      </c>
      <c r="G40" s="228"/>
      <c r="H40" s="232"/>
      <c r="I40" s="229" t="s">
        <v>108</v>
      </c>
      <c r="J40" s="234">
        <v>20</v>
      </c>
    </row>
    <row r="41" spans="1:10" ht="36">
      <c r="A41" s="229">
        <f t="shared" si="1"/>
        <v>23</v>
      </c>
      <c r="B41" s="226"/>
      <c r="C41" s="225" t="s">
        <v>5489</v>
      </c>
      <c r="D41" s="225" t="s">
        <v>5681</v>
      </c>
      <c r="E41" s="231">
        <v>84000</v>
      </c>
      <c r="F41" s="230">
        <f t="shared" si="2"/>
        <v>9492945</v>
      </c>
      <c r="G41" s="228"/>
      <c r="H41" s="232"/>
      <c r="I41" s="229" t="s">
        <v>119</v>
      </c>
      <c r="J41" s="234">
        <v>33</v>
      </c>
    </row>
    <row r="42" spans="1:10" ht="24">
      <c r="A42" s="229">
        <f t="shared" si="1"/>
        <v>24</v>
      </c>
      <c r="B42" s="226"/>
      <c r="C42" s="225" t="s">
        <v>5490</v>
      </c>
      <c r="D42" s="225" t="s">
        <v>5491</v>
      </c>
      <c r="E42" s="231">
        <v>52500</v>
      </c>
      <c r="F42" s="230">
        <f t="shared" si="2"/>
        <v>9545445</v>
      </c>
      <c r="G42" s="228"/>
      <c r="H42" s="232"/>
      <c r="I42" s="244" t="s">
        <v>155</v>
      </c>
      <c r="J42" s="234">
        <v>11</v>
      </c>
    </row>
    <row r="43" spans="1:10" ht="36">
      <c r="A43" s="229">
        <f t="shared" si="1"/>
        <v>25</v>
      </c>
      <c r="B43" s="226"/>
      <c r="C43" s="225" t="s">
        <v>5492</v>
      </c>
      <c r="D43" s="225" t="s">
        <v>5493</v>
      </c>
      <c r="E43" s="231">
        <v>250000</v>
      </c>
      <c r="F43" s="230">
        <f t="shared" si="2"/>
        <v>9795445</v>
      </c>
      <c r="G43" s="228"/>
      <c r="H43" s="232"/>
      <c r="I43" s="229" t="s">
        <v>119</v>
      </c>
      <c r="J43" s="234">
        <v>33</v>
      </c>
    </row>
    <row r="44" spans="1:10" ht="24">
      <c r="A44" s="229">
        <f t="shared" si="1"/>
        <v>26</v>
      </c>
      <c r="B44" s="225"/>
      <c r="C44" s="225" t="s">
        <v>5494</v>
      </c>
      <c r="D44" s="225" t="s">
        <v>5495</v>
      </c>
      <c r="E44" s="231">
        <v>840000</v>
      </c>
      <c r="F44" s="230">
        <f t="shared" si="2"/>
        <v>10635445</v>
      </c>
      <c r="G44" s="228"/>
      <c r="H44" s="232"/>
      <c r="I44" s="244" t="s">
        <v>1803</v>
      </c>
      <c r="J44" s="249">
        <v>39</v>
      </c>
    </row>
    <row r="45" spans="1:10" ht="24">
      <c r="A45" s="229">
        <f t="shared" si="1"/>
        <v>27</v>
      </c>
      <c r="B45" s="226"/>
      <c r="C45" s="225" t="s">
        <v>5496</v>
      </c>
      <c r="D45" s="225" t="s">
        <v>5497</v>
      </c>
      <c r="E45" s="231">
        <v>815000</v>
      </c>
      <c r="F45" s="230">
        <f t="shared" si="2"/>
        <v>11450445</v>
      </c>
      <c r="G45" s="228"/>
      <c r="H45" s="232"/>
      <c r="I45" s="229" t="s">
        <v>119</v>
      </c>
      <c r="J45" s="246">
        <v>33</v>
      </c>
    </row>
    <row r="46" spans="1:10" ht="36">
      <c r="A46" s="229">
        <f t="shared" si="1"/>
        <v>28</v>
      </c>
      <c r="B46" s="233"/>
      <c r="C46" s="225" t="s">
        <v>5498</v>
      </c>
      <c r="D46" s="225" t="s">
        <v>5499</v>
      </c>
      <c r="E46" s="231">
        <v>75000</v>
      </c>
      <c r="F46" s="230">
        <f t="shared" si="2"/>
        <v>11525445</v>
      </c>
      <c r="G46" s="228"/>
      <c r="H46" s="232"/>
      <c r="I46" s="229" t="s">
        <v>119</v>
      </c>
      <c r="J46" s="246">
        <v>33</v>
      </c>
    </row>
    <row r="47" spans="1:10" ht="36">
      <c r="A47" s="229">
        <f t="shared" si="1"/>
        <v>29</v>
      </c>
      <c r="B47" s="226"/>
      <c r="C47" s="225" t="s">
        <v>5500</v>
      </c>
      <c r="D47" s="225" t="s">
        <v>5682</v>
      </c>
      <c r="E47" s="231">
        <v>1200000</v>
      </c>
      <c r="F47" s="230">
        <f t="shared" si="2"/>
        <v>12725445</v>
      </c>
      <c r="G47" s="228"/>
      <c r="H47" s="232"/>
      <c r="I47" s="229" t="s">
        <v>119</v>
      </c>
      <c r="J47" s="246">
        <v>33</v>
      </c>
    </row>
    <row r="48" spans="1:10" ht="36">
      <c r="A48" s="229">
        <f t="shared" si="1"/>
        <v>30</v>
      </c>
      <c r="B48" s="226"/>
      <c r="C48" s="225" t="s">
        <v>5501</v>
      </c>
      <c r="D48" s="225" t="s">
        <v>5502</v>
      </c>
      <c r="E48" s="231">
        <v>54600</v>
      </c>
      <c r="F48" s="230">
        <f t="shared" si="2"/>
        <v>12780045</v>
      </c>
      <c r="G48" s="228"/>
      <c r="H48" s="232"/>
      <c r="I48" s="229" t="s">
        <v>108</v>
      </c>
      <c r="J48" s="234">
        <v>20</v>
      </c>
    </row>
    <row r="49" spans="1:10" ht="24">
      <c r="A49" s="229">
        <f t="shared" si="1"/>
        <v>31</v>
      </c>
      <c r="B49" s="226"/>
      <c r="C49" s="225" t="s">
        <v>5503</v>
      </c>
      <c r="D49" s="225" t="s">
        <v>5504</v>
      </c>
      <c r="E49" s="231">
        <v>73500</v>
      </c>
      <c r="F49" s="230">
        <f t="shared" si="2"/>
        <v>12853545</v>
      </c>
      <c r="G49" s="228"/>
      <c r="H49" s="232"/>
      <c r="I49" s="229" t="s">
        <v>119</v>
      </c>
      <c r="J49" s="234">
        <v>33</v>
      </c>
    </row>
    <row r="50" spans="1:10" ht="24">
      <c r="A50" s="229">
        <f t="shared" si="1"/>
        <v>32</v>
      </c>
      <c r="B50" s="225"/>
      <c r="C50" s="225" t="s">
        <v>5505</v>
      </c>
      <c r="D50" s="225" t="s">
        <v>5506</v>
      </c>
      <c r="E50" s="231">
        <v>1350000</v>
      </c>
      <c r="F50" s="230">
        <f t="shared" si="2"/>
        <v>14203545</v>
      </c>
      <c r="G50" s="228"/>
      <c r="H50" s="232"/>
      <c r="I50" s="229" t="s">
        <v>119</v>
      </c>
      <c r="J50" s="234">
        <v>33</v>
      </c>
    </row>
    <row r="51" spans="1:10" ht="24">
      <c r="A51" s="229">
        <f t="shared" si="1"/>
        <v>33</v>
      </c>
      <c r="B51" s="225"/>
      <c r="C51" s="225" t="s">
        <v>5507</v>
      </c>
      <c r="D51" s="225" t="s">
        <v>5508</v>
      </c>
      <c r="E51" s="231">
        <v>1312500</v>
      </c>
      <c r="F51" s="230">
        <f t="shared" si="2"/>
        <v>15516045</v>
      </c>
      <c r="G51" s="228"/>
      <c r="H51" s="232"/>
      <c r="I51" s="244" t="s">
        <v>1803</v>
      </c>
      <c r="J51" s="249">
        <v>39</v>
      </c>
    </row>
    <row r="52" spans="1:10" ht="24">
      <c r="A52" s="229">
        <f t="shared" si="1"/>
        <v>34</v>
      </c>
      <c r="B52" s="247"/>
      <c r="C52" s="225" t="s">
        <v>5509</v>
      </c>
      <c r="D52" s="225" t="s">
        <v>5510</v>
      </c>
      <c r="E52" s="231">
        <v>2500000</v>
      </c>
      <c r="F52" s="230">
        <f t="shared" si="2"/>
        <v>18016045</v>
      </c>
      <c r="G52" s="228"/>
      <c r="H52" s="232"/>
      <c r="I52" s="229" t="s">
        <v>119</v>
      </c>
      <c r="J52" s="234">
        <v>33</v>
      </c>
    </row>
    <row r="53" spans="1:10" ht="24">
      <c r="A53" s="229">
        <f t="shared" si="1"/>
        <v>35</v>
      </c>
      <c r="B53" s="225"/>
      <c r="C53" s="225" t="s">
        <v>5511</v>
      </c>
      <c r="D53" s="225" t="s">
        <v>5512</v>
      </c>
      <c r="E53" s="231">
        <v>126000</v>
      </c>
      <c r="F53" s="230">
        <f t="shared" si="2"/>
        <v>18142045</v>
      </c>
      <c r="G53" s="228"/>
      <c r="H53" s="232"/>
      <c r="I53" s="229" t="s">
        <v>119</v>
      </c>
      <c r="J53" s="234">
        <v>33</v>
      </c>
    </row>
    <row r="54" spans="1:10" ht="24">
      <c r="A54" s="229">
        <f t="shared" si="1"/>
        <v>36</v>
      </c>
      <c r="B54" s="226"/>
      <c r="C54" s="225" t="s">
        <v>5684</v>
      </c>
      <c r="D54" s="225" t="s">
        <v>5683</v>
      </c>
      <c r="E54" s="231">
        <v>68250</v>
      </c>
      <c r="F54" s="230">
        <f t="shared" si="2"/>
        <v>18210295</v>
      </c>
      <c r="G54" s="228"/>
      <c r="H54" s="232"/>
      <c r="I54" s="229" t="s">
        <v>113</v>
      </c>
      <c r="J54" s="234">
        <v>1</v>
      </c>
    </row>
    <row r="55" spans="1:10" ht="36">
      <c r="A55" s="229">
        <f t="shared" si="1"/>
        <v>37</v>
      </c>
      <c r="B55" s="247"/>
      <c r="C55" s="225" t="s">
        <v>5513</v>
      </c>
      <c r="D55" s="225" t="s">
        <v>5514</v>
      </c>
      <c r="E55" s="231">
        <v>42000</v>
      </c>
      <c r="F55" s="230">
        <f t="shared" si="2"/>
        <v>18252295</v>
      </c>
      <c r="G55" s="228"/>
      <c r="H55" s="232"/>
      <c r="I55" s="229" t="s">
        <v>113</v>
      </c>
      <c r="J55" s="234">
        <v>1</v>
      </c>
    </row>
    <row r="56" spans="1:10" ht="24">
      <c r="A56" s="229">
        <f t="shared" si="1"/>
        <v>38</v>
      </c>
      <c r="B56" s="226"/>
      <c r="C56" s="225" t="s">
        <v>5515</v>
      </c>
      <c r="D56" s="225" t="s">
        <v>5516</v>
      </c>
      <c r="E56" s="231">
        <v>1627500</v>
      </c>
      <c r="F56" s="230">
        <f t="shared" si="2"/>
        <v>19879795</v>
      </c>
      <c r="G56" s="228"/>
      <c r="H56" s="232"/>
      <c r="I56" s="229" t="s">
        <v>113</v>
      </c>
      <c r="J56" s="234">
        <v>1</v>
      </c>
    </row>
    <row r="57" spans="1:10" ht="24">
      <c r="A57" s="229">
        <f t="shared" si="1"/>
        <v>39</v>
      </c>
      <c r="B57" s="226"/>
      <c r="C57" s="225" t="s">
        <v>5517</v>
      </c>
      <c r="D57" s="225" t="s">
        <v>5518</v>
      </c>
      <c r="E57" s="231">
        <v>157500</v>
      </c>
      <c r="F57" s="230">
        <f t="shared" si="2"/>
        <v>20037295</v>
      </c>
      <c r="G57" s="228"/>
      <c r="H57" s="232"/>
      <c r="I57" s="229" t="s">
        <v>119</v>
      </c>
      <c r="J57" s="234">
        <v>33</v>
      </c>
    </row>
    <row r="58" spans="1:10" ht="24">
      <c r="A58" s="229">
        <f t="shared" si="1"/>
        <v>40</v>
      </c>
      <c r="B58" s="226"/>
      <c r="C58" s="225" t="s">
        <v>5519</v>
      </c>
      <c r="D58" s="225" t="s">
        <v>5520</v>
      </c>
      <c r="E58" s="231">
        <v>2000000</v>
      </c>
      <c r="F58" s="230">
        <f t="shared" si="2"/>
        <v>22037295</v>
      </c>
      <c r="G58" s="228"/>
      <c r="H58" s="232"/>
      <c r="I58" s="229" t="s">
        <v>119</v>
      </c>
      <c r="J58" s="234">
        <v>33</v>
      </c>
    </row>
    <row r="59" spans="1:10" ht="36">
      <c r="A59" s="229">
        <f t="shared" si="1"/>
        <v>41</v>
      </c>
      <c r="B59" s="248"/>
      <c r="C59" s="225" t="s">
        <v>5521</v>
      </c>
      <c r="D59" s="225" t="s">
        <v>5522</v>
      </c>
      <c r="E59" s="231">
        <v>89250</v>
      </c>
      <c r="F59" s="230">
        <f t="shared" si="2"/>
        <v>22126545</v>
      </c>
      <c r="G59" s="228"/>
      <c r="H59" s="232"/>
      <c r="I59" s="229" t="s">
        <v>113</v>
      </c>
      <c r="J59" s="234">
        <v>1</v>
      </c>
    </row>
    <row r="60" spans="1:10" ht="36">
      <c r="A60" s="229">
        <f t="shared" si="1"/>
        <v>42</v>
      </c>
      <c r="B60" s="226"/>
      <c r="C60" s="225" t="s">
        <v>5523</v>
      </c>
      <c r="D60" s="225" t="s">
        <v>5524</v>
      </c>
      <c r="E60" s="231">
        <v>15000</v>
      </c>
      <c r="F60" s="230">
        <f t="shared" si="2"/>
        <v>22141545</v>
      </c>
      <c r="G60" s="228"/>
      <c r="H60" s="232"/>
      <c r="I60" s="244" t="s">
        <v>5525</v>
      </c>
      <c r="J60" s="249">
        <v>39</v>
      </c>
    </row>
    <row r="61" spans="1:10" ht="24">
      <c r="A61" s="229">
        <f t="shared" si="1"/>
        <v>43</v>
      </c>
      <c r="B61" s="226"/>
      <c r="C61" s="225" t="s">
        <v>5526</v>
      </c>
      <c r="D61" s="225" t="s">
        <v>5527</v>
      </c>
      <c r="E61" s="231">
        <v>315000</v>
      </c>
      <c r="F61" s="230">
        <f t="shared" si="2"/>
        <v>22456545</v>
      </c>
      <c r="G61" s="228"/>
      <c r="H61" s="232"/>
      <c r="I61" s="229" t="s">
        <v>119</v>
      </c>
      <c r="J61" s="234">
        <v>33</v>
      </c>
    </row>
    <row r="62" spans="1:10" ht="24">
      <c r="A62" s="229">
        <f>SUM(A136+1)</f>
        <v>45</v>
      </c>
      <c r="B62" s="225"/>
      <c r="C62" s="225" t="s">
        <v>5529</v>
      </c>
      <c r="D62" s="225" t="s">
        <v>5530</v>
      </c>
      <c r="E62" s="231">
        <v>65000</v>
      </c>
      <c r="F62" s="230">
        <f t="shared" si="2"/>
        <v>22521545</v>
      </c>
      <c r="G62" s="228"/>
      <c r="H62" s="232"/>
      <c r="I62" s="229" t="s">
        <v>119</v>
      </c>
      <c r="J62" s="234">
        <v>33</v>
      </c>
    </row>
    <row r="63" spans="1:10" ht="36">
      <c r="A63" s="229">
        <f t="shared" si="1"/>
        <v>46</v>
      </c>
      <c r="B63" s="247"/>
      <c r="C63" s="225" t="s">
        <v>5531</v>
      </c>
      <c r="D63" s="225" t="s">
        <v>5685</v>
      </c>
      <c r="E63" s="231">
        <v>150000</v>
      </c>
      <c r="F63" s="230">
        <f t="shared" si="2"/>
        <v>22671545</v>
      </c>
      <c r="G63" s="228"/>
      <c r="H63" s="232"/>
      <c r="I63" s="229" t="s">
        <v>119</v>
      </c>
      <c r="J63" s="234">
        <v>33</v>
      </c>
    </row>
    <row r="64" spans="1:10" ht="36">
      <c r="A64" s="229">
        <f t="shared" si="1"/>
        <v>47</v>
      </c>
      <c r="B64" s="226"/>
      <c r="C64" s="225" t="s">
        <v>5532</v>
      </c>
      <c r="D64" s="225" t="s">
        <v>5533</v>
      </c>
      <c r="E64" s="231">
        <v>420000</v>
      </c>
      <c r="F64" s="230">
        <f t="shared" si="2"/>
        <v>23091545</v>
      </c>
      <c r="G64" s="228"/>
      <c r="H64" s="232"/>
      <c r="I64" s="229" t="s">
        <v>119</v>
      </c>
      <c r="J64" s="234">
        <v>33</v>
      </c>
    </row>
    <row r="65" spans="1:10" ht="24">
      <c r="A65" s="229">
        <f t="shared" si="1"/>
        <v>48</v>
      </c>
      <c r="B65" s="226"/>
      <c r="C65" s="225" t="s">
        <v>5534</v>
      </c>
      <c r="D65" s="225" t="s">
        <v>5535</v>
      </c>
      <c r="E65" s="231">
        <v>173250</v>
      </c>
      <c r="F65" s="230">
        <f t="shared" si="2"/>
        <v>23264795</v>
      </c>
      <c r="G65" s="228"/>
      <c r="H65" s="232"/>
      <c r="I65" s="229" t="s">
        <v>119</v>
      </c>
      <c r="J65" s="234">
        <v>33</v>
      </c>
    </row>
    <row r="66" spans="1:10" ht="24">
      <c r="A66" s="229">
        <f t="shared" si="1"/>
        <v>49</v>
      </c>
      <c r="B66" s="226"/>
      <c r="C66" s="225" t="s">
        <v>5536</v>
      </c>
      <c r="D66" s="225" t="s">
        <v>5537</v>
      </c>
      <c r="E66" s="231">
        <v>2000000</v>
      </c>
      <c r="F66" s="230">
        <f t="shared" si="2"/>
        <v>25264795</v>
      </c>
      <c r="G66" s="228"/>
      <c r="H66" s="232"/>
      <c r="I66" s="229" t="s">
        <v>119</v>
      </c>
      <c r="J66" s="234">
        <v>33</v>
      </c>
    </row>
    <row r="67" spans="1:10" ht="36">
      <c r="A67" s="229">
        <f t="shared" si="1"/>
        <v>50</v>
      </c>
      <c r="B67" s="226"/>
      <c r="C67" s="225" t="s">
        <v>5467</v>
      </c>
      <c r="D67" s="225" t="s">
        <v>5538</v>
      </c>
      <c r="E67" s="231">
        <v>750000</v>
      </c>
      <c r="F67" s="230">
        <f t="shared" si="2"/>
        <v>26014795</v>
      </c>
      <c r="G67" s="228"/>
      <c r="H67" s="232"/>
      <c r="I67" s="229" t="s">
        <v>119</v>
      </c>
      <c r="J67" s="234">
        <v>33</v>
      </c>
    </row>
    <row r="68" spans="1:10" ht="24">
      <c r="A68" s="229">
        <f t="shared" si="1"/>
        <v>51</v>
      </c>
      <c r="B68" s="226"/>
      <c r="C68" s="225" t="s">
        <v>5467</v>
      </c>
      <c r="D68" s="225" t="s">
        <v>5539</v>
      </c>
      <c r="E68" s="231">
        <v>262500</v>
      </c>
      <c r="F68" s="230">
        <f t="shared" si="2"/>
        <v>26277295</v>
      </c>
      <c r="G68" s="228"/>
      <c r="H68" s="232"/>
      <c r="I68" s="229" t="s">
        <v>119</v>
      </c>
      <c r="J68" s="234">
        <v>33</v>
      </c>
    </row>
    <row r="69" spans="1:10" ht="36">
      <c r="A69" s="229">
        <f t="shared" si="1"/>
        <v>52</v>
      </c>
      <c r="B69" s="247"/>
      <c r="C69" s="225" t="s">
        <v>5540</v>
      </c>
      <c r="D69" s="225" t="s">
        <v>5541</v>
      </c>
      <c r="E69" s="231">
        <v>500000</v>
      </c>
      <c r="F69" s="230">
        <f t="shared" si="2"/>
        <v>26777295</v>
      </c>
      <c r="G69" s="228"/>
      <c r="H69" s="232"/>
      <c r="I69" s="229" t="s">
        <v>119</v>
      </c>
      <c r="J69" s="234">
        <v>33</v>
      </c>
    </row>
    <row r="70" spans="1:10" ht="36">
      <c r="A70" s="229">
        <f t="shared" si="1"/>
        <v>53</v>
      </c>
      <c r="B70" s="247"/>
      <c r="C70" s="225" t="s">
        <v>5542</v>
      </c>
      <c r="D70" s="225" t="s">
        <v>5543</v>
      </c>
      <c r="E70" s="231">
        <v>26250</v>
      </c>
      <c r="F70" s="230">
        <f t="shared" si="2"/>
        <v>26803545</v>
      </c>
      <c r="G70" s="228"/>
      <c r="H70" s="232"/>
      <c r="I70" s="244" t="s">
        <v>155</v>
      </c>
      <c r="J70" s="234">
        <v>11</v>
      </c>
    </row>
    <row r="71" spans="1:10" ht="24">
      <c r="A71" s="229">
        <f t="shared" si="1"/>
        <v>54</v>
      </c>
      <c r="B71" s="226"/>
      <c r="C71" s="225" t="s">
        <v>5544</v>
      </c>
      <c r="D71" s="225" t="s">
        <v>5545</v>
      </c>
      <c r="E71" s="231">
        <v>367500</v>
      </c>
      <c r="F71" s="230">
        <f t="shared" si="2"/>
        <v>27171045</v>
      </c>
      <c r="G71" s="228"/>
      <c r="H71" s="232"/>
      <c r="I71" s="244" t="s">
        <v>155</v>
      </c>
      <c r="J71" s="234">
        <v>11</v>
      </c>
    </row>
    <row r="72" spans="1:10" ht="24">
      <c r="A72" s="229">
        <f t="shared" si="1"/>
        <v>55</v>
      </c>
      <c r="B72" s="226"/>
      <c r="C72" s="225" t="s">
        <v>5546</v>
      </c>
      <c r="D72" s="225" t="s">
        <v>5547</v>
      </c>
      <c r="E72" s="231">
        <v>78750</v>
      </c>
      <c r="F72" s="230">
        <f t="shared" si="2"/>
        <v>27249795</v>
      </c>
      <c r="G72" s="228"/>
      <c r="H72" s="232"/>
      <c r="I72" s="244" t="s">
        <v>155</v>
      </c>
      <c r="J72" s="234">
        <v>11</v>
      </c>
    </row>
    <row r="73" spans="1:10" ht="24">
      <c r="A73" s="229">
        <f t="shared" si="1"/>
        <v>56</v>
      </c>
      <c r="B73" s="247"/>
      <c r="C73" s="225" t="s">
        <v>5548</v>
      </c>
      <c r="D73" s="225" t="s">
        <v>5686</v>
      </c>
      <c r="E73" s="231">
        <v>84000</v>
      </c>
      <c r="F73" s="230">
        <f t="shared" si="2"/>
        <v>27333795</v>
      </c>
      <c r="G73" s="228"/>
      <c r="H73" s="232"/>
      <c r="I73" s="244" t="s">
        <v>155</v>
      </c>
      <c r="J73" s="234">
        <v>11</v>
      </c>
    </row>
    <row r="74" spans="1:10" ht="48">
      <c r="A74" s="229">
        <f t="shared" si="1"/>
        <v>57</v>
      </c>
      <c r="B74" s="226"/>
      <c r="C74" s="225" t="s">
        <v>5549</v>
      </c>
      <c r="D74" s="225" t="s">
        <v>5550</v>
      </c>
      <c r="E74" s="231">
        <v>47250</v>
      </c>
      <c r="F74" s="230">
        <f t="shared" si="2"/>
        <v>27381045</v>
      </c>
      <c r="G74" s="228"/>
      <c r="H74" s="232"/>
      <c r="I74" s="244" t="s">
        <v>155</v>
      </c>
      <c r="J74" s="234">
        <v>11</v>
      </c>
    </row>
    <row r="75" spans="1:10" ht="36">
      <c r="A75" s="229">
        <f t="shared" si="1"/>
        <v>58</v>
      </c>
      <c r="B75" s="226"/>
      <c r="C75" s="225" t="s">
        <v>5551</v>
      </c>
      <c r="D75" s="225" t="s">
        <v>5552</v>
      </c>
      <c r="E75" s="231">
        <v>47250</v>
      </c>
      <c r="F75" s="230">
        <f t="shared" si="2"/>
        <v>27428295</v>
      </c>
      <c r="G75" s="228"/>
      <c r="H75" s="232"/>
      <c r="I75" s="244" t="s">
        <v>155</v>
      </c>
      <c r="J75" s="234">
        <v>11</v>
      </c>
    </row>
    <row r="76" spans="1:10" ht="36">
      <c r="A76" s="229">
        <f t="shared" si="1"/>
        <v>59</v>
      </c>
      <c r="B76" s="247"/>
      <c r="C76" s="225" t="s">
        <v>5553</v>
      </c>
      <c r="D76" s="225" t="s">
        <v>5554</v>
      </c>
      <c r="E76" s="231">
        <v>47250</v>
      </c>
      <c r="F76" s="230">
        <f t="shared" si="2"/>
        <v>27475545</v>
      </c>
      <c r="G76" s="228"/>
      <c r="H76" s="232"/>
      <c r="I76" s="244" t="s">
        <v>155</v>
      </c>
      <c r="J76" s="234">
        <v>11</v>
      </c>
    </row>
    <row r="77" spans="1:10" ht="24">
      <c r="A77" s="229">
        <f t="shared" si="1"/>
        <v>60</v>
      </c>
      <c r="B77" s="247"/>
      <c r="C77" s="225" t="s">
        <v>5555</v>
      </c>
      <c r="D77" s="225" t="s">
        <v>5556</v>
      </c>
      <c r="E77" s="231">
        <v>36750</v>
      </c>
      <c r="F77" s="230">
        <f t="shared" si="2"/>
        <v>27512295</v>
      </c>
      <c r="G77" s="228"/>
      <c r="H77" s="232"/>
      <c r="I77" s="244" t="s">
        <v>155</v>
      </c>
      <c r="J77" s="234">
        <v>11</v>
      </c>
    </row>
    <row r="78" spans="1:10" ht="60">
      <c r="A78" s="229">
        <f t="shared" si="1"/>
        <v>61</v>
      </c>
      <c r="B78" s="247"/>
      <c r="C78" s="225" t="s">
        <v>5557</v>
      </c>
      <c r="D78" s="225" t="s">
        <v>5687</v>
      </c>
      <c r="E78" s="231">
        <v>220500</v>
      </c>
      <c r="F78" s="230">
        <f t="shared" si="2"/>
        <v>27732795</v>
      </c>
      <c r="G78" s="228"/>
      <c r="H78" s="232"/>
      <c r="I78" s="244" t="s">
        <v>155</v>
      </c>
      <c r="J78" s="234">
        <v>11</v>
      </c>
    </row>
    <row r="79" spans="1:10" ht="24">
      <c r="A79" s="229">
        <f t="shared" si="1"/>
        <v>62</v>
      </c>
      <c r="B79" s="226"/>
      <c r="C79" s="225" t="s">
        <v>5558</v>
      </c>
      <c r="D79" s="225" t="s">
        <v>5559</v>
      </c>
      <c r="E79" s="231">
        <v>236250</v>
      </c>
      <c r="F79" s="230">
        <f t="shared" si="2"/>
        <v>27969045</v>
      </c>
      <c r="G79" s="228"/>
      <c r="H79" s="232"/>
      <c r="I79" s="244" t="s">
        <v>155</v>
      </c>
      <c r="J79" s="234">
        <v>11</v>
      </c>
    </row>
    <row r="80" spans="1:10" ht="24">
      <c r="A80" s="229">
        <f t="shared" si="1"/>
        <v>63</v>
      </c>
      <c r="B80" s="226"/>
      <c r="C80" s="225" t="s">
        <v>5560</v>
      </c>
      <c r="D80" s="225" t="s">
        <v>5561</v>
      </c>
      <c r="E80" s="231">
        <v>15750</v>
      </c>
      <c r="F80" s="230">
        <f t="shared" si="2"/>
        <v>27984795</v>
      </c>
      <c r="G80" s="228"/>
      <c r="H80" s="232"/>
      <c r="I80" s="244" t="s">
        <v>155</v>
      </c>
      <c r="J80" s="234">
        <v>11</v>
      </c>
    </row>
    <row r="81" spans="1:10" ht="24">
      <c r="A81" s="229">
        <f t="shared" si="1"/>
        <v>64</v>
      </c>
      <c r="B81" s="226"/>
      <c r="C81" s="225" t="s">
        <v>5562</v>
      </c>
      <c r="D81" s="225" t="s">
        <v>5563</v>
      </c>
      <c r="E81" s="231">
        <v>26250</v>
      </c>
      <c r="F81" s="230">
        <f t="shared" si="2"/>
        <v>28011045</v>
      </c>
      <c r="G81" s="228"/>
      <c r="H81" s="232"/>
      <c r="I81" s="244" t="s">
        <v>1803</v>
      </c>
      <c r="J81" s="249">
        <v>39</v>
      </c>
    </row>
    <row r="82" spans="1:10" ht="24">
      <c r="A82" s="229">
        <f t="shared" ref="A82" si="3">SUM(A81+1)</f>
        <v>65</v>
      </c>
      <c r="B82" s="226"/>
      <c r="C82" s="225" t="s">
        <v>5564</v>
      </c>
      <c r="D82" s="225" t="s">
        <v>5565</v>
      </c>
      <c r="E82" s="231">
        <v>210000</v>
      </c>
      <c r="F82" s="230">
        <f t="shared" si="2"/>
        <v>28221045</v>
      </c>
      <c r="G82" s="228"/>
      <c r="H82" s="232"/>
      <c r="I82" s="229" t="s">
        <v>108</v>
      </c>
      <c r="J82" s="234">
        <v>20</v>
      </c>
    </row>
    <row r="83" spans="1:10" ht="36">
      <c r="A83" s="229">
        <f t="shared" ref="A83:A107" si="4">SUM(A82+1)</f>
        <v>66</v>
      </c>
      <c r="B83" s="226"/>
      <c r="C83" s="225" t="s">
        <v>5566</v>
      </c>
      <c r="D83" s="225" t="s">
        <v>5567</v>
      </c>
      <c r="E83" s="231">
        <v>26250</v>
      </c>
      <c r="F83" s="230">
        <f t="shared" si="2"/>
        <v>28247295</v>
      </c>
      <c r="G83" s="228"/>
      <c r="H83" s="232"/>
      <c r="I83" s="229" t="s">
        <v>108</v>
      </c>
      <c r="J83" s="234">
        <v>20</v>
      </c>
    </row>
    <row r="84" spans="1:10" ht="24">
      <c r="A84" s="229">
        <f t="shared" si="4"/>
        <v>67</v>
      </c>
      <c r="B84" s="226"/>
      <c r="C84" s="225" t="s">
        <v>5568</v>
      </c>
      <c r="D84" s="225" t="s">
        <v>5569</v>
      </c>
      <c r="E84" s="231">
        <v>60000</v>
      </c>
      <c r="F84" s="230">
        <f t="shared" si="2"/>
        <v>28307295</v>
      </c>
      <c r="G84" s="228"/>
      <c r="H84" s="232"/>
      <c r="I84" s="229" t="s">
        <v>108</v>
      </c>
      <c r="J84" s="234">
        <v>20</v>
      </c>
    </row>
    <row r="85" spans="1:10" ht="24">
      <c r="A85" s="229">
        <f t="shared" si="4"/>
        <v>68</v>
      </c>
      <c r="B85" s="226"/>
      <c r="C85" s="225" t="s">
        <v>5570</v>
      </c>
      <c r="D85" s="225" t="s">
        <v>5571</v>
      </c>
      <c r="E85" s="231">
        <v>185000</v>
      </c>
      <c r="F85" s="230">
        <f t="shared" si="2"/>
        <v>28492295</v>
      </c>
      <c r="G85" s="228"/>
      <c r="H85" s="232"/>
      <c r="I85" s="229" t="s">
        <v>2045</v>
      </c>
      <c r="J85" s="234">
        <v>20</v>
      </c>
    </row>
    <row r="86" spans="1:10" ht="36">
      <c r="A86" s="229">
        <f t="shared" si="4"/>
        <v>69</v>
      </c>
      <c r="B86" s="226"/>
      <c r="C86" s="225" t="s">
        <v>5572</v>
      </c>
      <c r="D86" s="225" t="s">
        <v>5573</v>
      </c>
      <c r="E86" s="231">
        <v>120000</v>
      </c>
      <c r="F86" s="230">
        <f t="shared" ref="F86:F107" si="5">SUM(F85+E86)</f>
        <v>28612295</v>
      </c>
      <c r="G86" s="228"/>
      <c r="H86" s="232"/>
      <c r="I86" s="229" t="s">
        <v>108</v>
      </c>
      <c r="J86" s="234">
        <v>20</v>
      </c>
    </row>
    <row r="87" spans="1:10" ht="24">
      <c r="A87" s="229">
        <f t="shared" si="4"/>
        <v>70</v>
      </c>
      <c r="B87" s="250"/>
      <c r="C87" s="225" t="s">
        <v>5574</v>
      </c>
      <c r="D87" s="225" t="s">
        <v>5575</v>
      </c>
      <c r="E87" s="251">
        <v>65000</v>
      </c>
      <c r="F87" s="230">
        <f t="shared" si="5"/>
        <v>28677295</v>
      </c>
      <c r="G87" s="252"/>
      <c r="H87" s="253"/>
      <c r="I87" s="254" t="s">
        <v>5576</v>
      </c>
      <c r="J87" s="255">
        <v>11</v>
      </c>
    </row>
    <row r="88" spans="1:10">
      <c r="A88" s="229">
        <f t="shared" si="4"/>
        <v>71</v>
      </c>
      <c r="B88" s="250"/>
      <c r="C88" s="225" t="s">
        <v>5577</v>
      </c>
      <c r="D88" s="225" t="s">
        <v>5578</v>
      </c>
      <c r="E88" s="251">
        <v>850000</v>
      </c>
      <c r="F88" s="230">
        <f t="shared" si="5"/>
        <v>29527295</v>
      </c>
      <c r="G88" s="252"/>
      <c r="H88" s="253"/>
      <c r="I88" s="254" t="s">
        <v>108</v>
      </c>
      <c r="J88" s="256" t="s">
        <v>5579</v>
      </c>
    </row>
    <row r="89" spans="1:10">
      <c r="A89" s="229">
        <f t="shared" si="4"/>
        <v>72</v>
      </c>
      <c r="B89" s="250"/>
      <c r="C89" s="225" t="s">
        <v>5580</v>
      </c>
      <c r="D89" s="225" t="s">
        <v>5581</v>
      </c>
      <c r="E89" s="251">
        <v>45000</v>
      </c>
      <c r="F89" s="230">
        <f t="shared" si="5"/>
        <v>29572295</v>
      </c>
      <c r="G89" s="252"/>
      <c r="H89" s="253"/>
      <c r="I89" s="254" t="s">
        <v>108</v>
      </c>
      <c r="J89" s="256" t="s">
        <v>5579</v>
      </c>
    </row>
    <row r="90" spans="1:10">
      <c r="A90" s="229">
        <f t="shared" si="4"/>
        <v>73</v>
      </c>
      <c r="B90" s="250"/>
      <c r="C90" s="225" t="s">
        <v>5580</v>
      </c>
      <c r="D90" s="225" t="s">
        <v>5582</v>
      </c>
      <c r="E90" s="251">
        <v>50000</v>
      </c>
      <c r="F90" s="230">
        <f t="shared" si="5"/>
        <v>29622295</v>
      </c>
      <c r="G90" s="252"/>
      <c r="H90" s="253"/>
      <c r="I90" s="254" t="s">
        <v>108</v>
      </c>
      <c r="J90" s="256" t="s">
        <v>5579</v>
      </c>
    </row>
    <row r="91" spans="1:10" ht="24">
      <c r="A91" s="229">
        <f t="shared" si="4"/>
        <v>74</v>
      </c>
      <c r="B91" s="250"/>
      <c r="C91" s="225" t="s">
        <v>5580</v>
      </c>
      <c r="D91" s="225" t="s">
        <v>5583</v>
      </c>
      <c r="E91" s="251">
        <v>75000</v>
      </c>
      <c r="F91" s="230">
        <f t="shared" si="5"/>
        <v>29697295</v>
      </c>
      <c r="G91" s="252"/>
      <c r="H91" s="253"/>
      <c r="I91" s="254" t="s">
        <v>108</v>
      </c>
      <c r="J91" s="256" t="s">
        <v>5579</v>
      </c>
    </row>
    <row r="92" spans="1:10" ht="24">
      <c r="A92" s="229">
        <f t="shared" si="4"/>
        <v>75</v>
      </c>
      <c r="B92" s="250"/>
      <c r="C92" s="225" t="s">
        <v>5584</v>
      </c>
      <c r="D92" s="225" t="s">
        <v>5585</v>
      </c>
      <c r="E92" s="251">
        <v>160000</v>
      </c>
      <c r="F92" s="230">
        <f t="shared" si="5"/>
        <v>29857295</v>
      </c>
      <c r="G92" s="252"/>
      <c r="H92" s="253"/>
      <c r="I92" s="254" t="s">
        <v>119</v>
      </c>
      <c r="J92" s="256" t="s">
        <v>5586</v>
      </c>
    </row>
    <row r="93" spans="1:10">
      <c r="A93" s="229">
        <f t="shared" si="4"/>
        <v>76</v>
      </c>
      <c r="B93" s="250"/>
      <c r="C93" s="225" t="s">
        <v>5584</v>
      </c>
      <c r="D93" s="225" t="s">
        <v>5587</v>
      </c>
      <c r="E93" s="251">
        <v>100000</v>
      </c>
      <c r="F93" s="230">
        <f t="shared" si="5"/>
        <v>29957295</v>
      </c>
      <c r="G93" s="252"/>
      <c r="H93" s="253"/>
      <c r="I93" s="254" t="s">
        <v>3133</v>
      </c>
      <c r="J93" s="255" t="s">
        <v>3133</v>
      </c>
    </row>
    <row r="94" spans="1:10">
      <c r="A94" s="229">
        <f t="shared" si="4"/>
        <v>77</v>
      </c>
      <c r="B94" s="250"/>
      <c r="C94" s="225" t="s">
        <v>5584</v>
      </c>
      <c r="D94" s="225" t="s">
        <v>5588</v>
      </c>
      <c r="E94" s="251">
        <v>1000000</v>
      </c>
      <c r="F94" s="230">
        <f t="shared" si="5"/>
        <v>30957295</v>
      </c>
      <c r="G94" s="252"/>
      <c r="H94" s="253"/>
      <c r="I94" s="254" t="s">
        <v>3133</v>
      </c>
      <c r="J94" s="255" t="s">
        <v>3133</v>
      </c>
    </row>
    <row r="95" spans="1:10">
      <c r="A95" s="229">
        <f t="shared" si="4"/>
        <v>78</v>
      </c>
      <c r="B95" s="250"/>
      <c r="C95" s="225" t="s">
        <v>5584</v>
      </c>
      <c r="D95" s="225" t="s">
        <v>5589</v>
      </c>
      <c r="E95" s="251">
        <v>70000</v>
      </c>
      <c r="F95" s="230">
        <f t="shared" si="5"/>
        <v>31027295</v>
      </c>
      <c r="G95" s="252"/>
      <c r="H95" s="253"/>
      <c r="I95" s="254" t="s">
        <v>3133</v>
      </c>
      <c r="J95" s="255" t="s">
        <v>3133</v>
      </c>
    </row>
    <row r="96" spans="1:10" ht="24">
      <c r="A96" s="229">
        <f t="shared" si="4"/>
        <v>79</v>
      </c>
      <c r="B96" s="250"/>
      <c r="C96" s="225" t="s">
        <v>5577</v>
      </c>
      <c r="D96" s="257" t="s">
        <v>5590</v>
      </c>
      <c r="E96" s="251">
        <v>1000000</v>
      </c>
      <c r="F96" s="230">
        <f t="shared" si="5"/>
        <v>32027295</v>
      </c>
      <c r="G96" s="252"/>
      <c r="H96" s="253"/>
      <c r="I96" s="254" t="s">
        <v>119</v>
      </c>
      <c r="J96" s="256" t="s">
        <v>5586</v>
      </c>
    </row>
    <row r="97" spans="1:10" ht="24">
      <c r="A97" s="229">
        <f t="shared" si="4"/>
        <v>80</v>
      </c>
      <c r="B97" s="250"/>
      <c r="C97" s="225" t="s">
        <v>5577</v>
      </c>
      <c r="D97" s="225" t="s">
        <v>5591</v>
      </c>
      <c r="E97" s="251">
        <v>1000000</v>
      </c>
      <c r="F97" s="230">
        <f t="shared" si="5"/>
        <v>33027295</v>
      </c>
      <c r="G97" s="252"/>
      <c r="H97" s="253"/>
      <c r="I97" s="254" t="s">
        <v>3133</v>
      </c>
      <c r="J97" s="255" t="s">
        <v>3133</v>
      </c>
    </row>
    <row r="98" spans="1:10" ht="24">
      <c r="A98" s="229">
        <f t="shared" si="4"/>
        <v>81</v>
      </c>
      <c r="B98" s="250"/>
      <c r="C98" s="225" t="s">
        <v>5592</v>
      </c>
      <c r="D98" s="225" t="s">
        <v>5593</v>
      </c>
      <c r="E98" s="251">
        <v>100000</v>
      </c>
      <c r="F98" s="230">
        <f t="shared" si="5"/>
        <v>33127295</v>
      </c>
      <c r="G98" s="252"/>
      <c r="H98" s="253"/>
      <c r="I98" s="254"/>
      <c r="J98" s="255"/>
    </row>
    <row r="99" spans="1:10" ht="24">
      <c r="A99" s="229">
        <f t="shared" si="4"/>
        <v>82</v>
      </c>
      <c r="B99" s="250"/>
      <c r="C99" s="225" t="s">
        <v>5592</v>
      </c>
      <c r="D99" s="257" t="s">
        <v>5594</v>
      </c>
      <c r="E99" s="251">
        <v>300000</v>
      </c>
      <c r="F99" s="230">
        <f t="shared" si="5"/>
        <v>33427295</v>
      </c>
      <c r="G99" s="252"/>
      <c r="H99" s="253"/>
      <c r="I99" s="254" t="s">
        <v>113</v>
      </c>
      <c r="J99" s="256" t="s">
        <v>5595</v>
      </c>
    </row>
    <row r="100" spans="1:10" ht="24">
      <c r="A100" s="229">
        <f t="shared" si="4"/>
        <v>83</v>
      </c>
      <c r="B100" s="250"/>
      <c r="C100" s="225" t="s">
        <v>5596</v>
      </c>
      <c r="D100" s="257" t="s">
        <v>5597</v>
      </c>
      <c r="E100" s="251">
        <v>1850000</v>
      </c>
      <c r="F100" s="230">
        <f t="shared" si="5"/>
        <v>35277295</v>
      </c>
      <c r="G100" s="252"/>
      <c r="H100" s="253"/>
      <c r="I100" s="254" t="s">
        <v>119</v>
      </c>
      <c r="J100" s="256" t="s">
        <v>5586</v>
      </c>
    </row>
    <row r="101" spans="1:10" ht="24">
      <c r="A101" s="229">
        <f t="shared" si="4"/>
        <v>84</v>
      </c>
      <c r="B101" s="250"/>
      <c r="C101" s="225" t="s">
        <v>5596</v>
      </c>
      <c r="D101" s="257" t="s">
        <v>5598</v>
      </c>
      <c r="E101" s="251">
        <v>50000</v>
      </c>
      <c r="F101" s="230">
        <f t="shared" si="5"/>
        <v>35327295</v>
      </c>
      <c r="G101" s="252"/>
      <c r="H101" s="253"/>
      <c r="I101" s="254" t="s">
        <v>3133</v>
      </c>
      <c r="J101" s="256" t="s">
        <v>3133</v>
      </c>
    </row>
    <row r="102" spans="1:10">
      <c r="A102" s="229">
        <f t="shared" si="4"/>
        <v>85</v>
      </c>
      <c r="B102" s="250"/>
      <c r="C102" s="225" t="s">
        <v>5599</v>
      </c>
      <c r="D102" s="257" t="s">
        <v>5600</v>
      </c>
      <c r="E102" s="251">
        <v>450000</v>
      </c>
      <c r="F102" s="230">
        <f t="shared" si="5"/>
        <v>35777295</v>
      </c>
      <c r="G102" s="252"/>
      <c r="H102" s="253"/>
      <c r="I102" s="254" t="s">
        <v>119</v>
      </c>
      <c r="J102" s="256" t="s">
        <v>5586</v>
      </c>
    </row>
    <row r="103" spans="1:10">
      <c r="A103" s="229">
        <f t="shared" si="4"/>
        <v>86</v>
      </c>
      <c r="B103" s="250"/>
      <c r="C103" s="225" t="s">
        <v>5599</v>
      </c>
      <c r="D103" s="257" t="s">
        <v>5601</v>
      </c>
      <c r="E103" s="251">
        <v>200000</v>
      </c>
      <c r="F103" s="230">
        <f t="shared" si="5"/>
        <v>35977295</v>
      </c>
      <c r="G103" s="252"/>
      <c r="H103" s="253"/>
      <c r="I103" s="254" t="s">
        <v>119</v>
      </c>
      <c r="J103" s="256" t="s">
        <v>5586</v>
      </c>
    </row>
    <row r="104" spans="1:10" ht="36">
      <c r="A104" s="229">
        <f t="shared" si="4"/>
        <v>87</v>
      </c>
      <c r="B104" s="250"/>
      <c r="C104" s="225" t="s">
        <v>5602</v>
      </c>
      <c r="D104" s="258" t="s">
        <v>5603</v>
      </c>
      <c r="E104" s="251">
        <v>340000</v>
      </c>
      <c r="F104" s="230">
        <f t="shared" si="5"/>
        <v>36317295</v>
      </c>
      <c r="G104" s="252"/>
      <c r="H104" s="253"/>
      <c r="I104" s="254" t="s">
        <v>155</v>
      </c>
      <c r="J104" s="256" t="s">
        <v>5604</v>
      </c>
    </row>
    <row r="105" spans="1:10" ht="24">
      <c r="A105" s="229">
        <f t="shared" si="4"/>
        <v>88</v>
      </c>
      <c r="B105" s="250"/>
      <c r="C105" s="225" t="s">
        <v>5602</v>
      </c>
      <c r="D105" s="258" t="s">
        <v>5605</v>
      </c>
      <c r="E105" s="251">
        <v>120000</v>
      </c>
      <c r="F105" s="230">
        <f t="shared" si="5"/>
        <v>36437295</v>
      </c>
      <c r="G105" s="252"/>
      <c r="H105" s="253"/>
      <c r="I105" s="254" t="s">
        <v>155</v>
      </c>
      <c r="J105" s="256" t="s">
        <v>5604</v>
      </c>
    </row>
    <row r="106" spans="1:10">
      <c r="A106" s="229">
        <f t="shared" si="4"/>
        <v>89</v>
      </c>
      <c r="B106" s="250"/>
      <c r="C106" s="225" t="s">
        <v>5602</v>
      </c>
      <c r="D106" s="257" t="s">
        <v>5606</v>
      </c>
      <c r="E106" s="251">
        <v>525000</v>
      </c>
      <c r="F106" s="230">
        <f t="shared" si="5"/>
        <v>36962295</v>
      </c>
      <c r="G106" s="252"/>
      <c r="H106" s="253"/>
      <c r="I106" s="254" t="s">
        <v>155</v>
      </c>
      <c r="J106" s="256" t="s">
        <v>5604</v>
      </c>
    </row>
    <row r="107" spans="1:10">
      <c r="A107" s="229">
        <f t="shared" si="4"/>
        <v>90</v>
      </c>
      <c r="B107" s="250"/>
      <c r="C107" s="225" t="s">
        <v>5602</v>
      </c>
      <c r="D107" s="257" t="s">
        <v>5607</v>
      </c>
      <c r="E107" s="251">
        <v>50000</v>
      </c>
      <c r="F107" s="230">
        <f t="shared" si="5"/>
        <v>37012295</v>
      </c>
      <c r="G107" s="252"/>
      <c r="H107" s="253"/>
      <c r="I107" s="254" t="s">
        <v>155</v>
      </c>
      <c r="J107" s="256" t="s">
        <v>5604</v>
      </c>
    </row>
    <row r="108" spans="1:10" ht="15">
      <c r="A108" s="298"/>
      <c r="B108" s="238"/>
      <c r="C108" s="653" t="s">
        <v>5608</v>
      </c>
      <c r="D108" s="654"/>
      <c r="E108" s="239">
        <f>SUM(E19:E107)</f>
        <v>37012295</v>
      </c>
      <c r="F108" s="240"/>
      <c r="G108" s="239"/>
      <c r="H108" s="241"/>
      <c r="I108" s="242"/>
      <c r="J108" s="243"/>
    </row>
    <row r="109" spans="1:10" ht="60">
      <c r="A109" s="229">
        <v>1</v>
      </c>
      <c r="B109" s="247"/>
      <c r="C109" s="225" t="s">
        <v>5609</v>
      </c>
      <c r="D109" s="225" t="s">
        <v>5610</v>
      </c>
      <c r="E109" s="231">
        <v>84000</v>
      </c>
      <c r="F109" s="228">
        <f>E109</f>
        <v>84000</v>
      </c>
      <c r="G109" s="228">
        <f>E109</f>
        <v>84000</v>
      </c>
      <c r="H109" s="228">
        <f>SUM(G109)</f>
        <v>84000</v>
      </c>
      <c r="I109" s="229" t="s">
        <v>108</v>
      </c>
      <c r="J109" s="234">
        <v>20</v>
      </c>
    </row>
    <row r="110" spans="1:10" ht="60">
      <c r="A110" s="264">
        <v>2</v>
      </c>
      <c r="B110" s="260"/>
      <c r="C110" s="259" t="s">
        <v>5611</v>
      </c>
      <c r="D110" s="259" t="s">
        <v>5612</v>
      </c>
      <c r="E110" s="261">
        <v>750000</v>
      </c>
      <c r="F110" s="262">
        <f t="shared" ref="F110:F115" si="6">F109+E110</f>
        <v>834000</v>
      </c>
      <c r="G110" s="263">
        <f t="shared" ref="G110:G131" si="7">E110</f>
        <v>750000</v>
      </c>
      <c r="H110" s="263">
        <f>G110+H109</f>
        <v>834000</v>
      </c>
      <c r="I110" s="264" t="s">
        <v>5426</v>
      </c>
      <c r="J110" s="265">
        <v>33</v>
      </c>
    </row>
    <row r="111" spans="1:10" ht="60">
      <c r="A111" s="229">
        <v>3</v>
      </c>
      <c r="B111" s="247"/>
      <c r="C111" s="225" t="s">
        <v>5613</v>
      </c>
      <c r="D111" s="225" t="s">
        <v>5614</v>
      </c>
      <c r="E111" s="231">
        <v>262500</v>
      </c>
      <c r="F111" s="230">
        <f>F110+E111</f>
        <v>1096500</v>
      </c>
      <c r="G111" s="263">
        <f t="shared" si="7"/>
        <v>262500</v>
      </c>
      <c r="H111" s="263">
        <f t="shared" ref="H111:H115" si="8">G111+H110</f>
        <v>1096500</v>
      </c>
      <c r="I111" s="229" t="s">
        <v>2045</v>
      </c>
      <c r="J111" s="234">
        <v>20</v>
      </c>
    </row>
    <row r="112" spans="1:10" ht="24">
      <c r="A112" s="229">
        <v>4</v>
      </c>
      <c r="B112" s="225"/>
      <c r="C112" s="225" t="s">
        <v>5615</v>
      </c>
      <c r="D112" s="225" t="s">
        <v>5616</v>
      </c>
      <c r="E112" s="231">
        <v>225750</v>
      </c>
      <c r="F112" s="230">
        <f t="shared" si="6"/>
        <v>1322250</v>
      </c>
      <c r="G112" s="263">
        <f t="shared" si="7"/>
        <v>225750</v>
      </c>
      <c r="H112" s="263">
        <f t="shared" si="8"/>
        <v>1322250</v>
      </c>
      <c r="I112" s="229" t="s">
        <v>119</v>
      </c>
      <c r="J112" s="234">
        <v>33</v>
      </c>
    </row>
    <row r="113" spans="1:10" ht="24">
      <c r="A113" s="264">
        <v>5</v>
      </c>
      <c r="B113" s="247"/>
      <c r="C113" s="225" t="s">
        <v>5617</v>
      </c>
      <c r="D113" s="225" t="s">
        <v>5618</v>
      </c>
      <c r="E113" s="231">
        <v>180000</v>
      </c>
      <c r="F113" s="230">
        <f t="shared" si="6"/>
        <v>1502250</v>
      </c>
      <c r="G113" s="263">
        <f t="shared" si="7"/>
        <v>180000</v>
      </c>
      <c r="H113" s="263">
        <f t="shared" si="8"/>
        <v>1502250</v>
      </c>
      <c r="I113" s="229" t="s">
        <v>119</v>
      </c>
      <c r="J113" s="234">
        <v>33</v>
      </c>
    </row>
    <row r="114" spans="1:10" ht="24">
      <c r="A114" s="229">
        <v>6</v>
      </c>
      <c r="B114" s="247"/>
      <c r="C114" s="225" t="s">
        <v>5619</v>
      </c>
      <c r="D114" s="225" t="s">
        <v>5620</v>
      </c>
      <c r="E114" s="231">
        <v>94500</v>
      </c>
      <c r="F114" s="230">
        <f t="shared" si="6"/>
        <v>1596750</v>
      </c>
      <c r="G114" s="263">
        <f t="shared" si="7"/>
        <v>94500</v>
      </c>
      <c r="H114" s="263">
        <f t="shared" si="8"/>
        <v>1596750</v>
      </c>
      <c r="I114" s="229" t="s">
        <v>108</v>
      </c>
      <c r="J114" s="234">
        <v>20</v>
      </c>
    </row>
    <row r="115" spans="1:10" ht="24">
      <c r="A115" s="229">
        <v>7</v>
      </c>
      <c r="B115" s="247"/>
      <c r="C115" s="225" t="s">
        <v>5621</v>
      </c>
      <c r="D115" s="225" t="s">
        <v>5622</v>
      </c>
      <c r="E115" s="231">
        <v>475000</v>
      </c>
      <c r="F115" s="230">
        <f t="shared" si="6"/>
        <v>2071750</v>
      </c>
      <c r="G115" s="263">
        <f t="shared" si="7"/>
        <v>475000</v>
      </c>
      <c r="H115" s="263">
        <f t="shared" si="8"/>
        <v>2071750</v>
      </c>
      <c r="I115" s="229" t="s">
        <v>119</v>
      </c>
      <c r="J115" s="234">
        <v>33</v>
      </c>
    </row>
    <row r="116" spans="1:10" ht="24">
      <c r="A116" s="264">
        <v>8</v>
      </c>
      <c r="B116" s="247"/>
      <c r="C116" s="225" t="s">
        <v>5623</v>
      </c>
      <c r="D116" s="225" t="s">
        <v>5624</v>
      </c>
      <c r="E116" s="231">
        <v>241500</v>
      </c>
      <c r="F116" s="230">
        <f>F115+E116</f>
        <v>2313250</v>
      </c>
      <c r="G116" s="263">
        <f t="shared" si="7"/>
        <v>241500</v>
      </c>
      <c r="H116" s="263">
        <f>G116+H115</f>
        <v>2313250</v>
      </c>
      <c r="I116" s="229" t="s">
        <v>119</v>
      </c>
      <c r="J116" s="234">
        <v>33</v>
      </c>
    </row>
    <row r="117" spans="1:10" ht="36">
      <c r="A117" s="229">
        <v>9</v>
      </c>
      <c r="B117" s="247"/>
      <c r="C117" s="225" t="s">
        <v>5625</v>
      </c>
      <c r="D117" s="225" t="s">
        <v>5956</v>
      </c>
      <c r="E117" s="231">
        <v>168000</v>
      </c>
      <c r="F117" s="230">
        <f t="shared" ref="F117:F131" si="9">F116+E117</f>
        <v>2481250</v>
      </c>
      <c r="G117" s="263">
        <f t="shared" si="7"/>
        <v>168000</v>
      </c>
      <c r="H117" s="263">
        <f t="shared" ref="H117:H131" si="10">G117+H116</f>
        <v>2481250</v>
      </c>
      <c r="I117" s="229" t="s">
        <v>108</v>
      </c>
      <c r="J117" s="234">
        <v>20</v>
      </c>
    </row>
    <row r="118" spans="1:10" ht="24">
      <c r="A118" s="229">
        <v>10</v>
      </c>
      <c r="B118" s="247"/>
      <c r="C118" s="225" t="s">
        <v>5626</v>
      </c>
      <c r="D118" s="225" t="s">
        <v>5627</v>
      </c>
      <c r="E118" s="231">
        <v>12600</v>
      </c>
      <c r="F118" s="230">
        <f t="shared" si="9"/>
        <v>2493850</v>
      </c>
      <c r="G118" s="263">
        <f t="shared" si="7"/>
        <v>12600</v>
      </c>
      <c r="H118" s="263">
        <f t="shared" si="10"/>
        <v>2493850</v>
      </c>
      <c r="I118" s="229" t="s">
        <v>2045</v>
      </c>
      <c r="J118" s="234">
        <v>20</v>
      </c>
    </row>
    <row r="119" spans="1:10" ht="24">
      <c r="A119" s="264">
        <v>11</v>
      </c>
      <c r="B119" s="247"/>
      <c r="C119" s="225" t="s">
        <v>5628</v>
      </c>
      <c r="D119" s="225" t="s">
        <v>5629</v>
      </c>
      <c r="E119" s="231">
        <v>68250</v>
      </c>
      <c r="F119" s="230">
        <f t="shared" si="9"/>
        <v>2562100</v>
      </c>
      <c r="G119" s="263">
        <f t="shared" si="7"/>
        <v>68250</v>
      </c>
      <c r="H119" s="263">
        <f t="shared" si="10"/>
        <v>2562100</v>
      </c>
      <c r="I119" s="229" t="s">
        <v>2045</v>
      </c>
      <c r="J119" s="234">
        <v>20</v>
      </c>
    </row>
    <row r="120" spans="1:10" ht="36">
      <c r="A120" s="229">
        <v>12</v>
      </c>
      <c r="B120" s="247"/>
      <c r="C120" s="225" t="s">
        <v>5630</v>
      </c>
      <c r="D120" s="225" t="s">
        <v>5631</v>
      </c>
      <c r="E120" s="231">
        <v>141750</v>
      </c>
      <c r="F120" s="230">
        <f t="shared" si="9"/>
        <v>2703850</v>
      </c>
      <c r="G120" s="263">
        <f t="shared" si="7"/>
        <v>141750</v>
      </c>
      <c r="H120" s="263">
        <f t="shared" si="10"/>
        <v>2703850</v>
      </c>
      <c r="I120" s="229" t="s">
        <v>119</v>
      </c>
      <c r="J120" s="234">
        <v>33</v>
      </c>
    </row>
    <row r="121" spans="1:10" ht="24">
      <c r="A121" s="229">
        <v>13</v>
      </c>
      <c r="B121" s="247"/>
      <c r="C121" s="225" t="s">
        <v>5632</v>
      </c>
      <c r="D121" s="225" t="s">
        <v>5633</v>
      </c>
      <c r="E121" s="231">
        <v>68250</v>
      </c>
      <c r="F121" s="230">
        <f t="shared" si="9"/>
        <v>2772100</v>
      </c>
      <c r="G121" s="263">
        <f t="shared" si="7"/>
        <v>68250</v>
      </c>
      <c r="H121" s="263">
        <f t="shared" si="10"/>
        <v>2772100</v>
      </c>
      <c r="I121" s="229" t="s">
        <v>119</v>
      </c>
      <c r="J121" s="234">
        <v>33</v>
      </c>
    </row>
    <row r="122" spans="1:10" ht="24">
      <c r="A122" s="264">
        <v>14</v>
      </c>
      <c r="B122" s="225"/>
      <c r="C122" s="225" t="s">
        <v>5634</v>
      </c>
      <c r="D122" s="225" t="s">
        <v>5635</v>
      </c>
      <c r="E122" s="231">
        <v>147000</v>
      </c>
      <c r="F122" s="230">
        <f t="shared" si="9"/>
        <v>2919100</v>
      </c>
      <c r="G122" s="263">
        <f t="shared" si="7"/>
        <v>147000</v>
      </c>
      <c r="H122" s="263">
        <f t="shared" si="10"/>
        <v>2919100</v>
      </c>
      <c r="I122" s="229" t="s">
        <v>108</v>
      </c>
      <c r="J122" s="234">
        <v>20</v>
      </c>
    </row>
    <row r="123" spans="1:10" ht="24">
      <c r="A123" s="229">
        <v>15</v>
      </c>
      <c r="B123" s="247"/>
      <c r="C123" s="225" t="s">
        <v>5636</v>
      </c>
      <c r="D123" s="225" t="s">
        <v>5637</v>
      </c>
      <c r="E123" s="231">
        <v>42000</v>
      </c>
      <c r="F123" s="230">
        <f t="shared" si="9"/>
        <v>2961100</v>
      </c>
      <c r="G123" s="263">
        <f t="shared" si="7"/>
        <v>42000</v>
      </c>
      <c r="H123" s="263">
        <f t="shared" si="10"/>
        <v>2961100</v>
      </c>
      <c r="I123" s="229" t="s">
        <v>119</v>
      </c>
      <c r="J123" s="234">
        <v>33</v>
      </c>
    </row>
    <row r="124" spans="1:10" ht="24">
      <c r="A124" s="229">
        <v>16</v>
      </c>
      <c r="B124" s="247"/>
      <c r="C124" s="225" t="s">
        <v>5638</v>
      </c>
      <c r="D124" s="225" t="s">
        <v>5639</v>
      </c>
      <c r="E124" s="231">
        <v>57750</v>
      </c>
      <c r="F124" s="230">
        <f t="shared" si="9"/>
        <v>3018850</v>
      </c>
      <c r="G124" s="263">
        <f t="shared" si="7"/>
        <v>57750</v>
      </c>
      <c r="H124" s="263">
        <f t="shared" si="10"/>
        <v>3018850</v>
      </c>
      <c r="I124" s="229" t="s">
        <v>2045</v>
      </c>
      <c r="J124" s="234">
        <v>20</v>
      </c>
    </row>
    <row r="125" spans="1:10" ht="36">
      <c r="A125" s="264">
        <v>17</v>
      </c>
      <c r="B125" s="247"/>
      <c r="C125" s="225" t="s">
        <v>5640</v>
      </c>
      <c r="D125" s="225" t="s">
        <v>5641</v>
      </c>
      <c r="E125" s="231">
        <v>115500</v>
      </c>
      <c r="F125" s="230">
        <f t="shared" si="9"/>
        <v>3134350</v>
      </c>
      <c r="G125" s="263">
        <f t="shared" si="7"/>
        <v>115500</v>
      </c>
      <c r="H125" s="263">
        <f t="shared" si="10"/>
        <v>3134350</v>
      </c>
      <c r="I125" s="229" t="s">
        <v>108</v>
      </c>
      <c r="J125" s="234">
        <v>20</v>
      </c>
    </row>
    <row r="126" spans="1:10" ht="24">
      <c r="A126" s="229">
        <v>18</v>
      </c>
      <c r="B126" s="250"/>
      <c r="C126" s="225" t="s">
        <v>5642</v>
      </c>
      <c r="D126" s="257" t="s">
        <v>5643</v>
      </c>
      <c r="E126" s="251">
        <v>60000</v>
      </c>
      <c r="F126" s="230">
        <f t="shared" si="9"/>
        <v>3194350</v>
      </c>
      <c r="G126" s="263">
        <f t="shared" si="7"/>
        <v>60000</v>
      </c>
      <c r="H126" s="263">
        <f t="shared" si="10"/>
        <v>3194350</v>
      </c>
      <c r="I126" s="254" t="s">
        <v>119</v>
      </c>
      <c r="J126" s="256" t="s">
        <v>5644</v>
      </c>
    </row>
    <row r="127" spans="1:10" ht="24">
      <c r="A127" s="229">
        <v>19</v>
      </c>
      <c r="B127" s="250"/>
      <c r="C127" s="225" t="s">
        <v>5645</v>
      </c>
      <c r="D127" s="257" t="s">
        <v>5646</v>
      </c>
      <c r="E127" s="251">
        <v>200000</v>
      </c>
      <c r="F127" s="230">
        <f t="shared" si="9"/>
        <v>3394350</v>
      </c>
      <c r="G127" s="263">
        <f t="shared" si="7"/>
        <v>200000</v>
      </c>
      <c r="H127" s="263">
        <f t="shared" si="10"/>
        <v>3394350</v>
      </c>
      <c r="I127" s="254" t="s">
        <v>119</v>
      </c>
      <c r="J127" s="256" t="s">
        <v>5644</v>
      </c>
    </row>
    <row r="128" spans="1:10" ht="24">
      <c r="A128" s="264">
        <v>20</v>
      </c>
      <c r="B128" s="250"/>
      <c r="C128" s="225" t="s">
        <v>5647</v>
      </c>
      <c r="D128" s="257" t="s">
        <v>5648</v>
      </c>
      <c r="E128" s="251">
        <v>150000</v>
      </c>
      <c r="F128" s="230">
        <f t="shared" si="9"/>
        <v>3544350</v>
      </c>
      <c r="G128" s="263">
        <f t="shared" si="7"/>
        <v>150000</v>
      </c>
      <c r="H128" s="263">
        <f t="shared" si="10"/>
        <v>3544350</v>
      </c>
      <c r="I128" s="254" t="s">
        <v>119</v>
      </c>
      <c r="J128" s="256" t="s">
        <v>5644</v>
      </c>
    </row>
    <row r="129" spans="1:10" ht="24">
      <c r="A129" s="229">
        <v>21</v>
      </c>
      <c r="B129" s="250"/>
      <c r="C129" s="225" t="s">
        <v>5649</v>
      </c>
      <c r="D129" s="257" t="s">
        <v>5650</v>
      </c>
      <c r="E129" s="251">
        <v>75000</v>
      </c>
      <c r="F129" s="230">
        <f t="shared" si="9"/>
        <v>3619350</v>
      </c>
      <c r="G129" s="263">
        <f t="shared" si="7"/>
        <v>75000</v>
      </c>
      <c r="H129" s="263">
        <f t="shared" si="10"/>
        <v>3619350</v>
      </c>
      <c r="I129" s="254" t="s">
        <v>119</v>
      </c>
      <c r="J129" s="256" t="s">
        <v>5644</v>
      </c>
    </row>
    <row r="130" spans="1:10" ht="24">
      <c r="A130" s="229">
        <v>22</v>
      </c>
      <c r="B130" s="250"/>
      <c r="C130" s="225" t="s">
        <v>5651</v>
      </c>
      <c r="D130" s="257" t="s">
        <v>5652</v>
      </c>
      <c r="E130" s="251">
        <v>1200000</v>
      </c>
      <c r="F130" s="230">
        <f t="shared" si="9"/>
        <v>4819350</v>
      </c>
      <c r="G130" s="263">
        <f t="shared" si="7"/>
        <v>1200000</v>
      </c>
      <c r="H130" s="263">
        <f t="shared" si="10"/>
        <v>4819350</v>
      </c>
      <c r="I130" s="254" t="s">
        <v>119</v>
      </c>
      <c r="J130" s="256" t="s">
        <v>5644</v>
      </c>
    </row>
    <row r="131" spans="1:10" ht="24">
      <c r="A131" s="264">
        <v>23</v>
      </c>
      <c r="B131" s="250"/>
      <c r="C131" s="225" t="s">
        <v>5653</v>
      </c>
      <c r="D131" s="257" t="s">
        <v>5654</v>
      </c>
      <c r="E131" s="251">
        <v>25000</v>
      </c>
      <c r="F131" s="230">
        <f t="shared" si="9"/>
        <v>4844350</v>
      </c>
      <c r="G131" s="263">
        <f t="shared" si="7"/>
        <v>25000</v>
      </c>
      <c r="H131" s="263">
        <f t="shared" si="10"/>
        <v>4844350</v>
      </c>
      <c r="I131" s="254" t="s">
        <v>119</v>
      </c>
      <c r="J131" s="256" t="s">
        <v>5644</v>
      </c>
    </row>
    <row r="132" spans="1:10" ht="15">
      <c r="A132" s="266"/>
      <c r="B132" s="275"/>
      <c r="C132" s="651" t="s">
        <v>5655</v>
      </c>
      <c r="D132" s="652"/>
      <c r="E132" s="239">
        <f>SUM(E109:E131)</f>
        <v>4844350</v>
      </c>
      <c r="F132" s="240"/>
      <c r="G132" s="239">
        <f>SUM(G109:G131)</f>
        <v>4844350</v>
      </c>
      <c r="H132" s="239"/>
      <c r="I132" s="266"/>
      <c r="J132" s="243"/>
    </row>
    <row r="133" spans="1:10">
      <c r="D133" s="147" t="s">
        <v>3161</v>
      </c>
      <c r="E133" s="267">
        <f>SUM(E109:E131,E19:E107,E16:E17,E4:E14)</f>
        <v>77056645</v>
      </c>
    </row>
    <row r="136" spans="1:10" ht="24">
      <c r="A136" s="229">
        <f>SUM(A61+1)</f>
        <v>44</v>
      </c>
      <c r="B136" s="226"/>
      <c r="C136" s="225" t="s">
        <v>5467</v>
      </c>
      <c r="D136" s="225" t="s">
        <v>5528</v>
      </c>
      <c r="E136" s="231">
        <v>89250000</v>
      </c>
      <c r="F136" s="230"/>
      <c r="G136" s="231"/>
      <c r="H136" s="232"/>
      <c r="I136" s="229" t="s">
        <v>119</v>
      </c>
      <c r="J136" s="234">
        <v>33</v>
      </c>
    </row>
  </sheetData>
  <mergeCells count="4">
    <mergeCell ref="C132:D132"/>
    <mergeCell ref="C15:D15"/>
    <mergeCell ref="C18:D18"/>
    <mergeCell ref="C108:D108"/>
  </mergeCells>
  <pageMargins left="0.25" right="0.25" top="0.75" bottom="0.75" header="0.3" footer="0.3"/>
  <pageSetup scale="75" fitToHeight="0" orientation="landscape" verticalDpi="0" r:id="rId1"/>
  <headerFooter>
    <oddHeader>&amp;F</oddHeader>
    <oddFooter>&amp;C&amp;A&amp;R&amp;P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7"/>
  <sheetViews>
    <sheetView workbookViewId="0">
      <pane ySplit="3" topLeftCell="A16" activePane="bottomLeft" state="frozen"/>
      <selection pane="bottomLeft" activeCell="A4" sqref="A4"/>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2.7109375" style="40" bestFit="1" customWidth="1"/>
    <col min="6" max="6" width="12.28515625" style="272" bestFit="1" customWidth="1"/>
    <col min="7" max="7" width="7.140625" style="272" customWidth="1"/>
    <col min="8" max="8" width="15" style="272" bestFit="1" customWidth="1"/>
    <col min="9" max="9" width="12.5703125" style="272" bestFit="1" customWidth="1"/>
    <col min="10" max="10" width="12.42578125" style="272" bestFit="1" customWidth="1"/>
    <col min="11" max="16384" width="8.7109375" style="272"/>
  </cols>
  <sheetData>
    <row r="1" spans="1:10">
      <c r="A1" s="1" t="s">
        <v>724</v>
      </c>
      <c r="B1" s="1"/>
      <c r="C1" s="276"/>
    </row>
    <row r="3" spans="1:10" s="274" customFormat="1">
      <c r="A3" s="274" t="s">
        <v>6</v>
      </c>
      <c r="B3" s="274" t="s">
        <v>5671</v>
      </c>
      <c r="C3" s="274" t="s">
        <v>7</v>
      </c>
      <c r="D3" s="274" t="s">
        <v>8</v>
      </c>
      <c r="E3" s="145" t="s">
        <v>9</v>
      </c>
      <c r="F3" s="274" t="s">
        <v>10</v>
      </c>
      <c r="G3" s="274" t="s">
        <v>11</v>
      </c>
      <c r="H3" s="274" t="s">
        <v>12</v>
      </c>
      <c r="I3" s="274" t="s">
        <v>13</v>
      </c>
      <c r="J3" s="274" t="s">
        <v>14</v>
      </c>
    </row>
    <row r="4" spans="1:10" ht="72">
      <c r="A4" s="285">
        <v>1</v>
      </c>
      <c r="B4" s="286" t="s">
        <v>81</v>
      </c>
      <c r="C4" s="287" t="s">
        <v>82</v>
      </c>
      <c r="D4" s="288" t="s">
        <v>83</v>
      </c>
      <c r="E4" s="289">
        <v>520000</v>
      </c>
      <c r="F4" s="290">
        <v>520000</v>
      </c>
      <c r="G4" s="291">
        <v>520000</v>
      </c>
      <c r="H4" s="292">
        <v>520000</v>
      </c>
      <c r="I4" s="293" t="s">
        <v>84</v>
      </c>
      <c r="J4" s="294">
        <v>35</v>
      </c>
    </row>
    <row r="5" spans="1:10" ht="48">
      <c r="A5" s="285">
        <v>2</v>
      </c>
      <c r="B5" s="286" t="s">
        <v>81</v>
      </c>
      <c r="C5" s="287" t="s">
        <v>85</v>
      </c>
      <c r="D5" s="288" t="s">
        <v>86</v>
      </c>
      <c r="E5" s="289">
        <v>480000</v>
      </c>
      <c r="F5" s="290">
        <v>1000000</v>
      </c>
      <c r="G5" s="291">
        <v>480000</v>
      </c>
      <c r="H5" s="292">
        <v>1000000</v>
      </c>
      <c r="I5" s="293" t="s">
        <v>84</v>
      </c>
      <c r="J5" s="294">
        <v>35</v>
      </c>
    </row>
    <row r="6" spans="1:10" ht="144">
      <c r="A6" s="285">
        <v>3</v>
      </c>
      <c r="B6" s="286" t="s">
        <v>81</v>
      </c>
      <c r="C6" s="287" t="s">
        <v>87</v>
      </c>
      <c r="D6" s="288" t="s">
        <v>88</v>
      </c>
      <c r="E6" s="289">
        <v>494000</v>
      </c>
      <c r="F6" s="290">
        <v>1494000</v>
      </c>
      <c r="G6" s="291">
        <v>494000</v>
      </c>
      <c r="H6" s="292">
        <v>1494000</v>
      </c>
      <c r="I6" s="293" t="s">
        <v>84</v>
      </c>
      <c r="J6" s="294">
        <v>35</v>
      </c>
    </row>
    <row r="7" spans="1:10" ht="96">
      <c r="A7" s="285">
        <v>4</v>
      </c>
      <c r="B7" s="286" t="s">
        <v>81</v>
      </c>
      <c r="C7" s="295" t="s">
        <v>89</v>
      </c>
      <c r="D7" s="288" t="s">
        <v>90</v>
      </c>
      <c r="E7" s="289">
        <v>5084000</v>
      </c>
      <c r="F7" s="290">
        <v>6578000</v>
      </c>
      <c r="G7" s="291">
        <v>5084000</v>
      </c>
      <c r="H7" s="292">
        <v>6578000</v>
      </c>
      <c r="I7" s="293" t="s">
        <v>84</v>
      </c>
      <c r="J7" s="294">
        <v>35</v>
      </c>
    </row>
    <row r="8" spans="1:10" ht="108">
      <c r="A8" s="285">
        <v>5</v>
      </c>
      <c r="B8" s="286" t="s">
        <v>81</v>
      </c>
      <c r="C8" s="296" t="s">
        <v>91</v>
      </c>
      <c r="D8" s="296" t="s">
        <v>92</v>
      </c>
      <c r="E8" s="289">
        <v>485000</v>
      </c>
      <c r="F8" s="290">
        <v>7063000</v>
      </c>
      <c r="G8" s="291">
        <v>485000</v>
      </c>
      <c r="H8" s="292">
        <v>7063000</v>
      </c>
      <c r="I8" s="293" t="s">
        <v>84</v>
      </c>
      <c r="J8" s="294">
        <v>35</v>
      </c>
    </row>
    <row r="9" spans="1:10" ht="144">
      <c r="A9" s="285">
        <v>6</v>
      </c>
      <c r="B9" s="286" t="s">
        <v>81</v>
      </c>
      <c r="C9" s="287" t="s">
        <v>93</v>
      </c>
      <c r="D9" s="288" t="s">
        <v>94</v>
      </c>
      <c r="E9" s="289">
        <v>819000</v>
      </c>
      <c r="F9" s="290">
        <v>7882000</v>
      </c>
      <c r="G9" s="291">
        <v>819000</v>
      </c>
      <c r="H9" s="292">
        <v>7882000</v>
      </c>
      <c r="I9" s="293" t="s">
        <v>84</v>
      </c>
      <c r="J9" s="294">
        <v>35</v>
      </c>
    </row>
    <row r="10" spans="1:10" ht="84">
      <c r="A10" s="285">
        <v>7</v>
      </c>
      <c r="B10" s="286" t="s">
        <v>81</v>
      </c>
      <c r="C10" s="287" t="s">
        <v>5691</v>
      </c>
      <c r="D10" s="288" t="s">
        <v>5692</v>
      </c>
      <c r="E10" s="289">
        <v>860000</v>
      </c>
      <c r="F10" s="290">
        <v>8742000</v>
      </c>
      <c r="G10" s="291">
        <v>860000</v>
      </c>
      <c r="H10" s="292">
        <v>8742000</v>
      </c>
      <c r="I10" s="293" t="s">
        <v>84</v>
      </c>
      <c r="J10" s="294">
        <v>35</v>
      </c>
    </row>
    <row r="11" spans="1:10" ht="36">
      <c r="A11" s="285">
        <v>8</v>
      </c>
      <c r="B11" s="286" t="s">
        <v>81</v>
      </c>
      <c r="C11" s="287" t="s">
        <v>95</v>
      </c>
      <c r="D11" s="288" t="s">
        <v>96</v>
      </c>
      <c r="E11" s="289">
        <v>453000</v>
      </c>
      <c r="F11" s="290">
        <v>9195000</v>
      </c>
      <c r="G11" s="291">
        <v>453000</v>
      </c>
      <c r="H11" s="292">
        <v>9195000</v>
      </c>
      <c r="I11" s="293" t="s">
        <v>84</v>
      </c>
      <c r="J11" s="294">
        <v>35</v>
      </c>
    </row>
    <row r="12" spans="1:10" ht="108">
      <c r="A12" s="285">
        <v>9</v>
      </c>
      <c r="B12" s="286" t="s">
        <v>81</v>
      </c>
      <c r="C12" s="287" t="s">
        <v>97</v>
      </c>
      <c r="D12" s="288" t="s">
        <v>5688</v>
      </c>
      <c r="E12" s="289">
        <v>4075000</v>
      </c>
      <c r="F12" s="290">
        <v>13270000</v>
      </c>
      <c r="G12" s="291">
        <v>4075000</v>
      </c>
      <c r="H12" s="292">
        <v>13270000</v>
      </c>
      <c r="I12" s="293" t="s">
        <v>84</v>
      </c>
      <c r="J12" s="294">
        <v>35</v>
      </c>
    </row>
    <row r="13" spans="1:10" ht="96">
      <c r="A13" s="285">
        <v>10</v>
      </c>
      <c r="B13" s="286" t="s">
        <v>81</v>
      </c>
      <c r="C13" s="296" t="s">
        <v>98</v>
      </c>
      <c r="D13" s="288" t="s">
        <v>5690</v>
      </c>
      <c r="E13" s="297">
        <v>198000</v>
      </c>
      <c r="F13" s="290">
        <v>13468000</v>
      </c>
      <c r="G13" s="291">
        <v>198000</v>
      </c>
      <c r="H13" s="292">
        <v>13468000</v>
      </c>
      <c r="I13" s="293" t="s">
        <v>84</v>
      </c>
      <c r="J13" s="294">
        <v>35</v>
      </c>
    </row>
    <row r="14" spans="1:10" ht="120">
      <c r="A14" s="285">
        <v>11</v>
      </c>
      <c r="B14" s="286" t="s">
        <v>81</v>
      </c>
      <c r="C14" s="295" t="s">
        <v>99</v>
      </c>
      <c r="D14" s="288" t="s">
        <v>5689</v>
      </c>
      <c r="E14" s="289">
        <v>2305000</v>
      </c>
      <c r="F14" s="290">
        <v>15773000</v>
      </c>
      <c r="G14" s="291">
        <v>2305000</v>
      </c>
      <c r="H14" s="292">
        <v>15773000</v>
      </c>
      <c r="I14" s="293" t="s">
        <v>84</v>
      </c>
      <c r="J14" s="294">
        <v>35</v>
      </c>
    </row>
    <row r="15" spans="1:10" ht="48">
      <c r="A15" s="285">
        <v>12</v>
      </c>
      <c r="B15" s="286" t="s">
        <v>81</v>
      </c>
      <c r="C15" s="295" t="s">
        <v>100</v>
      </c>
      <c r="D15" s="288" t="s">
        <v>101</v>
      </c>
      <c r="E15" s="289">
        <v>1000000</v>
      </c>
      <c r="F15" s="290">
        <v>16773000</v>
      </c>
      <c r="G15" s="291">
        <v>1000000</v>
      </c>
      <c r="H15" s="292">
        <v>16773000</v>
      </c>
      <c r="I15" s="293" t="s">
        <v>84</v>
      </c>
      <c r="J15" s="294">
        <v>35</v>
      </c>
    </row>
    <row r="16" spans="1:10" ht="144">
      <c r="A16" s="285">
        <v>13</v>
      </c>
      <c r="B16" s="286" t="s">
        <v>102</v>
      </c>
      <c r="C16" s="296" t="s">
        <v>103</v>
      </c>
      <c r="D16" s="288" t="s">
        <v>104</v>
      </c>
      <c r="E16" s="289">
        <v>18750</v>
      </c>
      <c r="F16" s="290">
        <v>16791750</v>
      </c>
      <c r="G16" s="291">
        <v>18750</v>
      </c>
      <c r="H16" s="292">
        <v>16791750</v>
      </c>
      <c r="I16" s="293" t="s">
        <v>84</v>
      </c>
      <c r="J16" s="294">
        <v>35</v>
      </c>
    </row>
    <row r="17" spans="4:5">
      <c r="D17" s="147" t="s">
        <v>3161</v>
      </c>
      <c r="E17" s="145">
        <f>SUM(E4:E16)</f>
        <v>16791750</v>
      </c>
    </row>
  </sheetData>
  <pageMargins left="0.25" right="0.25" top="0.75" bottom="0.75" header="0.3" footer="0.3"/>
  <pageSetup scale="75" fitToHeight="0" orientation="landscape" verticalDpi="0" r:id="rId1"/>
  <headerFooter>
    <oddHeader>&amp;F</oddHeader>
    <oddFooter>&amp;C&amp;A&amp;R&amp;P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6"/>
  <sheetViews>
    <sheetView workbookViewId="0">
      <pane ySplit="3" topLeftCell="A4" activePane="bottomLeft" state="frozen"/>
      <selection pane="bottomLeft" activeCell="A4" sqref="A4"/>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2.140625" style="272" bestFit="1" customWidth="1"/>
    <col min="6" max="6" width="12.28515625" style="633" bestFit="1" customWidth="1"/>
    <col min="7" max="7" width="7.140625" style="272" customWidth="1"/>
    <col min="8" max="8" width="15" style="272" bestFit="1" customWidth="1"/>
    <col min="9" max="9" width="12.5703125" style="272" bestFit="1" customWidth="1"/>
    <col min="10" max="10" width="12.42578125" style="272" bestFit="1" customWidth="1"/>
    <col min="11" max="16384" width="8.7109375" style="272"/>
  </cols>
  <sheetData>
    <row r="1" spans="1:10">
      <c r="A1" s="655" t="s">
        <v>723</v>
      </c>
      <c r="B1" s="655"/>
    </row>
    <row r="3" spans="1:10" s="274" customFormat="1">
      <c r="A3" s="274" t="s">
        <v>6</v>
      </c>
      <c r="B3" s="274" t="s">
        <v>5671</v>
      </c>
      <c r="C3" s="274" t="s">
        <v>7</v>
      </c>
      <c r="D3" s="274" t="s">
        <v>8</v>
      </c>
      <c r="E3" s="274" t="s">
        <v>9</v>
      </c>
      <c r="F3" s="633" t="s">
        <v>10</v>
      </c>
      <c r="G3" s="274" t="s">
        <v>11</v>
      </c>
      <c r="H3" s="274" t="s">
        <v>12</v>
      </c>
      <c r="I3" s="274" t="s">
        <v>13</v>
      </c>
      <c r="J3" s="274" t="s">
        <v>14</v>
      </c>
    </row>
    <row r="4" spans="1:10" ht="24">
      <c r="A4" s="277">
        <v>1</v>
      </c>
      <c r="B4" s="278" t="s">
        <v>105</v>
      </c>
      <c r="C4" s="278" t="s">
        <v>106</v>
      </c>
      <c r="D4" s="278" t="s">
        <v>107</v>
      </c>
      <c r="E4" s="279">
        <v>148860</v>
      </c>
      <c r="F4" s="635">
        <v>148860</v>
      </c>
      <c r="G4" s="280">
        <v>148860</v>
      </c>
      <c r="H4" s="280">
        <v>148860</v>
      </c>
      <c r="I4" s="281" t="s">
        <v>108</v>
      </c>
      <c r="J4" s="278" t="s">
        <v>109</v>
      </c>
    </row>
    <row r="5" spans="1:10" ht="24">
      <c r="A5" s="277">
        <v>2</v>
      </c>
      <c r="B5" s="278" t="s">
        <v>110</v>
      </c>
      <c r="C5" s="278" t="s">
        <v>111</v>
      </c>
      <c r="D5" s="278" t="s">
        <v>112</v>
      </c>
      <c r="E5" s="279">
        <v>41350</v>
      </c>
      <c r="F5" s="635">
        <v>190210</v>
      </c>
      <c r="G5" s="280">
        <v>41350</v>
      </c>
      <c r="H5" s="280">
        <v>190210</v>
      </c>
      <c r="I5" s="281" t="s">
        <v>113</v>
      </c>
      <c r="J5" s="278" t="s">
        <v>114</v>
      </c>
    </row>
    <row r="6" spans="1:10" ht="24">
      <c r="A6" s="277">
        <v>3</v>
      </c>
      <c r="B6" s="278" t="s">
        <v>110</v>
      </c>
      <c r="C6" s="278" t="s">
        <v>115</v>
      </c>
      <c r="D6" s="278" t="s">
        <v>116</v>
      </c>
      <c r="E6" s="279">
        <v>205096</v>
      </c>
      <c r="F6" s="635">
        <v>395306</v>
      </c>
      <c r="G6" s="280">
        <v>205096</v>
      </c>
      <c r="H6" s="280">
        <v>395306</v>
      </c>
      <c r="I6" s="281" t="s">
        <v>113</v>
      </c>
      <c r="J6" s="281" t="s">
        <v>114</v>
      </c>
    </row>
    <row r="7" spans="1:10" ht="48">
      <c r="A7" s="277">
        <v>4</v>
      </c>
      <c r="B7" s="278" t="s">
        <v>117</v>
      </c>
      <c r="C7" s="278" t="s">
        <v>118</v>
      </c>
      <c r="D7" s="278" t="s">
        <v>5693</v>
      </c>
      <c r="E7" s="279">
        <v>314260</v>
      </c>
      <c r="F7" s="635">
        <v>709566</v>
      </c>
      <c r="G7" s="280">
        <v>314260</v>
      </c>
      <c r="H7" s="280">
        <v>709566</v>
      </c>
      <c r="I7" s="281" t="s">
        <v>119</v>
      </c>
      <c r="J7" s="281" t="s">
        <v>120</v>
      </c>
    </row>
    <row r="8" spans="1:10" ht="36">
      <c r="A8" s="277">
        <v>5</v>
      </c>
      <c r="B8" s="282" t="s">
        <v>121</v>
      </c>
      <c r="C8" s="283" t="s">
        <v>122</v>
      </c>
      <c r="D8" s="283" t="s">
        <v>5694</v>
      </c>
      <c r="E8" s="284">
        <v>71487</v>
      </c>
      <c r="F8" s="635">
        <v>781053</v>
      </c>
      <c r="G8" s="280">
        <v>71487</v>
      </c>
      <c r="H8" s="280">
        <v>781053</v>
      </c>
      <c r="I8" s="280" t="s">
        <v>123</v>
      </c>
      <c r="J8" s="281" t="s">
        <v>124</v>
      </c>
    </row>
    <row r="9" spans="1:10" ht="24">
      <c r="A9" s="277">
        <v>6</v>
      </c>
      <c r="B9" s="282" t="s">
        <v>121</v>
      </c>
      <c r="C9" s="283" t="s">
        <v>125</v>
      </c>
      <c r="D9" s="283" t="s">
        <v>126</v>
      </c>
      <c r="E9" s="284">
        <v>165400</v>
      </c>
      <c r="F9" s="635">
        <v>946453</v>
      </c>
      <c r="G9" s="280">
        <v>165400</v>
      </c>
      <c r="H9" s="280">
        <v>946453</v>
      </c>
      <c r="I9" s="280" t="s">
        <v>123</v>
      </c>
      <c r="J9" s="281" t="s">
        <v>124</v>
      </c>
    </row>
    <row r="10" spans="1:10" ht="36">
      <c r="A10" s="277">
        <v>7</v>
      </c>
      <c r="B10" s="278" t="s">
        <v>127</v>
      </c>
      <c r="C10" s="278" t="s">
        <v>128</v>
      </c>
      <c r="D10" s="278" t="s">
        <v>129</v>
      </c>
      <c r="E10" s="279">
        <v>13232</v>
      </c>
      <c r="F10" s="635">
        <v>959685</v>
      </c>
      <c r="G10" s="280">
        <v>13232</v>
      </c>
      <c r="H10" s="280">
        <v>959685</v>
      </c>
      <c r="I10" s="281" t="s">
        <v>108</v>
      </c>
      <c r="J10" s="281" t="s">
        <v>109</v>
      </c>
    </row>
    <row r="11" spans="1:10">
      <c r="A11" s="277">
        <v>8</v>
      </c>
      <c r="B11" s="282" t="s">
        <v>130</v>
      </c>
      <c r="C11" s="283" t="s">
        <v>131</v>
      </c>
      <c r="D11" s="283" t="s">
        <v>132</v>
      </c>
      <c r="E11" s="284">
        <v>442075</v>
      </c>
      <c r="F11" s="635">
        <v>1401760</v>
      </c>
      <c r="G11" s="280">
        <v>442075</v>
      </c>
      <c r="H11" s="280">
        <v>1401760</v>
      </c>
      <c r="I11" s="280" t="s">
        <v>84</v>
      </c>
      <c r="J11" s="281" t="s">
        <v>133</v>
      </c>
    </row>
    <row r="12" spans="1:10" ht="24">
      <c r="A12" s="277">
        <v>9</v>
      </c>
      <c r="B12" s="282" t="s">
        <v>121</v>
      </c>
      <c r="C12" s="283" t="s">
        <v>134</v>
      </c>
      <c r="D12" s="283" t="s">
        <v>5695</v>
      </c>
      <c r="E12" s="284">
        <v>81053</v>
      </c>
      <c r="F12" s="635">
        <v>1482813</v>
      </c>
      <c r="G12" s="280">
        <v>81053</v>
      </c>
      <c r="H12" s="280">
        <v>1482813</v>
      </c>
      <c r="I12" s="280" t="s">
        <v>123</v>
      </c>
      <c r="J12" s="281" t="s">
        <v>124</v>
      </c>
    </row>
    <row r="13" spans="1:10" ht="24">
      <c r="A13" s="277">
        <v>10</v>
      </c>
      <c r="B13" s="282" t="s">
        <v>121</v>
      </c>
      <c r="C13" s="283" t="s">
        <v>135</v>
      </c>
      <c r="D13" s="283" t="s">
        <v>136</v>
      </c>
      <c r="E13" s="284">
        <v>69468</v>
      </c>
      <c r="F13" s="635">
        <v>1552281</v>
      </c>
      <c r="G13" s="280">
        <v>69468</v>
      </c>
      <c r="H13" s="280">
        <v>1552281</v>
      </c>
      <c r="I13" s="280" t="s">
        <v>123</v>
      </c>
      <c r="J13" s="281" t="s">
        <v>124</v>
      </c>
    </row>
    <row r="14" spans="1:10">
      <c r="D14" s="147" t="s">
        <v>3161</v>
      </c>
      <c r="E14" s="39">
        <f>SUM(E4:E13)</f>
        <v>1552281</v>
      </c>
    </row>
    <row r="15" spans="1:10">
      <c r="E15" s="151"/>
    </row>
    <row r="16" spans="1:10">
      <c r="E16" s="150"/>
    </row>
  </sheetData>
  <mergeCells count="1">
    <mergeCell ref="A1:B1"/>
  </mergeCells>
  <pageMargins left="0.25" right="0.25" top="0.75" bottom="0.75" header="0.3" footer="0.3"/>
  <pageSetup scale="75" fitToHeight="0" orientation="landscape" verticalDpi="0" r:id="rId1"/>
  <headerFooter>
    <oddHeader>&amp;F</oddHeader>
    <oddFooter>&amp;C&amp;A&amp;R&amp;P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37"/>
  <sheetViews>
    <sheetView workbookViewId="0">
      <pane ySplit="3" topLeftCell="A4" activePane="bottomLeft" state="frozen"/>
      <selection pane="bottomLeft" activeCell="A4" sqref="A4"/>
    </sheetView>
  </sheetViews>
  <sheetFormatPr defaultColWidth="8.7109375" defaultRowHeight="12"/>
  <cols>
    <col min="1" max="1" width="11.5703125" style="272" bestFit="1" customWidth="1"/>
    <col min="2" max="2" width="23.85546875" style="130" bestFit="1" customWidth="1"/>
    <col min="3" max="3" width="23.85546875" style="3" customWidth="1"/>
    <col min="4" max="4" width="46.5703125" style="3" customWidth="1"/>
    <col min="5" max="5" width="10.5703125" style="272" bestFit="1" customWidth="1"/>
    <col min="6" max="6" width="12.28515625" style="633" bestFit="1" customWidth="1"/>
    <col min="7" max="7" width="7.140625" style="272" customWidth="1"/>
    <col min="8" max="8" width="15" style="272" bestFit="1" customWidth="1"/>
    <col min="9" max="9" width="12.5703125" style="272" bestFit="1" customWidth="1"/>
    <col min="10" max="10" width="12.42578125" style="272" bestFit="1" customWidth="1"/>
    <col min="11" max="16384" width="8.7109375" style="272"/>
  </cols>
  <sheetData>
    <row r="1" spans="1:10">
      <c r="A1" s="656" t="s">
        <v>363</v>
      </c>
      <c r="B1" s="656"/>
    </row>
    <row r="3" spans="1:10" s="274" customFormat="1">
      <c r="A3" s="274" t="s">
        <v>6</v>
      </c>
      <c r="B3" s="46" t="s">
        <v>5671</v>
      </c>
      <c r="C3" s="274" t="s">
        <v>7</v>
      </c>
      <c r="D3" s="274" t="s">
        <v>8</v>
      </c>
      <c r="E3" s="274" t="s">
        <v>9</v>
      </c>
      <c r="F3" s="633" t="s">
        <v>10</v>
      </c>
      <c r="G3" s="274" t="s">
        <v>11</v>
      </c>
      <c r="H3" s="274" t="s">
        <v>12</v>
      </c>
      <c r="I3" s="274" t="s">
        <v>13</v>
      </c>
      <c r="J3" s="274" t="s">
        <v>14</v>
      </c>
    </row>
    <row r="4" spans="1:10" ht="36">
      <c r="A4" s="277">
        <v>1</v>
      </c>
      <c r="B4" s="283" t="s">
        <v>121</v>
      </c>
      <c r="C4" s="283" t="s">
        <v>122</v>
      </c>
      <c r="D4" s="283" t="s">
        <v>5694</v>
      </c>
      <c r="E4" s="284">
        <v>71487</v>
      </c>
      <c r="F4" s="635">
        <v>71487</v>
      </c>
      <c r="G4" s="280">
        <v>71487</v>
      </c>
      <c r="H4" s="280">
        <v>71487</v>
      </c>
      <c r="I4" s="281" t="s">
        <v>123</v>
      </c>
      <c r="J4" s="281" t="s">
        <v>124</v>
      </c>
    </row>
    <row r="5" spans="1:10" ht="24">
      <c r="A5" s="277">
        <v>2</v>
      </c>
      <c r="B5" s="283" t="s">
        <v>121</v>
      </c>
      <c r="C5" s="283" t="s">
        <v>125</v>
      </c>
      <c r="D5" s="283" t="s">
        <v>126</v>
      </c>
      <c r="E5" s="284">
        <v>165400</v>
      </c>
      <c r="F5" s="635">
        <v>236887</v>
      </c>
      <c r="G5" s="280">
        <v>165400</v>
      </c>
      <c r="H5" s="280">
        <v>236887</v>
      </c>
      <c r="I5" s="281" t="s">
        <v>123</v>
      </c>
      <c r="J5" s="281" t="s">
        <v>124</v>
      </c>
    </row>
    <row r="6" spans="1:10" ht="24">
      <c r="A6" s="277">
        <v>3</v>
      </c>
      <c r="B6" s="283" t="s">
        <v>130</v>
      </c>
      <c r="C6" s="283" t="s">
        <v>131</v>
      </c>
      <c r="D6" s="283" t="s">
        <v>132</v>
      </c>
      <c r="E6" s="284">
        <v>442075</v>
      </c>
      <c r="F6" s="635">
        <v>678962</v>
      </c>
      <c r="G6" s="280">
        <v>442075</v>
      </c>
      <c r="H6" s="280">
        <v>678962</v>
      </c>
      <c r="I6" s="281" t="s">
        <v>84</v>
      </c>
      <c r="J6" s="281" t="s">
        <v>133</v>
      </c>
    </row>
    <row r="7" spans="1:10" ht="24">
      <c r="A7" s="277">
        <v>4</v>
      </c>
      <c r="B7" s="283" t="s">
        <v>121</v>
      </c>
      <c r="C7" s="283" t="s">
        <v>134</v>
      </c>
      <c r="D7" s="283" t="s">
        <v>5695</v>
      </c>
      <c r="E7" s="284">
        <v>81053</v>
      </c>
      <c r="F7" s="635">
        <v>760015</v>
      </c>
      <c r="G7" s="280">
        <v>81053</v>
      </c>
      <c r="H7" s="280">
        <v>760015</v>
      </c>
      <c r="I7" s="281" t="s">
        <v>123</v>
      </c>
      <c r="J7" s="281" t="s">
        <v>124</v>
      </c>
    </row>
    <row r="8" spans="1:10" ht="24">
      <c r="A8" s="277">
        <v>5</v>
      </c>
      <c r="B8" s="283" t="s">
        <v>121</v>
      </c>
      <c r="C8" s="283" t="s">
        <v>135</v>
      </c>
      <c r="D8" s="283" t="s">
        <v>136</v>
      </c>
      <c r="E8" s="284">
        <v>69468</v>
      </c>
      <c r="F8" s="635">
        <v>829483</v>
      </c>
      <c r="G8" s="280">
        <v>69468</v>
      </c>
      <c r="H8" s="280">
        <v>829483</v>
      </c>
      <c r="I8" s="281" t="s">
        <v>123</v>
      </c>
      <c r="J8" s="281" t="s">
        <v>124</v>
      </c>
    </row>
    <row r="9" spans="1:10" ht="24">
      <c r="A9" s="277">
        <v>6</v>
      </c>
      <c r="B9" s="283" t="s">
        <v>137</v>
      </c>
      <c r="C9" s="283" t="s">
        <v>138</v>
      </c>
      <c r="D9" s="283" t="s">
        <v>139</v>
      </c>
      <c r="E9" s="284">
        <v>1904325</v>
      </c>
      <c r="F9" s="635">
        <v>2733808</v>
      </c>
      <c r="G9" s="280">
        <v>1904325</v>
      </c>
      <c r="H9" s="280">
        <v>2733808</v>
      </c>
      <c r="I9" s="281" t="s">
        <v>113</v>
      </c>
      <c r="J9" s="281" t="s">
        <v>114</v>
      </c>
    </row>
    <row r="10" spans="1:10" ht="36">
      <c r="A10" s="277">
        <v>7</v>
      </c>
      <c r="B10" s="283" t="s">
        <v>130</v>
      </c>
      <c r="C10" s="283" t="s">
        <v>140</v>
      </c>
      <c r="D10" s="283" t="s">
        <v>141</v>
      </c>
      <c r="E10" s="284">
        <v>267578</v>
      </c>
      <c r="F10" s="635">
        <v>3001386</v>
      </c>
      <c r="G10" s="280">
        <v>267578</v>
      </c>
      <c r="H10" s="280">
        <v>3001386</v>
      </c>
      <c r="I10" s="281" t="s">
        <v>84</v>
      </c>
      <c r="J10" s="281" t="s">
        <v>133</v>
      </c>
    </row>
    <row r="11" spans="1:10" ht="36">
      <c r="A11" s="277">
        <v>8</v>
      </c>
      <c r="B11" s="283" t="s">
        <v>130</v>
      </c>
      <c r="C11" s="283" t="s">
        <v>142</v>
      </c>
      <c r="D11" s="283" t="s">
        <v>143</v>
      </c>
      <c r="E11" s="284">
        <v>24844</v>
      </c>
      <c r="F11" s="635">
        <v>3026230</v>
      </c>
      <c r="G11" s="280">
        <v>24844</v>
      </c>
      <c r="H11" s="280">
        <v>3026230</v>
      </c>
      <c r="I11" s="281" t="s">
        <v>84</v>
      </c>
      <c r="J11" s="281" t="s">
        <v>133</v>
      </c>
    </row>
    <row r="12" spans="1:10" ht="36">
      <c r="A12" s="277">
        <v>9</v>
      </c>
      <c r="B12" s="283" t="s">
        <v>130</v>
      </c>
      <c r="C12" s="283" t="s">
        <v>144</v>
      </c>
      <c r="D12" s="283" t="s">
        <v>145</v>
      </c>
      <c r="E12" s="284">
        <v>1643092</v>
      </c>
      <c r="F12" s="635">
        <v>4669322</v>
      </c>
      <c r="G12" s="280">
        <v>1643092</v>
      </c>
      <c r="H12" s="280">
        <v>4669322</v>
      </c>
      <c r="I12" s="281" t="s">
        <v>84</v>
      </c>
      <c r="J12" s="281" t="s">
        <v>133</v>
      </c>
    </row>
    <row r="13" spans="1:10" ht="24">
      <c r="A13" s="277">
        <v>10</v>
      </c>
      <c r="B13" s="283" t="s">
        <v>130</v>
      </c>
      <c r="C13" s="283" t="s">
        <v>146</v>
      </c>
      <c r="D13" s="283" t="s">
        <v>5696</v>
      </c>
      <c r="E13" s="284">
        <v>250397</v>
      </c>
      <c r="F13" s="635">
        <v>4919719</v>
      </c>
      <c r="G13" s="280">
        <v>250397</v>
      </c>
      <c r="H13" s="280">
        <v>4919719</v>
      </c>
      <c r="I13" s="281" t="s">
        <v>84</v>
      </c>
      <c r="J13" s="281" t="s">
        <v>133</v>
      </c>
    </row>
    <row r="14" spans="1:10" ht="36">
      <c r="A14" s="277">
        <v>11</v>
      </c>
      <c r="B14" s="283" t="s">
        <v>147</v>
      </c>
      <c r="C14" s="283" t="s">
        <v>140</v>
      </c>
      <c r="D14" s="283" t="s">
        <v>141</v>
      </c>
      <c r="E14" s="284">
        <v>33447</v>
      </c>
      <c r="F14" s="635">
        <v>4953166</v>
      </c>
      <c r="G14" s="280">
        <v>33447</v>
      </c>
      <c r="H14" s="280">
        <v>4953166</v>
      </c>
      <c r="I14" s="281" t="s">
        <v>84</v>
      </c>
      <c r="J14" s="281" t="s">
        <v>133</v>
      </c>
    </row>
    <row r="15" spans="1:10" ht="48">
      <c r="A15" s="277">
        <v>12</v>
      </c>
      <c r="B15" s="283" t="s">
        <v>121</v>
      </c>
      <c r="C15" s="283" t="s">
        <v>148</v>
      </c>
      <c r="D15" s="283" t="s">
        <v>149</v>
      </c>
      <c r="E15" s="284">
        <v>347280</v>
      </c>
      <c r="F15" s="635">
        <v>5300446</v>
      </c>
      <c r="G15" s="280">
        <v>347280</v>
      </c>
      <c r="H15" s="280">
        <v>5300446</v>
      </c>
      <c r="I15" s="281" t="s">
        <v>123</v>
      </c>
      <c r="J15" s="281" t="s">
        <v>124</v>
      </c>
    </row>
    <row r="16" spans="1:10" ht="36">
      <c r="A16" s="277">
        <v>13</v>
      </c>
      <c r="B16" s="283" t="s">
        <v>121</v>
      </c>
      <c r="C16" s="283" t="s">
        <v>150</v>
      </c>
      <c r="D16" s="283" t="s">
        <v>151</v>
      </c>
      <c r="E16" s="284">
        <v>66160</v>
      </c>
      <c r="F16" s="635">
        <v>5366606</v>
      </c>
      <c r="G16" s="280">
        <v>66160</v>
      </c>
      <c r="H16" s="280">
        <v>5366606</v>
      </c>
      <c r="I16" s="281" t="s">
        <v>123</v>
      </c>
      <c r="J16" s="281" t="s">
        <v>124</v>
      </c>
    </row>
    <row r="17" spans="1:10" ht="24">
      <c r="A17" s="277">
        <v>14</v>
      </c>
      <c r="B17" s="283" t="s">
        <v>152</v>
      </c>
      <c r="C17" s="283" t="s">
        <v>153</v>
      </c>
      <c r="D17" s="283" t="s">
        <v>154</v>
      </c>
      <c r="E17" s="284">
        <v>127358</v>
      </c>
      <c r="F17" s="635">
        <v>5493964</v>
      </c>
      <c r="G17" s="280">
        <v>127358</v>
      </c>
      <c r="H17" s="280">
        <v>5493964</v>
      </c>
      <c r="I17" s="281" t="s">
        <v>155</v>
      </c>
      <c r="J17" s="281" t="s">
        <v>156</v>
      </c>
    </row>
    <row r="18" spans="1:10" ht="36">
      <c r="A18" s="277">
        <v>15</v>
      </c>
      <c r="B18" s="283" t="s">
        <v>152</v>
      </c>
      <c r="C18" s="283" t="s">
        <v>157</v>
      </c>
      <c r="D18" s="283" t="s">
        <v>158</v>
      </c>
      <c r="E18" s="284">
        <v>59744</v>
      </c>
      <c r="F18" s="635">
        <v>5553708</v>
      </c>
      <c r="G18" s="280">
        <v>59744</v>
      </c>
      <c r="H18" s="280">
        <v>5553708</v>
      </c>
      <c r="I18" s="281" t="s">
        <v>155</v>
      </c>
      <c r="J18" s="281" t="s">
        <v>156</v>
      </c>
    </row>
    <row r="19" spans="1:10" ht="36">
      <c r="A19" s="277">
        <v>16</v>
      </c>
      <c r="B19" s="283" t="s">
        <v>159</v>
      </c>
      <c r="C19" s="283" t="s">
        <v>140</v>
      </c>
      <c r="D19" s="283" t="s">
        <v>141</v>
      </c>
      <c r="E19" s="284">
        <v>50171</v>
      </c>
      <c r="F19" s="635">
        <v>5603879</v>
      </c>
      <c r="G19" s="280">
        <v>50171</v>
      </c>
      <c r="H19" s="280">
        <v>5603879</v>
      </c>
      <c r="I19" s="281" t="s">
        <v>84</v>
      </c>
      <c r="J19" s="281" t="s">
        <v>133</v>
      </c>
    </row>
    <row r="20" spans="1:10" ht="24">
      <c r="A20" s="277">
        <v>17</v>
      </c>
      <c r="B20" s="283" t="s">
        <v>159</v>
      </c>
      <c r="C20" s="283" t="s">
        <v>160</v>
      </c>
      <c r="D20" s="283" t="s">
        <v>161</v>
      </c>
      <c r="E20" s="284">
        <v>42883</v>
      </c>
      <c r="F20" s="635">
        <v>5646762</v>
      </c>
      <c r="G20" s="280">
        <v>42883</v>
      </c>
      <c r="H20" s="280">
        <v>5646762</v>
      </c>
      <c r="I20" s="281" t="s">
        <v>84</v>
      </c>
      <c r="J20" s="281" t="s">
        <v>133</v>
      </c>
    </row>
    <row r="21" spans="1:10" ht="24">
      <c r="A21" s="277">
        <v>18</v>
      </c>
      <c r="B21" s="283" t="s">
        <v>137</v>
      </c>
      <c r="C21" s="283" t="s">
        <v>162</v>
      </c>
      <c r="D21" s="283" t="s">
        <v>163</v>
      </c>
      <c r="E21" s="284">
        <v>163748</v>
      </c>
      <c r="F21" s="635">
        <v>5810510</v>
      </c>
      <c r="G21" s="280">
        <v>163748</v>
      </c>
      <c r="H21" s="280">
        <v>5810510</v>
      </c>
      <c r="I21" s="281" t="s">
        <v>113</v>
      </c>
      <c r="J21" s="281" t="s">
        <v>114</v>
      </c>
    </row>
    <row r="22" spans="1:10" ht="24">
      <c r="A22" s="277">
        <v>19</v>
      </c>
      <c r="B22" s="283" t="s">
        <v>164</v>
      </c>
      <c r="C22" s="283" t="s">
        <v>165</v>
      </c>
      <c r="D22" s="283" t="s">
        <v>5712</v>
      </c>
      <c r="E22" s="284">
        <v>39031</v>
      </c>
      <c r="F22" s="635">
        <v>5849541</v>
      </c>
      <c r="G22" s="280">
        <v>39031</v>
      </c>
      <c r="H22" s="280">
        <v>5849541</v>
      </c>
      <c r="I22" s="281" t="s">
        <v>113</v>
      </c>
      <c r="J22" s="281" t="s">
        <v>114</v>
      </c>
    </row>
    <row r="23" spans="1:10" ht="36">
      <c r="A23" s="277">
        <v>20</v>
      </c>
      <c r="B23" s="283" t="s">
        <v>166</v>
      </c>
      <c r="C23" s="283" t="s">
        <v>167</v>
      </c>
      <c r="D23" s="283" t="s">
        <v>168</v>
      </c>
      <c r="E23" s="284">
        <v>218489</v>
      </c>
      <c r="F23" s="635">
        <v>6068030</v>
      </c>
      <c r="G23" s="280">
        <v>218489</v>
      </c>
      <c r="H23" s="280">
        <v>6068030</v>
      </c>
      <c r="I23" s="281" t="s">
        <v>108</v>
      </c>
      <c r="J23" s="281" t="s">
        <v>109</v>
      </c>
    </row>
    <row r="24" spans="1:10" ht="24">
      <c r="A24" s="277">
        <v>21</v>
      </c>
      <c r="B24" s="283" t="s">
        <v>130</v>
      </c>
      <c r="C24" s="283" t="s">
        <v>169</v>
      </c>
      <c r="D24" s="283" t="s">
        <v>170</v>
      </c>
      <c r="E24" s="284">
        <v>293833</v>
      </c>
      <c r="F24" s="635">
        <v>6361863</v>
      </c>
      <c r="G24" s="280">
        <v>293833</v>
      </c>
      <c r="H24" s="280">
        <v>6361863</v>
      </c>
      <c r="I24" s="281" t="s">
        <v>84</v>
      </c>
      <c r="J24" s="281" t="s">
        <v>133</v>
      </c>
    </row>
    <row r="25" spans="1:10" ht="24">
      <c r="A25" s="277">
        <v>22</v>
      </c>
      <c r="B25" s="283" t="s">
        <v>130</v>
      </c>
      <c r="C25" s="283" t="s">
        <v>171</v>
      </c>
      <c r="D25" s="283" t="s">
        <v>172</v>
      </c>
      <c r="E25" s="284">
        <v>69080</v>
      </c>
      <c r="F25" s="635">
        <v>6430943</v>
      </c>
      <c r="G25" s="280">
        <v>69080</v>
      </c>
      <c r="H25" s="280">
        <v>6430943</v>
      </c>
      <c r="I25" s="281" t="s">
        <v>84</v>
      </c>
      <c r="J25" s="281" t="s">
        <v>133</v>
      </c>
    </row>
    <row r="26" spans="1:10" ht="36">
      <c r="A26" s="277">
        <v>23</v>
      </c>
      <c r="B26" s="283" t="s">
        <v>121</v>
      </c>
      <c r="C26" s="283" t="s">
        <v>173</v>
      </c>
      <c r="D26" s="283" t="s">
        <v>5697</v>
      </c>
      <c r="E26" s="284">
        <v>304224</v>
      </c>
      <c r="F26" s="635">
        <v>6735167</v>
      </c>
      <c r="G26" s="280">
        <v>304224</v>
      </c>
      <c r="H26" s="280">
        <v>6735167</v>
      </c>
      <c r="I26" s="281" t="s">
        <v>123</v>
      </c>
      <c r="J26" s="281" t="s">
        <v>124</v>
      </c>
    </row>
    <row r="27" spans="1:10" ht="24">
      <c r="A27" s="277">
        <v>24</v>
      </c>
      <c r="B27" s="283" t="s">
        <v>121</v>
      </c>
      <c r="C27" s="283" t="s">
        <v>174</v>
      </c>
      <c r="D27" s="283" t="s">
        <v>175</v>
      </c>
      <c r="E27" s="284">
        <v>42467</v>
      </c>
      <c r="F27" s="635">
        <v>6777634</v>
      </c>
      <c r="G27" s="280">
        <v>42467</v>
      </c>
      <c r="H27" s="280">
        <v>6777634</v>
      </c>
      <c r="I27" s="281" t="s">
        <v>123</v>
      </c>
      <c r="J27" s="281" t="s">
        <v>124</v>
      </c>
    </row>
    <row r="28" spans="1:10" ht="36">
      <c r="A28" s="277">
        <v>25</v>
      </c>
      <c r="B28" s="283" t="s">
        <v>121</v>
      </c>
      <c r="C28" s="283" t="s">
        <v>176</v>
      </c>
      <c r="D28" s="283" t="s">
        <v>177</v>
      </c>
      <c r="E28" s="284">
        <v>373397</v>
      </c>
      <c r="F28" s="635">
        <v>7151031</v>
      </c>
      <c r="G28" s="280">
        <v>373397</v>
      </c>
      <c r="H28" s="280">
        <v>7151031</v>
      </c>
      <c r="I28" s="281" t="s">
        <v>123</v>
      </c>
      <c r="J28" s="281" t="s">
        <v>124</v>
      </c>
    </row>
    <row r="29" spans="1:10" ht="24">
      <c r="A29" s="277">
        <v>26</v>
      </c>
      <c r="B29" s="283" t="s">
        <v>121</v>
      </c>
      <c r="C29" s="283" t="s">
        <v>178</v>
      </c>
      <c r="D29" s="283" t="s">
        <v>5698</v>
      </c>
      <c r="E29" s="284">
        <v>216607</v>
      </c>
      <c r="F29" s="635">
        <v>7367638</v>
      </c>
      <c r="G29" s="280">
        <v>216607</v>
      </c>
      <c r="H29" s="280">
        <v>7367638</v>
      </c>
      <c r="I29" s="281" t="s">
        <v>123</v>
      </c>
      <c r="J29" s="281" t="s">
        <v>124</v>
      </c>
    </row>
    <row r="30" spans="1:10" ht="48">
      <c r="A30" s="277">
        <v>27</v>
      </c>
      <c r="B30" s="283" t="s">
        <v>179</v>
      </c>
      <c r="C30" s="283" t="s">
        <v>180</v>
      </c>
      <c r="D30" s="283" t="s">
        <v>181</v>
      </c>
      <c r="E30" s="284">
        <v>25432</v>
      </c>
      <c r="F30" s="635">
        <v>7393070</v>
      </c>
      <c r="G30" s="280">
        <v>25432</v>
      </c>
      <c r="H30" s="280">
        <v>7393070</v>
      </c>
      <c r="I30" s="281" t="s">
        <v>119</v>
      </c>
      <c r="J30" s="281" t="s">
        <v>120</v>
      </c>
    </row>
    <row r="31" spans="1:10">
      <c r="A31" s="277">
        <v>28</v>
      </c>
      <c r="B31" s="283" t="s">
        <v>147</v>
      </c>
      <c r="C31" s="283" t="s">
        <v>182</v>
      </c>
      <c r="D31" s="283" t="s">
        <v>183</v>
      </c>
      <c r="E31" s="284">
        <v>45140</v>
      </c>
      <c r="F31" s="635">
        <v>7438210</v>
      </c>
      <c r="G31" s="280">
        <v>45140</v>
      </c>
      <c r="H31" s="280">
        <v>7438210</v>
      </c>
      <c r="I31" s="281" t="s">
        <v>84</v>
      </c>
      <c r="J31" s="281" t="s">
        <v>133</v>
      </c>
    </row>
    <row r="32" spans="1:10" ht="36">
      <c r="A32" s="277">
        <v>29</v>
      </c>
      <c r="B32" s="283" t="s">
        <v>137</v>
      </c>
      <c r="C32" s="283" t="s">
        <v>184</v>
      </c>
      <c r="D32" s="283" t="s">
        <v>185</v>
      </c>
      <c r="E32" s="284">
        <v>28841</v>
      </c>
      <c r="F32" s="635">
        <v>7467051</v>
      </c>
      <c r="G32" s="280">
        <v>28841</v>
      </c>
      <c r="H32" s="280">
        <v>7467051</v>
      </c>
      <c r="I32" s="281" t="s">
        <v>113</v>
      </c>
      <c r="J32" s="281" t="s">
        <v>114</v>
      </c>
    </row>
    <row r="33" spans="1:10" ht="36">
      <c r="A33" s="277">
        <v>30</v>
      </c>
      <c r="B33" s="283" t="s">
        <v>137</v>
      </c>
      <c r="C33" s="283" t="s">
        <v>186</v>
      </c>
      <c r="D33" s="283" t="s">
        <v>187</v>
      </c>
      <c r="E33" s="284">
        <v>222448</v>
      </c>
      <c r="F33" s="635">
        <v>7689499</v>
      </c>
      <c r="G33" s="280">
        <v>222448</v>
      </c>
      <c r="H33" s="280">
        <v>7689499</v>
      </c>
      <c r="I33" s="281" t="s">
        <v>113</v>
      </c>
      <c r="J33" s="281" t="s">
        <v>114</v>
      </c>
    </row>
    <row r="34" spans="1:10" ht="24">
      <c r="A34" s="277">
        <v>31</v>
      </c>
      <c r="B34" s="283" t="s">
        <v>137</v>
      </c>
      <c r="C34" s="283" t="s">
        <v>188</v>
      </c>
      <c r="D34" s="283" t="s">
        <v>189</v>
      </c>
      <c r="E34" s="284">
        <v>404451</v>
      </c>
      <c r="F34" s="635">
        <v>8093950</v>
      </c>
      <c r="G34" s="280">
        <v>404451</v>
      </c>
      <c r="H34" s="280">
        <v>8093950</v>
      </c>
      <c r="I34" s="281" t="s">
        <v>113</v>
      </c>
      <c r="J34" s="281" t="s">
        <v>114</v>
      </c>
    </row>
    <row r="35" spans="1:10" ht="24">
      <c r="A35" s="277">
        <v>32</v>
      </c>
      <c r="B35" s="283" t="s">
        <v>152</v>
      </c>
      <c r="C35" s="283" t="s">
        <v>190</v>
      </c>
      <c r="D35" s="283" t="s">
        <v>191</v>
      </c>
      <c r="E35" s="284">
        <v>57890</v>
      </c>
      <c r="F35" s="635">
        <v>8151840</v>
      </c>
      <c r="G35" s="280">
        <v>57890</v>
      </c>
      <c r="H35" s="280">
        <v>8151840</v>
      </c>
      <c r="I35" s="281" t="s">
        <v>155</v>
      </c>
      <c r="J35" s="281" t="s">
        <v>156</v>
      </c>
    </row>
    <row r="36" spans="1:10" ht="36">
      <c r="A36" s="277">
        <v>33</v>
      </c>
      <c r="B36" s="283" t="s">
        <v>152</v>
      </c>
      <c r="C36" s="283" t="s">
        <v>192</v>
      </c>
      <c r="D36" s="283" t="s">
        <v>193</v>
      </c>
      <c r="E36" s="284">
        <v>347886</v>
      </c>
      <c r="F36" s="635">
        <v>8499726</v>
      </c>
      <c r="G36" s="280">
        <v>347886</v>
      </c>
      <c r="H36" s="280">
        <v>8499726</v>
      </c>
      <c r="I36" s="281" t="s">
        <v>155</v>
      </c>
      <c r="J36" s="281" t="s">
        <v>156</v>
      </c>
    </row>
    <row r="37" spans="1:10" ht="24">
      <c r="A37" s="277">
        <v>34</v>
      </c>
      <c r="B37" s="283" t="s">
        <v>152</v>
      </c>
      <c r="C37" s="283" t="s">
        <v>194</v>
      </c>
      <c r="D37" s="283" t="s">
        <v>195</v>
      </c>
      <c r="E37" s="284">
        <v>11669</v>
      </c>
      <c r="F37" s="635">
        <v>8511395</v>
      </c>
      <c r="G37" s="280">
        <v>11669</v>
      </c>
      <c r="H37" s="280">
        <v>8511395</v>
      </c>
      <c r="I37" s="281" t="s">
        <v>155</v>
      </c>
      <c r="J37" s="281" t="s">
        <v>156</v>
      </c>
    </row>
    <row r="38" spans="1:10" ht="24">
      <c r="A38" s="277">
        <v>35</v>
      </c>
      <c r="B38" s="283" t="s">
        <v>152</v>
      </c>
      <c r="C38" s="283" t="s">
        <v>196</v>
      </c>
      <c r="D38" s="283" t="s">
        <v>5699</v>
      </c>
      <c r="E38" s="284">
        <v>69917</v>
      </c>
      <c r="F38" s="635">
        <v>8581312</v>
      </c>
      <c r="G38" s="280">
        <v>69917</v>
      </c>
      <c r="H38" s="280">
        <v>8581312</v>
      </c>
      <c r="I38" s="281" t="s">
        <v>155</v>
      </c>
      <c r="J38" s="281" t="s">
        <v>156</v>
      </c>
    </row>
    <row r="39" spans="1:10" ht="36">
      <c r="A39" s="277">
        <v>36</v>
      </c>
      <c r="B39" s="283" t="s">
        <v>152</v>
      </c>
      <c r="C39" s="283" t="s">
        <v>197</v>
      </c>
      <c r="D39" s="283" t="s">
        <v>198</v>
      </c>
      <c r="E39" s="284">
        <v>56336</v>
      </c>
      <c r="F39" s="635">
        <v>8637648</v>
      </c>
      <c r="G39" s="280">
        <v>56336</v>
      </c>
      <c r="H39" s="280">
        <v>8637648</v>
      </c>
      <c r="I39" s="281" t="s">
        <v>155</v>
      </c>
      <c r="J39" s="281" t="s">
        <v>156</v>
      </c>
    </row>
    <row r="40" spans="1:10" ht="24">
      <c r="A40" s="277">
        <v>37</v>
      </c>
      <c r="B40" s="283" t="s">
        <v>152</v>
      </c>
      <c r="C40" s="283" t="s">
        <v>199</v>
      </c>
      <c r="D40" s="283" t="s">
        <v>5713</v>
      </c>
      <c r="E40" s="284">
        <v>202226</v>
      </c>
      <c r="F40" s="635">
        <v>8839874</v>
      </c>
      <c r="G40" s="280">
        <v>202226</v>
      </c>
      <c r="H40" s="280">
        <v>8839874</v>
      </c>
      <c r="I40" s="281" t="s">
        <v>155</v>
      </c>
      <c r="J40" s="281" t="s">
        <v>156</v>
      </c>
    </row>
    <row r="41" spans="1:10" ht="24">
      <c r="A41" s="277">
        <v>38</v>
      </c>
      <c r="B41" s="283" t="s">
        <v>152</v>
      </c>
      <c r="C41" s="283" t="s">
        <v>200</v>
      </c>
      <c r="D41" s="283" t="s">
        <v>201</v>
      </c>
      <c r="E41" s="284">
        <v>80890</v>
      </c>
      <c r="F41" s="635">
        <v>8920764</v>
      </c>
      <c r="G41" s="280">
        <v>80890</v>
      </c>
      <c r="H41" s="280">
        <v>8920764</v>
      </c>
      <c r="I41" s="281" t="s">
        <v>155</v>
      </c>
      <c r="J41" s="281" t="s">
        <v>156</v>
      </c>
    </row>
    <row r="42" spans="1:10" ht="24">
      <c r="A42" s="277">
        <v>39</v>
      </c>
      <c r="B42" s="283" t="s">
        <v>152</v>
      </c>
      <c r="C42" s="283" t="s">
        <v>202</v>
      </c>
      <c r="D42" s="283" t="s">
        <v>203</v>
      </c>
      <c r="E42" s="284">
        <v>181787</v>
      </c>
      <c r="F42" s="635">
        <v>9102551</v>
      </c>
      <c r="G42" s="280">
        <v>181787</v>
      </c>
      <c r="H42" s="280">
        <v>9102551</v>
      </c>
      <c r="I42" s="281" t="s">
        <v>155</v>
      </c>
      <c r="J42" s="281" t="s">
        <v>156</v>
      </c>
    </row>
    <row r="43" spans="1:10" ht="24">
      <c r="A43" s="277">
        <v>40</v>
      </c>
      <c r="B43" s="283" t="s">
        <v>152</v>
      </c>
      <c r="C43" s="283" t="s">
        <v>204</v>
      </c>
      <c r="D43" s="283" t="s">
        <v>205</v>
      </c>
      <c r="E43" s="284">
        <v>107510</v>
      </c>
      <c r="F43" s="635">
        <v>9210061</v>
      </c>
      <c r="G43" s="280">
        <v>107510</v>
      </c>
      <c r="H43" s="280">
        <v>9210061</v>
      </c>
      <c r="I43" s="281" t="s">
        <v>155</v>
      </c>
      <c r="J43" s="281" t="s">
        <v>156</v>
      </c>
    </row>
    <row r="44" spans="1:10" ht="36">
      <c r="A44" s="277">
        <v>41</v>
      </c>
      <c r="B44" s="283" t="s">
        <v>166</v>
      </c>
      <c r="C44" s="283" t="s">
        <v>206</v>
      </c>
      <c r="D44" s="283" t="s">
        <v>207</v>
      </c>
      <c r="E44" s="284">
        <v>143329</v>
      </c>
      <c r="F44" s="635">
        <v>9353390</v>
      </c>
      <c r="G44" s="280">
        <v>143329</v>
      </c>
      <c r="H44" s="280">
        <v>9353390</v>
      </c>
      <c r="I44" s="281" t="s">
        <v>108</v>
      </c>
      <c r="J44" s="281" t="s">
        <v>109</v>
      </c>
    </row>
    <row r="45" spans="1:10" ht="36">
      <c r="A45" s="277">
        <v>42</v>
      </c>
      <c r="B45" s="283" t="s">
        <v>121</v>
      </c>
      <c r="C45" s="283" t="s">
        <v>208</v>
      </c>
      <c r="D45" s="283" t="s">
        <v>209</v>
      </c>
      <c r="E45" s="284">
        <v>18056</v>
      </c>
      <c r="F45" s="635">
        <v>9371446</v>
      </c>
      <c r="G45" s="280">
        <v>18056</v>
      </c>
      <c r="H45" s="280">
        <v>9371446</v>
      </c>
      <c r="I45" s="281" t="s">
        <v>123</v>
      </c>
      <c r="J45" s="281" t="s">
        <v>124</v>
      </c>
    </row>
    <row r="46" spans="1:10" ht="48">
      <c r="A46" s="277">
        <v>43</v>
      </c>
      <c r="B46" s="283" t="s">
        <v>121</v>
      </c>
      <c r="C46" s="283" t="s">
        <v>210</v>
      </c>
      <c r="D46" s="283" t="s">
        <v>5724</v>
      </c>
      <c r="E46" s="284">
        <v>31520</v>
      </c>
      <c r="F46" s="635">
        <v>9402966</v>
      </c>
      <c r="G46" s="280">
        <v>31520</v>
      </c>
      <c r="H46" s="280">
        <v>9402966</v>
      </c>
      <c r="I46" s="281" t="s">
        <v>123</v>
      </c>
      <c r="J46" s="281" t="s">
        <v>124</v>
      </c>
    </row>
    <row r="47" spans="1:10" ht="24">
      <c r="A47" s="277">
        <v>44</v>
      </c>
      <c r="B47" s="283" t="s">
        <v>121</v>
      </c>
      <c r="C47" s="283" t="s">
        <v>211</v>
      </c>
      <c r="D47" s="283" t="s">
        <v>212</v>
      </c>
      <c r="E47" s="284">
        <v>499043</v>
      </c>
      <c r="F47" s="635">
        <v>9902009</v>
      </c>
      <c r="G47" s="280">
        <v>499043</v>
      </c>
      <c r="H47" s="280">
        <v>9902009</v>
      </c>
      <c r="I47" s="281" t="s">
        <v>123</v>
      </c>
      <c r="J47" s="281" t="s">
        <v>124</v>
      </c>
    </row>
    <row r="48" spans="1:10" ht="36">
      <c r="A48" s="277">
        <v>45</v>
      </c>
      <c r="B48" s="283" t="s">
        <v>121</v>
      </c>
      <c r="C48" s="283" t="s">
        <v>213</v>
      </c>
      <c r="D48" s="283" t="s">
        <v>214</v>
      </c>
      <c r="E48" s="284">
        <v>489194</v>
      </c>
      <c r="F48" s="635">
        <v>10391203</v>
      </c>
      <c r="G48" s="280">
        <v>489194</v>
      </c>
      <c r="H48" s="280">
        <v>10391203</v>
      </c>
      <c r="I48" s="281" t="s">
        <v>123</v>
      </c>
      <c r="J48" s="281" t="s">
        <v>124</v>
      </c>
    </row>
    <row r="49" spans="1:10" ht="24">
      <c r="A49" s="277">
        <v>46</v>
      </c>
      <c r="B49" s="283" t="s">
        <v>121</v>
      </c>
      <c r="C49" s="283" t="s">
        <v>215</v>
      </c>
      <c r="D49" s="283" t="s">
        <v>216</v>
      </c>
      <c r="E49" s="284">
        <v>560096</v>
      </c>
      <c r="F49" s="635">
        <v>10951299</v>
      </c>
      <c r="G49" s="280">
        <v>560096</v>
      </c>
      <c r="H49" s="280">
        <v>10951299</v>
      </c>
      <c r="I49" s="281" t="s">
        <v>123</v>
      </c>
      <c r="J49" s="281" t="s">
        <v>124</v>
      </c>
    </row>
    <row r="50" spans="1:10" ht="24">
      <c r="A50" s="277">
        <v>47</v>
      </c>
      <c r="B50" s="283" t="s">
        <v>121</v>
      </c>
      <c r="C50" s="283" t="s">
        <v>217</v>
      </c>
      <c r="D50" s="283" t="s">
        <v>218</v>
      </c>
      <c r="E50" s="284">
        <v>110248</v>
      </c>
      <c r="F50" s="635">
        <v>11061547</v>
      </c>
      <c r="G50" s="280">
        <v>110248</v>
      </c>
      <c r="H50" s="280">
        <v>11061547</v>
      </c>
      <c r="I50" s="281" t="s">
        <v>123</v>
      </c>
      <c r="J50" s="281" t="s">
        <v>124</v>
      </c>
    </row>
    <row r="51" spans="1:10" ht="24">
      <c r="A51" s="277">
        <v>48</v>
      </c>
      <c r="B51" s="283" t="s">
        <v>121</v>
      </c>
      <c r="C51" s="283" t="s">
        <v>219</v>
      </c>
      <c r="D51" s="283" t="s">
        <v>220</v>
      </c>
      <c r="E51" s="284">
        <v>7598</v>
      </c>
      <c r="F51" s="635">
        <v>11069145</v>
      </c>
      <c r="G51" s="280">
        <v>7598</v>
      </c>
      <c r="H51" s="280">
        <v>11069145</v>
      </c>
      <c r="I51" s="281" t="s">
        <v>123</v>
      </c>
      <c r="J51" s="281" t="s">
        <v>124</v>
      </c>
    </row>
    <row r="52" spans="1:10" ht="36">
      <c r="A52" s="277">
        <v>49</v>
      </c>
      <c r="B52" s="283" t="s">
        <v>130</v>
      </c>
      <c r="C52" s="283" t="s">
        <v>221</v>
      </c>
      <c r="D52" s="283" t="s">
        <v>222</v>
      </c>
      <c r="E52" s="284">
        <v>29479</v>
      </c>
      <c r="F52" s="635">
        <v>11098624</v>
      </c>
      <c r="G52" s="280">
        <v>29479</v>
      </c>
      <c r="H52" s="280">
        <v>11098624</v>
      </c>
      <c r="I52" s="281" t="s">
        <v>84</v>
      </c>
      <c r="J52" s="281" t="s">
        <v>133</v>
      </c>
    </row>
    <row r="53" spans="1:10" ht="24">
      <c r="A53" s="277">
        <v>50</v>
      </c>
      <c r="B53" s="278" t="s">
        <v>179</v>
      </c>
      <c r="C53" s="278" t="s">
        <v>223</v>
      </c>
      <c r="D53" s="278" t="s">
        <v>224</v>
      </c>
      <c r="E53" s="279">
        <v>339791</v>
      </c>
      <c r="F53" s="635">
        <v>11438415</v>
      </c>
      <c r="G53" s="280">
        <v>339791</v>
      </c>
      <c r="H53" s="280">
        <v>11438415</v>
      </c>
      <c r="I53" s="281" t="s">
        <v>119</v>
      </c>
      <c r="J53" s="281" t="s">
        <v>120</v>
      </c>
    </row>
    <row r="54" spans="1:10" ht="36">
      <c r="A54" s="277">
        <v>51</v>
      </c>
      <c r="B54" s="278" t="s">
        <v>179</v>
      </c>
      <c r="C54" s="278" t="s">
        <v>225</v>
      </c>
      <c r="D54" s="278" t="s">
        <v>226</v>
      </c>
      <c r="E54" s="279">
        <v>203640</v>
      </c>
      <c r="F54" s="635">
        <v>11642055</v>
      </c>
      <c r="G54" s="280">
        <v>203640</v>
      </c>
      <c r="H54" s="280">
        <v>11642055</v>
      </c>
      <c r="I54" s="281" t="s">
        <v>119</v>
      </c>
      <c r="J54" s="281" t="s">
        <v>120</v>
      </c>
    </row>
    <row r="55" spans="1:10" ht="36">
      <c r="A55" s="277">
        <v>52</v>
      </c>
      <c r="B55" s="278" t="s">
        <v>179</v>
      </c>
      <c r="C55" s="278" t="s">
        <v>5720</v>
      </c>
      <c r="D55" s="278" t="s">
        <v>5721</v>
      </c>
      <c r="E55" s="279">
        <v>79705</v>
      </c>
      <c r="F55" s="635">
        <v>11721760</v>
      </c>
      <c r="G55" s="280">
        <v>79705</v>
      </c>
      <c r="H55" s="280">
        <v>11721760</v>
      </c>
      <c r="I55" s="281" t="s">
        <v>119</v>
      </c>
      <c r="J55" s="281" t="s">
        <v>120</v>
      </c>
    </row>
    <row r="56" spans="1:10" ht="36">
      <c r="A56" s="277">
        <v>53</v>
      </c>
      <c r="B56" s="278" t="s">
        <v>179</v>
      </c>
      <c r="C56" s="278" t="s">
        <v>227</v>
      </c>
      <c r="D56" s="278" t="s">
        <v>5722</v>
      </c>
      <c r="E56" s="279">
        <v>85098</v>
      </c>
      <c r="F56" s="635">
        <v>11806858</v>
      </c>
      <c r="G56" s="280">
        <v>85098</v>
      </c>
      <c r="H56" s="280">
        <v>11806858</v>
      </c>
      <c r="I56" s="281" t="s">
        <v>119</v>
      </c>
      <c r="J56" s="281" t="s">
        <v>120</v>
      </c>
    </row>
    <row r="57" spans="1:10" ht="24">
      <c r="A57" s="277">
        <v>54</v>
      </c>
      <c r="B57" s="278" t="s">
        <v>152</v>
      </c>
      <c r="C57" s="278" t="s">
        <v>228</v>
      </c>
      <c r="D57" s="278" t="s">
        <v>5714</v>
      </c>
      <c r="E57" s="279">
        <v>34958</v>
      </c>
      <c r="F57" s="635">
        <v>11841816</v>
      </c>
      <c r="G57" s="280">
        <v>34958</v>
      </c>
      <c r="H57" s="280">
        <v>11841816</v>
      </c>
      <c r="I57" s="281" t="s">
        <v>155</v>
      </c>
      <c r="J57" s="281" t="s">
        <v>156</v>
      </c>
    </row>
    <row r="58" spans="1:10" ht="48">
      <c r="A58" s="277">
        <v>55</v>
      </c>
      <c r="B58" s="278" t="s">
        <v>137</v>
      </c>
      <c r="C58" s="278" t="s">
        <v>229</v>
      </c>
      <c r="D58" s="278" t="s">
        <v>5723</v>
      </c>
      <c r="E58" s="279">
        <v>81252</v>
      </c>
      <c r="F58" s="635">
        <v>11923068</v>
      </c>
      <c r="G58" s="280">
        <v>81252</v>
      </c>
      <c r="H58" s="280">
        <v>11923068</v>
      </c>
      <c r="I58" s="281" t="s">
        <v>113</v>
      </c>
      <c r="J58" s="281" t="s">
        <v>114</v>
      </c>
    </row>
    <row r="59" spans="1:10" ht="24">
      <c r="A59" s="277">
        <v>56</v>
      </c>
      <c r="B59" s="278" t="s">
        <v>137</v>
      </c>
      <c r="C59" s="278" t="s">
        <v>230</v>
      </c>
      <c r="D59" s="278" t="s">
        <v>231</v>
      </c>
      <c r="E59" s="279">
        <v>121354</v>
      </c>
      <c r="F59" s="635">
        <v>12044422</v>
      </c>
      <c r="G59" s="280">
        <v>121354</v>
      </c>
      <c r="H59" s="280">
        <v>12044422</v>
      </c>
      <c r="I59" s="281" t="s">
        <v>113</v>
      </c>
      <c r="J59" s="281" t="s">
        <v>114</v>
      </c>
    </row>
    <row r="60" spans="1:10" ht="36">
      <c r="A60" s="277">
        <v>57</v>
      </c>
      <c r="B60" s="278" t="s">
        <v>137</v>
      </c>
      <c r="C60" s="278" t="s">
        <v>232</v>
      </c>
      <c r="D60" s="278" t="s">
        <v>233</v>
      </c>
      <c r="E60" s="279">
        <v>66421</v>
      </c>
      <c r="F60" s="635">
        <v>12110843</v>
      </c>
      <c r="G60" s="280">
        <v>66421</v>
      </c>
      <c r="H60" s="280">
        <v>12110843</v>
      </c>
      <c r="I60" s="281" t="s">
        <v>113</v>
      </c>
      <c r="J60" s="281" t="s">
        <v>114</v>
      </c>
    </row>
    <row r="61" spans="1:10" ht="24">
      <c r="A61" s="277">
        <v>58</v>
      </c>
      <c r="B61" s="278" t="s">
        <v>130</v>
      </c>
      <c r="C61" s="278" t="s">
        <v>234</v>
      </c>
      <c r="D61" s="278" t="s">
        <v>235</v>
      </c>
      <c r="E61" s="279">
        <v>24810</v>
      </c>
      <c r="F61" s="635">
        <v>12135653</v>
      </c>
      <c r="G61" s="280">
        <v>24810</v>
      </c>
      <c r="H61" s="280">
        <v>12135653</v>
      </c>
      <c r="I61" s="281" t="s">
        <v>84</v>
      </c>
      <c r="J61" s="281" t="s">
        <v>133</v>
      </c>
    </row>
    <row r="62" spans="1:10" ht="24">
      <c r="A62" s="277">
        <v>59</v>
      </c>
      <c r="B62" s="278" t="s">
        <v>130</v>
      </c>
      <c r="C62" s="278" t="s">
        <v>236</v>
      </c>
      <c r="D62" s="278" t="s">
        <v>5700</v>
      </c>
      <c r="E62" s="279">
        <v>41350</v>
      </c>
      <c r="F62" s="635">
        <v>12177003</v>
      </c>
      <c r="G62" s="280">
        <v>41350</v>
      </c>
      <c r="H62" s="280">
        <v>12177003</v>
      </c>
      <c r="I62" s="281" t="s">
        <v>84</v>
      </c>
      <c r="J62" s="281" t="s">
        <v>133</v>
      </c>
    </row>
    <row r="63" spans="1:10" ht="60">
      <c r="A63" s="277">
        <v>60</v>
      </c>
      <c r="B63" s="278" t="s">
        <v>152</v>
      </c>
      <c r="C63" s="278" t="s">
        <v>237</v>
      </c>
      <c r="D63" s="278" t="s">
        <v>238</v>
      </c>
      <c r="E63" s="279">
        <v>528220</v>
      </c>
      <c r="F63" s="635">
        <v>12705223</v>
      </c>
      <c r="G63" s="280">
        <v>528220</v>
      </c>
      <c r="H63" s="280">
        <v>12705223</v>
      </c>
      <c r="I63" s="281" t="s">
        <v>155</v>
      </c>
      <c r="J63" s="281" t="s">
        <v>156</v>
      </c>
    </row>
    <row r="64" spans="1:10" ht="24">
      <c r="A64" s="277">
        <v>61</v>
      </c>
      <c r="B64" s="278" t="s">
        <v>152</v>
      </c>
      <c r="C64" s="278" t="s">
        <v>239</v>
      </c>
      <c r="D64" s="278" t="s">
        <v>5701</v>
      </c>
      <c r="E64" s="279">
        <v>37340</v>
      </c>
      <c r="F64" s="635">
        <v>12742563</v>
      </c>
      <c r="G64" s="280">
        <v>37340</v>
      </c>
      <c r="H64" s="280">
        <v>12742563</v>
      </c>
      <c r="I64" s="281" t="s">
        <v>155</v>
      </c>
      <c r="J64" s="281" t="s">
        <v>156</v>
      </c>
    </row>
    <row r="65" spans="1:10" ht="24">
      <c r="A65" s="277">
        <v>62</v>
      </c>
      <c r="B65" s="278" t="s">
        <v>152</v>
      </c>
      <c r="C65" s="278" t="s">
        <v>240</v>
      </c>
      <c r="D65" s="278" t="s">
        <v>241</v>
      </c>
      <c r="E65" s="279">
        <v>76084</v>
      </c>
      <c r="F65" s="635">
        <v>12818647</v>
      </c>
      <c r="G65" s="280">
        <v>76084</v>
      </c>
      <c r="H65" s="280">
        <v>12818647</v>
      </c>
      <c r="I65" s="281" t="s">
        <v>155</v>
      </c>
      <c r="J65" s="281" t="s">
        <v>156</v>
      </c>
    </row>
    <row r="66" spans="1:10" ht="36">
      <c r="A66" s="277">
        <v>63</v>
      </c>
      <c r="B66" s="278" t="s">
        <v>242</v>
      </c>
      <c r="C66" s="278" t="s">
        <v>140</v>
      </c>
      <c r="D66" s="278" t="s">
        <v>141</v>
      </c>
      <c r="E66" s="279">
        <v>50171</v>
      </c>
      <c r="F66" s="635">
        <v>12868818</v>
      </c>
      <c r="G66" s="280">
        <v>50171</v>
      </c>
      <c r="H66" s="280">
        <v>12868818</v>
      </c>
      <c r="I66" s="281" t="s">
        <v>84</v>
      </c>
      <c r="J66" s="281" t="s">
        <v>133</v>
      </c>
    </row>
    <row r="67" spans="1:10" ht="24">
      <c r="A67" s="277">
        <v>64</v>
      </c>
      <c r="B67" s="278" t="s">
        <v>166</v>
      </c>
      <c r="C67" s="278" t="s">
        <v>243</v>
      </c>
      <c r="D67" s="278" t="s">
        <v>244</v>
      </c>
      <c r="E67" s="279">
        <v>19862</v>
      </c>
      <c r="F67" s="635">
        <v>12888680</v>
      </c>
      <c r="G67" s="280">
        <v>19862</v>
      </c>
      <c r="H67" s="280">
        <v>12888680</v>
      </c>
      <c r="I67" s="281" t="s">
        <v>108</v>
      </c>
      <c r="J67" s="281" t="s">
        <v>109</v>
      </c>
    </row>
    <row r="68" spans="1:10">
      <c r="A68" s="277">
        <v>65</v>
      </c>
      <c r="B68" s="278" t="s">
        <v>166</v>
      </c>
      <c r="C68" s="278" t="s">
        <v>245</v>
      </c>
      <c r="D68" s="278" t="s">
        <v>246</v>
      </c>
      <c r="E68" s="279">
        <v>75160</v>
      </c>
      <c r="F68" s="635">
        <v>12963840</v>
      </c>
      <c r="G68" s="280">
        <v>75160</v>
      </c>
      <c r="H68" s="280">
        <v>12963840</v>
      </c>
      <c r="I68" s="281" t="s">
        <v>108</v>
      </c>
      <c r="J68" s="281" t="s">
        <v>109</v>
      </c>
    </row>
    <row r="69" spans="1:10" ht="36">
      <c r="A69" s="277">
        <v>66</v>
      </c>
      <c r="B69" s="278" t="s">
        <v>166</v>
      </c>
      <c r="C69" s="278" t="s">
        <v>247</v>
      </c>
      <c r="D69" s="278" t="s">
        <v>248</v>
      </c>
      <c r="E69" s="279">
        <v>70945</v>
      </c>
      <c r="F69" s="635">
        <v>13034785</v>
      </c>
      <c r="G69" s="280">
        <v>70945</v>
      </c>
      <c r="H69" s="280">
        <v>13034785</v>
      </c>
      <c r="I69" s="281" t="s">
        <v>108</v>
      </c>
      <c r="J69" s="281" t="s">
        <v>109</v>
      </c>
    </row>
    <row r="70" spans="1:10" ht="36">
      <c r="A70" s="277">
        <v>67</v>
      </c>
      <c r="B70" s="278" t="s">
        <v>166</v>
      </c>
      <c r="C70" s="278" t="s">
        <v>249</v>
      </c>
      <c r="D70" s="278" t="s">
        <v>250</v>
      </c>
      <c r="E70" s="279">
        <v>201036</v>
      </c>
      <c r="F70" s="635">
        <v>13235821</v>
      </c>
      <c r="G70" s="280">
        <v>201036</v>
      </c>
      <c r="H70" s="280">
        <v>13235821</v>
      </c>
      <c r="I70" s="281" t="s">
        <v>108</v>
      </c>
      <c r="J70" s="281" t="s">
        <v>109</v>
      </c>
    </row>
    <row r="71" spans="1:10" ht="36">
      <c r="A71" s="277">
        <v>68</v>
      </c>
      <c r="B71" s="278" t="s">
        <v>166</v>
      </c>
      <c r="C71" s="278" t="s">
        <v>251</v>
      </c>
      <c r="D71" s="278" t="s">
        <v>252</v>
      </c>
      <c r="E71" s="279">
        <v>466746</v>
      </c>
      <c r="F71" s="635">
        <v>13702567</v>
      </c>
      <c r="G71" s="280">
        <v>466746</v>
      </c>
      <c r="H71" s="280">
        <v>13702567</v>
      </c>
      <c r="I71" s="281" t="s">
        <v>108</v>
      </c>
      <c r="J71" s="281" t="s">
        <v>109</v>
      </c>
    </row>
    <row r="72" spans="1:10" ht="24">
      <c r="A72" s="277">
        <v>69</v>
      </c>
      <c r="B72" s="278" t="s">
        <v>137</v>
      </c>
      <c r="C72" s="278" t="s">
        <v>253</v>
      </c>
      <c r="D72" s="278" t="s">
        <v>5715</v>
      </c>
      <c r="E72" s="279">
        <v>109166</v>
      </c>
      <c r="F72" s="635">
        <v>13811733</v>
      </c>
      <c r="G72" s="280">
        <v>109166</v>
      </c>
      <c r="H72" s="280">
        <v>13811733</v>
      </c>
      <c r="I72" s="281" t="s">
        <v>113</v>
      </c>
      <c r="J72" s="281" t="s">
        <v>114</v>
      </c>
    </row>
    <row r="73" spans="1:10" ht="48">
      <c r="A73" s="277">
        <v>70</v>
      </c>
      <c r="B73" s="278" t="s">
        <v>137</v>
      </c>
      <c r="C73" s="278" t="s">
        <v>254</v>
      </c>
      <c r="D73" s="278" t="s">
        <v>255</v>
      </c>
      <c r="E73" s="279">
        <v>148860</v>
      </c>
      <c r="F73" s="635">
        <v>13960593</v>
      </c>
      <c r="G73" s="280">
        <v>148860</v>
      </c>
      <c r="H73" s="280">
        <v>13960593</v>
      </c>
      <c r="I73" s="281" t="s">
        <v>113</v>
      </c>
      <c r="J73" s="281" t="s">
        <v>114</v>
      </c>
    </row>
    <row r="74" spans="1:10" ht="60">
      <c r="A74" s="277">
        <v>71</v>
      </c>
      <c r="B74" s="278" t="s">
        <v>137</v>
      </c>
      <c r="C74" s="278" t="s">
        <v>256</v>
      </c>
      <c r="D74" s="278" t="s">
        <v>257</v>
      </c>
      <c r="E74" s="279">
        <v>254551</v>
      </c>
      <c r="F74" s="635">
        <v>14215144</v>
      </c>
      <c r="G74" s="280">
        <v>254551</v>
      </c>
      <c r="H74" s="280">
        <v>14215144</v>
      </c>
      <c r="I74" s="281" t="s">
        <v>113</v>
      </c>
      <c r="J74" s="281" t="s">
        <v>114</v>
      </c>
    </row>
    <row r="75" spans="1:10" ht="24">
      <c r="A75" s="277">
        <v>72</v>
      </c>
      <c r="B75" s="278" t="s">
        <v>137</v>
      </c>
      <c r="C75" s="278" t="s">
        <v>258</v>
      </c>
      <c r="D75" s="278" t="s">
        <v>259</v>
      </c>
      <c r="E75" s="279">
        <v>26899</v>
      </c>
      <c r="F75" s="635">
        <v>14242043</v>
      </c>
      <c r="G75" s="280">
        <v>26899</v>
      </c>
      <c r="H75" s="280">
        <v>14242043</v>
      </c>
      <c r="I75" s="281" t="s">
        <v>113</v>
      </c>
      <c r="J75" s="281" t="s">
        <v>114</v>
      </c>
    </row>
    <row r="76" spans="1:10" ht="36">
      <c r="A76" s="277">
        <v>73</v>
      </c>
      <c r="B76" s="278" t="s">
        <v>137</v>
      </c>
      <c r="C76" s="278" t="s">
        <v>260</v>
      </c>
      <c r="D76" s="278" t="s">
        <v>5707</v>
      </c>
      <c r="E76" s="279">
        <v>68957</v>
      </c>
      <c r="F76" s="635">
        <v>14311000</v>
      </c>
      <c r="G76" s="280">
        <v>68957</v>
      </c>
      <c r="H76" s="280">
        <v>14311000</v>
      </c>
      <c r="I76" s="281" t="s">
        <v>113</v>
      </c>
      <c r="J76" s="281" t="s">
        <v>114</v>
      </c>
    </row>
    <row r="77" spans="1:10" ht="24">
      <c r="A77" s="277">
        <v>74</v>
      </c>
      <c r="B77" s="278" t="s">
        <v>137</v>
      </c>
      <c r="C77" s="278" t="s">
        <v>261</v>
      </c>
      <c r="D77" s="278" t="s">
        <v>262</v>
      </c>
      <c r="E77" s="279">
        <v>166928</v>
      </c>
      <c r="F77" s="635">
        <v>14477928</v>
      </c>
      <c r="G77" s="280">
        <v>166928</v>
      </c>
      <c r="H77" s="280">
        <v>14477928</v>
      </c>
      <c r="I77" s="281" t="s">
        <v>113</v>
      </c>
      <c r="J77" s="281" t="s">
        <v>114</v>
      </c>
    </row>
    <row r="78" spans="1:10" ht="24">
      <c r="A78" s="277">
        <v>75</v>
      </c>
      <c r="B78" s="278" t="s">
        <v>137</v>
      </c>
      <c r="C78" s="278" t="s">
        <v>263</v>
      </c>
      <c r="D78" s="278" t="s">
        <v>264</v>
      </c>
      <c r="E78" s="279">
        <v>31345</v>
      </c>
      <c r="F78" s="635">
        <v>14509273</v>
      </c>
      <c r="G78" s="280">
        <v>31345</v>
      </c>
      <c r="H78" s="280">
        <v>14509273</v>
      </c>
      <c r="I78" s="281" t="s">
        <v>113</v>
      </c>
      <c r="J78" s="281" t="s">
        <v>114</v>
      </c>
    </row>
    <row r="79" spans="1:10" ht="24">
      <c r="A79" s="277">
        <v>76</v>
      </c>
      <c r="B79" s="278" t="s">
        <v>137</v>
      </c>
      <c r="C79" s="278" t="s">
        <v>265</v>
      </c>
      <c r="D79" s="278" t="s">
        <v>266</v>
      </c>
      <c r="E79" s="279">
        <v>44186</v>
      </c>
      <c r="F79" s="635">
        <v>14553459</v>
      </c>
      <c r="G79" s="280">
        <v>44186</v>
      </c>
      <c r="H79" s="280">
        <v>14553459</v>
      </c>
      <c r="I79" s="281" t="s">
        <v>113</v>
      </c>
      <c r="J79" s="281" t="s">
        <v>114</v>
      </c>
    </row>
    <row r="80" spans="1:10" ht="24">
      <c r="A80" s="277">
        <v>77</v>
      </c>
      <c r="B80" s="278" t="s">
        <v>137</v>
      </c>
      <c r="C80" s="278" t="s">
        <v>200</v>
      </c>
      <c r="D80" s="278" t="s">
        <v>267</v>
      </c>
      <c r="E80" s="279">
        <v>101113</v>
      </c>
      <c r="F80" s="635">
        <v>14654572</v>
      </c>
      <c r="G80" s="280">
        <v>101113</v>
      </c>
      <c r="H80" s="280">
        <v>14654572</v>
      </c>
      <c r="I80" s="281" t="s">
        <v>113</v>
      </c>
      <c r="J80" s="281" t="s">
        <v>114</v>
      </c>
    </row>
    <row r="81" spans="1:10" ht="24">
      <c r="A81" s="277">
        <v>78</v>
      </c>
      <c r="B81" s="278" t="s">
        <v>137</v>
      </c>
      <c r="C81" s="278" t="s">
        <v>268</v>
      </c>
      <c r="D81" s="278" t="s">
        <v>5708</v>
      </c>
      <c r="E81" s="279">
        <v>505564</v>
      </c>
      <c r="F81" s="635">
        <v>15160136</v>
      </c>
      <c r="G81" s="280">
        <v>505564</v>
      </c>
      <c r="H81" s="280">
        <v>15160136</v>
      </c>
      <c r="I81" s="281" t="s">
        <v>113</v>
      </c>
      <c r="J81" s="281" t="s">
        <v>114</v>
      </c>
    </row>
    <row r="82" spans="1:10" ht="24">
      <c r="A82" s="277">
        <v>79</v>
      </c>
      <c r="B82" s="278" t="s">
        <v>137</v>
      </c>
      <c r="C82" s="278" t="s">
        <v>269</v>
      </c>
      <c r="D82" s="278" t="s">
        <v>270</v>
      </c>
      <c r="E82" s="279">
        <v>734079</v>
      </c>
      <c r="F82" s="635">
        <v>15894215</v>
      </c>
      <c r="G82" s="280">
        <v>734079</v>
      </c>
      <c r="H82" s="280">
        <v>15894215</v>
      </c>
      <c r="I82" s="281" t="s">
        <v>113</v>
      </c>
      <c r="J82" s="281" t="s">
        <v>114</v>
      </c>
    </row>
    <row r="83" spans="1:10" ht="24">
      <c r="A83" s="277">
        <v>80</v>
      </c>
      <c r="B83" s="278" t="s">
        <v>137</v>
      </c>
      <c r="C83" s="278" t="s">
        <v>271</v>
      </c>
      <c r="D83" s="278" t="s">
        <v>5709</v>
      </c>
      <c r="E83" s="279">
        <v>222448</v>
      </c>
      <c r="F83" s="635">
        <v>16116663</v>
      </c>
      <c r="G83" s="280">
        <v>222448</v>
      </c>
      <c r="H83" s="280">
        <v>16116663</v>
      </c>
      <c r="I83" s="281" t="s">
        <v>113</v>
      </c>
      <c r="J83" s="281" t="s">
        <v>114</v>
      </c>
    </row>
    <row r="84" spans="1:10" ht="24">
      <c r="A84" s="277">
        <v>81</v>
      </c>
      <c r="B84" s="278" t="s">
        <v>137</v>
      </c>
      <c r="C84" s="278" t="s">
        <v>272</v>
      </c>
      <c r="D84" s="278" t="s">
        <v>273</v>
      </c>
      <c r="E84" s="279">
        <v>32356</v>
      </c>
      <c r="F84" s="635">
        <v>16149019</v>
      </c>
      <c r="G84" s="280">
        <v>32356</v>
      </c>
      <c r="H84" s="280">
        <v>16149019</v>
      </c>
      <c r="I84" s="281" t="s">
        <v>113</v>
      </c>
      <c r="J84" s="281" t="s">
        <v>114</v>
      </c>
    </row>
    <row r="85" spans="1:10" ht="36">
      <c r="A85" s="277">
        <v>82</v>
      </c>
      <c r="B85" s="278" t="s">
        <v>137</v>
      </c>
      <c r="C85" s="278" t="s">
        <v>274</v>
      </c>
      <c r="D85" s="278" t="s">
        <v>275</v>
      </c>
      <c r="E85" s="279">
        <v>569009</v>
      </c>
      <c r="F85" s="635">
        <v>16718028</v>
      </c>
      <c r="G85" s="280">
        <v>569009</v>
      </c>
      <c r="H85" s="280">
        <v>16718028</v>
      </c>
      <c r="I85" s="281" t="s">
        <v>113</v>
      </c>
      <c r="J85" s="281" t="s">
        <v>114</v>
      </c>
    </row>
    <row r="86" spans="1:10" ht="48">
      <c r="A86" s="277">
        <v>83</v>
      </c>
      <c r="B86" s="278" t="s">
        <v>137</v>
      </c>
      <c r="C86" s="278" t="s">
        <v>276</v>
      </c>
      <c r="D86" s="278" t="s">
        <v>277</v>
      </c>
      <c r="E86" s="279">
        <v>265683</v>
      </c>
      <c r="F86" s="635">
        <v>16983711</v>
      </c>
      <c r="G86" s="280">
        <v>265683</v>
      </c>
      <c r="H86" s="280">
        <v>16983711</v>
      </c>
      <c r="I86" s="281" t="s">
        <v>113</v>
      </c>
      <c r="J86" s="281" t="s">
        <v>114</v>
      </c>
    </row>
    <row r="87" spans="1:10" ht="24">
      <c r="A87" s="277">
        <v>84</v>
      </c>
      <c r="B87" s="278" t="s">
        <v>152</v>
      </c>
      <c r="C87" s="278" t="s">
        <v>278</v>
      </c>
      <c r="D87" s="278" t="s">
        <v>279</v>
      </c>
      <c r="E87" s="279">
        <v>23156</v>
      </c>
      <c r="F87" s="635">
        <v>17006867</v>
      </c>
      <c r="G87" s="280">
        <v>23156</v>
      </c>
      <c r="H87" s="280">
        <v>17006867</v>
      </c>
      <c r="I87" s="281" t="s">
        <v>155</v>
      </c>
      <c r="J87" s="281" t="s">
        <v>156</v>
      </c>
    </row>
    <row r="88" spans="1:10" ht="24">
      <c r="A88" s="277">
        <v>85</v>
      </c>
      <c r="B88" s="278" t="s">
        <v>152</v>
      </c>
      <c r="C88" s="278" t="s">
        <v>280</v>
      </c>
      <c r="D88" s="278" t="s">
        <v>281</v>
      </c>
      <c r="E88" s="279">
        <v>438760</v>
      </c>
      <c r="F88" s="635">
        <v>17445627</v>
      </c>
      <c r="G88" s="280">
        <v>438760</v>
      </c>
      <c r="H88" s="280">
        <v>17445627</v>
      </c>
      <c r="I88" s="281" t="s">
        <v>155</v>
      </c>
      <c r="J88" s="281" t="s">
        <v>156</v>
      </c>
    </row>
    <row r="89" spans="1:10" ht="24">
      <c r="A89" s="277">
        <v>86</v>
      </c>
      <c r="B89" s="278" t="s">
        <v>159</v>
      </c>
      <c r="C89" s="278" t="s">
        <v>282</v>
      </c>
      <c r="D89" s="278" t="s">
        <v>5702</v>
      </c>
      <c r="E89" s="279">
        <v>41019</v>
      </c>
      <c r="F89" s="635">
        <v>17486646</v>
      </c>
      <c r="G89" s="280">
        <v>41019</v>
      </c>
      <c r="H89" s="280">
        <v>17486646</v>
      </c>
      <c r="I89" s="281" t="s">
        <v>84</v>
      </c>
      <c r="J89" s="281" t="s">
        <v>133</v>
      </c>
    </row>
    <row r="90" spans="1:10" ht="24">
      <c r="A90" s="277">
        <v>87</v>
      </c>
      <c r="B90" s="278" t="s">
        <v>242</v>
      </c>
      <c r="C90" s="278" t="s">
        <v>283</v>
      </c>
      <c r="D90" s="278" t="s">
        <v>5710</v>
      </c>
      <c r="E90" s="279">
        <v>44412</v>
      </c>
      <c r="F90" s="635">
        <v>17531058</v>
      </c>
      <c r="G90" s="280">
        <v>44412</v>
      </c>
      <c r="H90" s="280">
        <v>17531058</v>
      </c>
      <c r="I90" s="281" t="s">
        <v>84</v>
      </c>
      <c r="J90" s="281" t="s">
        <v>133</v>
      </c>
    </row>
    <row r="91" spans="1:10" ht="24">
      <c r="A91" s="277">
        <v>88</v>
      </c>
      <c r="B91" s="278" t="s">
        <v>130</v>
      </c>
      <c r="C91" s="278" t="s">
        <v>284</v>
      </c>
      <c r="D91" s="278" t="s">
        <v>285</v>
      </c>
      <c r="E91" s="279">
        <v>36388</v>
      </c>
      <c r="F91" s="635">
        <v>17567446</v>
      </c>
      <c r="G91" s="280">
        <v>36388</v>
      </c>
      <c r="H91" s="280">
        <v>17567446</v>
      </c>
      <c r="I91" s="281" t="s">
        <v>84</v>
      </c>
      <c r="J91" s="281" t="s">
        <v>133</v>
      </c>
    </row>
    <row r="92" spans="1:10" ht="36">
      <c r="A92" s="277">
        <v>89</v>
      </c>
      <c r="B92" s="278" t="s">
        <v>130</v>
      </c>
      <c r="C92" s="278" t="s">
        <v>286</v>
      </c>
      <c r="D92" s="278" t="s">
        <v>287</v>
      </c>
      <c r="E92" s="279">
        <v>60658</v>
      </c>
      <c r="F92" s="635">
        <v>17628104</v>
      </c>
      <c r="G92" s="280">
        <v>60658</v>
      </c>
      <c r="H92" s="280">
        <v>17628104</v>
      </c>
      <c r="I92" s="281" t="s">
        <v>84</v>
      </c>
      <c r="J92" s="281" t="s">
        <v>133</v>
      </c>
    </row>
    <row r="93" spans="1:10" ht="24">
      <c r="A93" s="277">
        <v>90</v>
      </c>
      <c r="B93" s="278" t="s">
        <v>130</v>
      </c>
      <c r="C93" s="278" t="s">
        <v>288</v>
      </c>
      <c r="D93" s="278" t="s">
        <v>5711</v>
      </c>
      <c r="E93" s="279">
        <v>15235</v>
      </c>
      <c r="F93" s="635">
        <v>17643339</v>
      </c>
      <c r="G93" s="280">
        <v>15235</v>
      </c>
      <c r="H93" s="280">
        <v>17643339</v>
      </c>
      <c r="I93" s="281" t="s">
        <v>84</v>
      </c>
      <c r="J93" s="281" t="s">
        <v>133</v>
      </c>
    </row>
    <row r="94" spans="1:10" ht="36">
      <c r="A94" s="277">
        <v>91</v>
      </c>
      <c r="B94" s="278" t="s">
        <v>130</v>
      </c>
      <c r="C94" s="278" t="s">
        <v>289</v>
      </c>
      <c r="D94" s="278" t="s">
        <v>5716</v>
      </c>
      <c r="E94" s="279">
        <v>98263</v>
      </c>
      <c r="F94" s="635">
        <v>17741602</v>
      </c>
      <c r="G94" s="280">
        <v>98263</v>
      </c>
      <c r="H94" s="280">
        <v>17741602</v>
      </c>
      <c r="I94" s="281" t="s">
        <v>84</v>
      </c>
      <c r="J94" s="281" t="s">
        <v>133</v>
      </c>
    </row>
    <row r="95" spans="1:10" ht="36">
      <c r="A95" s="277">
        <v>92</v>
      </c>
      <c r="B95" s="278" t="s">
        <v>179</v>
      </c>
      <c r="C95" s="278" t="s">
        <v>290</v>
      </c>
      <c r="D95" s="278" t="s">
        <v>291</v>
      </c>
      <c r="E95" s="279">
        <v>212126</v>
      </c>
      <c r="F95" s="635">
        <v>17953728</v>
      </c>
      <c r="G95" s="280">
        <v>212126</v>
      </c>
      <c r="H95" s="280">
        <v>17953728</v>
      </c>
      <c r="I95" s="281" t="s">
        <v>119</v>
      </c>
      <c r="J95" s="281" t="s">
        <v>120</v>
      </c>
    </row>
    <row r="96" spans="1:10" ht="36">
      <c r="A96" s="277">
        <v>93</v>
      </c>
      <c r="B96" s="278" t="s">
        <v>179</v>
      </c>
      <c r="C96" s="278" t="s">
        <v>292</v>
      </c>
      <c r="D96" s="278" t="s">
        <v>293</v>
      </c>
      <c r="E96" s="279">
        <v>17571</v>
      </c>
      <c r="F96" s="635">
        <v>17971299</v>
      </c>
      <c r="G96" s="280">
        <v>17571</v>
      </c>
      <c r="H96" s="280">
        <v>17971299</v>
      </c>
      <c r="I96" s="281" t="s">
        <v>119</v>
      </c>
      <c r="J96" s="281" t="s">
        <v>120</v>
      </c>
    </row>
    <row r="97" spans="1:10" ht="72">
      <c r="A97" s="277">
        <v>94</v>
      </c>
      <c r="B97" s="278" t="s">
        <v>179</v>
      </c>
      <c r="C97" s="278" t="s">
        <v>294</v>
      </c>
      <c r="D97" s="278" t="s">
        <v>5703</v>
      </c>
      <c r="E97" s="279">
        <v>256316</v>
      </c>
      <c r="F97" s="635">
        <v>18227615</v>
      </c>
      <c r="G97" s="280">
        <v>256316</v>
      </c>
      <c r="H97" s="280">
        <v>18227615</v>
      </c>
      <c r="I97" s="281" t="s">
        <v>119</v>
      </c>
      <c r="J97" s="281" t="s">
        <v>120</v>
      </c>
    </row>
    <row r="98" spans="1:10" ht="36">
      <c r="A98" s="277">
        <v>95</v>
      </c>
      <c r="B98" s="278" t="s">
        <v>166</v>
      </c>
      <c r="C98" s="278" t="s">
        <v>295</v>
      </c>
      <c r="D98" s="278" t="s">
        <v>296</v>
      </c>
      <c r="E98" s="279">
        <v>382078</v>
      </c>
      <c r="F98" s="635">
        <v>18609693</v>
      </c>
      <c r="G98" s="280">
        <v>382078</v>
      </c>
      <c r="H98" s="280">
        <v>18609693</v>
      </c>
      <c r="I98" s="281" t="s">
        <v>108</v>
      </c>
      <c r="J98" s="281" t="s">
        <v>109</v>
      </c>
    </row>
    <row r="99" spans="1:10">
      <c r="A99" s="277">
        <v>96</v>
      </c>
      <c r="B99" s="278" t="s">
        <v>166</v>
      </c>
      <c r="C99" s="278" t="s">
        <v>297</v>
      </c>
      <c r="D99" s="278" t="s">
        <v>298</v>
      </c>
      <c r="E99" s="279">
        <v>25455</v>
      </c>
      <c r="F99" s="635">
        <v>18635148</v>
      </c>
      <c r="G99" s="280">
        <v>25455</v>
      </c>
      <c r="H99" s="280">
        <v>18635148</v>
      </c>
      <c r="I99" s="281" t="s">
        <v>108</v>
      </c>
      <c r="J99" s="281" t="s">
        <v>109</v>
      </c>
    </row>
    <row r="100" spans="1:10" ht="24">
      <c r="A100" s="277">
        <v>97</v>
      </c>
      <c r="B100" s="278" t="s">
        <v>166</v>
      </c>
      <c r="C100" s="278" t="s">
        <v>299</v>
      </c>
      <c r="D100" s="278" t="s">
        <v>300</v>
      </c>
      <c r="E100" s="279">
        <v>171296</v>
      </c>
      <c r="F100" s="635">
        <v>18806444</v>
      </c>
      <c r="G100" s="280">
        <v>171296</v>
      </c>
      <c r="H100" s="280">
        <v>18806444</v>
      </c>
      <c r="I100" s="281" t="s">
        <v>108</v>
      </c>
      <c r="J100" s="281" t="s">
        <v>109</v>
      </c>
    </row>
    <row r="101" spans="1:10" ht="24">
      <c r="A101" s="277">
        <v>98</v>
      </c>
      <c r="B101" s="278" t="s">
        <v>166</v>
      </c>
      <c r="C101" s="278" t="s">
        <v>301</v>
      </c>
      <c r="D101" s="278" t="s">
        <v>302</v>
      </c>
      <c r="E101" s="279">
        <v>50409</v>
      </c>
      <c r="F101" s="635">
        <v>18856853</v>
      </c>
      <c r="G101" s="280">
        <v>50409</v>
      </c>
      <c r="H101" s="280">
        <v>18856853</v>
      </c>
      <c r="I101" s="281" t="s">
        <v>108</v>
      </c>
      <c r="J101" s="281" t="s">
        <v>109</v>
      </c>
    </row>
    <row r="102" spans="1:10" ht="24">
      <c r="A102" s="277">
        <v>99</v>
      </c>
      <c r="B102" s="278" t="s">
        <v>166</v>
      </c>
      <c r="C102" s="278" t="s">
        <v>303</v>
      </c>
      <c r="D102" s="278" t="s">
        <v>304</v>
      </c>
      <c r="E102" s="279">
        <v>61177</v>
      </c>
      <c r="F102" s="635">
        <v>18918030</v>
      </c>
      <c r="G102" s="280">
        <v>61177</v>
      </c>
      <c r="H102" s="280">
        <v>18918030</v>
      </c>
      <c r="I102" s="281" t="s">
        <v>108</v>
      </c>
      <c r="J102" s="281" t="s">
        <v>109</v>
      </c>
    </row>
    <row r="103" spans="1:10" ht="36">
      <c r="A103" s="277">
        <v>100</v>
      </c>
      <c r="B103" s="278" t="s">
        <v>166</v>
      </c>
      <c r="C103" s="278" t="s">
        <v>305</v>
      </c>
      <c r="D103" s="278" t="s">
        <v>306</v>
      </c>
      <c r="E103" s="279">
        <v>76846</v>
      </c>
      <c r="F103" s="635">
        <v>18994876</v>
      </c>
      <c r="G103" s="280">
        <v>76846</v>
      </c>
      <c r="H103" s="280">
        <v>18994876</v>
      </c>
      <c r="I103" s="281" t="s">
        <v>108</v>
      </c>
      <c r="J103" s="281" t="s">
        <v>109</v>
      </c>
    </row>
    <row r="104" spans="1:10" ht="48">
      <c r="A104" s="277">
        <v>101</v>
      </c>
      <c r="B104" s="278" t="s">
        <v>166</v>
      </c>
      <c r="C104" s="278" t="s">
        <v>307</v>
      </c>
      <c r="D104" s="278" t="s">
        <v>5717</v>
      </c>
      <c r="E104" s="279">
        <v>303338</v>
      </c>
      <c r="F104" s="635">
        <v>19298214</v>
      </c>
      <c r="G104" s="280">
        <v>303338</v>
      </c>
      <c r="H104" s="280">
        <v>19298214</v>
      </c>
      <c r="I104" s="281" t="s">
        <v>108</v>
      </c>
      <c r="J104" s="281" t="s">
        <v>109</v>
      </c>
    </row>
    <row r="105" spans="1:10" ht="24">
      <c r="A105" s="277">
        <v>102</v>
      </c>
      <c r="B105" s="278" t="s">
        <v>152</v>
      </c>
      <c r="C105" s="278" t="s">
        <v>308</v>
      </c>
      <c r="D105" s="278" t="s">
        <v>309</v>
      </c>
      <c r="E105" s="279">
        <v>110305</v>
      </c>
      <c r="F105" s="635">
        <v>19408519</v>
      </c>
      <c r="G105" s="280">
        <v>110305</v>
      </c>
      <c r="H105" s="280">
        <v>19408519</v>
      </c>
      <c r="I105" s="281" t="s">
        <v>155</v>
      </c>
      <c r="J105" s="281" t="s">
        <v>156</v>
      </c>
    </row>
    <row r="106" spans="1:10" ht="24">
      <c r="A106" s="277">
        <v>103</v>
      </c>
      <c r="B106" s="278" t="s">
        <v>152</v>
      </c>
      <c r="C106" s="278" t="s">
        <v>310</v>
      </c>
      <c r="D106" s="278" t="s">
        <v>311</v>
      </c>
      <c r="E106" s="279">
        <v>59395</v>
      </c>
      <c r="F106" s="635">
        <v>19467914</v>
      </c>
      <c r="G106" s="280">
        <v>59395</v>
      </c>
      <c r="H106" s="280">
        <v>19467914</v>
      </c>
      <c r="I106" s="281" t="s">
        <v>155</v>
      </c>
      <c r="J106" s="281" t="s">
        <v>156</v>
      </c>
    </row>
    <row r="107" spans="1:10" ht="24">
      <c r="A107" s="277">
        <v>104</v>
      </c>
      <c r="B107" s="278" t="s">
        <v>152</v>
      </c>
      <c r="C107" s="278" t="s">
        <v>312</v>
      </c>
      <c r="D107" s="278" t="s">
        <v>313</v>
      </c>
      <c r="E107" s="279">
        <v>29872</v>
      </c>
      <c r="F107" s="635">
        <v>19497786</v>
      </c>
      <c r="G107" s="280">
        <v>29872</v>
      </c>
      <c r="H107" s="280">
        <v>19497786</v>
      </c>
      <c r="I107" s="281" t="s">
        <v>155</v>
      </c>
      <c r="J107" s="281" t="s">
        <v>156</v>
      </c>
    </row>
    <row r="108" spans="1:10" ht="24">
      <c r="A108" s="277">
        <v>105</v>
      </c>
      <c r="B108" s="278" t="s">
        <v>152</v>
      </c>
      <c r="C108" s="278" t="s">
        <v>314</v>
      </c>
      <c r="D108" s="278" t="s">
        <v>315</v>
      </c>
      <c r="E108" s="279">
        <v>20975</v>
      </c>
      <c r="F108" s="635">
        <v>19518761</v>
      </c>
      <c r="G108" s="280">
        <v>20975</v>
      </c>
      <c r="H108" s="280">
        <v>19518761</v>
      </c>
      <c r="I108" s="281" t="s">
        <v>155</v>
      </c>
      <c r="J108" s="281" t="s">
        <v>156</v>
      </c>
    </row>
    <row r="109" spans="1:10" ht="36">
      <c r="A109" s="277">
        <v>106</v>
      </c>
      <c r="B109" s="278" t="s">
        <v>152</v>
      </c>
      <c r="C109" s="278" t="s">
        <v>316</v>
      </c>
      <c r="D109" s="278" t="s">
        <v>317</v>
      </c>
      <c r="E109" s="279">
        <v>48542</v>
      </c>
      <c r="F109" s="635">
        <v>19567303</v>
      </c>
      <c r="G109" s="280">
        <v>48542</v>
      </c>
      <c r="H109" s="280">
        <v>19567303</v>
      </c>
      <c r="I109" s="281" t="s">
        <v>155</v>
      </c>
      <c r="J109" s="281" t="s">
        <v>156</v>
      </c>
    </row>
    <row r="110" spans="1:10" ht="24">
      <c r="A110" s="277">
        <v>107</v>
      </c>
      <c r="B110" s="278" t="s">
        <v>152</v>
      </c>
      <c r="C110" s="278" t="s">
        <v>318</v>
      </c>
      <c r="D110" s="278" t="s">
        <v>319</v>
      </c>
      <c r="E110" s="279">
        <v>163749</v>
      </c>
      <c r="F110" s="635">
        <v>19731052</v>
      </c>
      <c r="G110" s="280">
        <v>163749</v>
      </c>
      <c r="H110" s="280">
        <v>19731052</v>
      </c>
      <c r="I110" s="281" t="s">
        <v>155</v>
      </c>
      <c r="J110" s="281" t="s">
        <v>156</v>
      </c>
    </row>
    <row r="111" spans="1:10" ht="24">
      <c r="A111" s="277">
        <v>108</v>
      </c>
      <c r="B111" s="278" t="s">
        <v>164</v>
      </c>
      <c r="C111" s="278" t="s">
        <v>320</v>
      </c>
      <c r="D111" s="278" t="s">
        <v>321</v>
      </c>
      <c r="E111" s="279">
        <v>60668</v>
      </c>
      <c r="F111" s="635">
        <v>19791720</v>
      </c>
      <c r="G111" s="280">
        <v>60668</v>
      </c>
      <c r="H111" s="280">
        <v>19791720</v>
      </c>
      <c r="I111" s="281" t="s">
        <v>113</v>
      </c>
      <c r="J111" s="281" t="s">
        <v>114</v>
      </c>
    </row>
    <row r="112" spans="1:10" ht="48">
      <c r="A112" s="277">
        <v>109</v>
      </c>
      <c r="B112" s="278" t="s">
        <v>166</v>
      </c>
      <c r="C112" s="278" t="s">
        <v>322</v>
      </c>
      <c r="D112" s="278" t="s">
        <v>323</v>
      </c>
      <c r="E112" s="279">
        <v>93024</v>
      </c>
      <c r="F112" s="635">
        <v>19884744</v>
      </c>
      <c r="G112" s="280">
        <v>93024</v>
      </c>
      <c r="H112" s="280">
        <v>19884744</v>
      </c>
      <c r="I112" s="281" t="s">
        <v>108</v>
      </c>
      <c r="J112" s="281" t="s">
        <v>109</v>
      </c>
    </row>
    <row r="113" spans="1:10" ht="24">
      <c r="A113" s="277">
        <v>110</v>
      </c>
      <c r="B113" s="278" t="s">
        <v>166</v>
      </c>
      <c r="C113" s="278" t="s">
        <v>324</v>
      </c>
      <c r="D113" s="278" t="s">
        <v>325</v>
      </c>
      <c r="E113" s="279">
        <v>141558</v>
      </c>
      <c r="F113" s="635">
        <v>20026302</v>
      </c>
      <c r="G113" s="280">
        <v>141558</v>
      </c>
      <c r="H113" s="280">
        <v>20026302</v>
      </c>
      <c r="I113" s="281" t="s">
        <v>108</v>
      </c>
      <c r="J113" s="281" t="s">
        <v>109</v>
      </c>
    </row>
    <row r="114" spans="1:10" ht="24">
      <c r="A114" s="277">
        <v>111</v>
      </c>
      <c r="B114" s="278" t="s">
        <v>166</v>
      </c>
      <c r="C114" s="278" t="s">
        <v>326</v>
      </c>
      <c r="D114" s="278" t="s">
        <v>327</v>
      </c>
      <c r="E114" s="279">
        <v>35473</v>
      </c>
      <c r="F114" s="635">
        <v>20061775</v>
      </c>
      <c r="G114" s="280">
        <v>35473</v>
      </c>
      <c r="H114" s="280">
        <v>20061775</v>
      </c>
      <c r="I114" s="281" t="s">
        <v>108</v>
      </c>
      <c r="J114" s="281" t="s">
        <v>109</v>
      </c>
    </row>
    <row r="115" spans="1:10" ht="36">
      <c r="A115" s="277">
        <v>112</v>
      </c>
      <c r="B115" s="278" t="s">
        <v>179</v>
      </c>
      <c r="C115" s="278" t="s">
        <v>328</v>
      </c>
      <c r="D115" s="278" t="s">
        <v>329</v>
      </c>
      <c r="E115" s="279">
        <v>159410</v>
      </c>
      <c r="F115" s="635">
        <v>20221185</v>
      </c>
      <c r="G115" s="280">
        <v>159410</v>
      </c>
      <c r="H115" s="280">
        <v>20221185</v>
      </c>
      <c r="I115" s="281" t="s">
        <v>119</v>
      </c>
      <c r="J115" s="281" t="s">
        <v>120</v>
      </c>
    </row>
    <row r="116" spans="1:10" ht="24">
      <c r="A116" s="277">
        <v>113</v>
      </c>
      <c r="B116" s="278" t="s">
        <v>179</v>
      </c>
      <c r="C116" s="278" t="s">
        <v>330</v>
      </c>
      <c r="D116" s="278" t="s">
        <v>331</v>
      </c>
      <c r="E116" s="279">
        <v>1142595</v>
      </c>
      <c r="F116" s="635">
        <v>21363780</v>
      </c>
      <c r="G116" s="280">
        <v>1142595</v>
      </c>
      <c r="H116" s="280">
        <v>21363780</v>
      </c>
      <c r="I116" s="281" t="s">
        <v>119</v>
      </c>
      <c r="J116" s="281" t="s">
        <v>120</v>
      </c>
    </row>
    <row r="117" spans="1:10" ht="24">
      <c r="A117" s="277">
        <v>114</v>
      </c>
      <c r="B117" s="278" t="s">
        <v>179</v>
      </c>
      <c r="C117" s="278" t="s">
        <v>332</v>
      </c>
      <c r="D117" s="278" t="s">
        <v>5718</v>
      </c>
      <c r="E117" s="279">
        <v>474863</v>
      </c>
      <c r="F117" s="635">
        <v>21838643</v>
      </c>
      <c r="G117" s="280">
        <v>474863</v>
      </c>
      <c r="H117" s="280">
        <v>21838643</v>
      </c>
      <c r="I117" s="281" t="s">
        <v>119</v>
      </c>
      <c r="J117" s="281" t="s">
        <v>120</v>
      </c>
    </row>
    <row r="118" spans="1:10" ht="24">
      <c r="A118" s="277">
        <v>115</v>
      </c>
      <c r="B118" s="278" t="s">
        <v>179</v>
      </c>
      <c r="C118" s="278" t="s">
        <v>333</v>
      </c>
      <c r="D118" s="278" t="s">
        <v>334</v>
      </c>
      <c r="E118" s="279">
        <v>310412</v>
      </c>
      <c r="F118" s="635">
        <v>22149055</v>
      </c>
      <c r="G118" s="280">
        <v>310412</v>
      </c>
      <c r="H118" s="280">
        <v>22149055</v>
      </c>
      <c r="I118" s="281" t="s">
        <v>119</v>
      </c>
      <c r="J118" s="281" t="s">
        <v>120</v>
      </c>
    </row>
    <row r="119" spans="1:10" ht="24">
      <c r="A119" s="277">
        <v>116</v>
      </c>
      <c r="B119" s="278" t="s">
        <v>179</v>
      </c>
      <c r="C119" s="278" t="s">
        <v>335</v>
      </c>
      <c r="D119" s="278" t="s">
        <v>5719</v>
      </c>
      <c r="E119" s="279">
        <v>47036</v>
      </c>
      <c r="F119" s="635">
        <v>22196091</v>
      </c>
      <c r="G119" s="280">
        <v>47036</v>
      </c>
      <c r="H119" s="280">
        <v>22196091</v>
      </c>
      <c r="I119" s="281" t="s">
        <v>119</v>
      </c>
      <c r="J119" s="281" t="s">
        <v>120</v>
      </c>
    </row>
    <row r="120" spans="1:10" ht="36">
      <c r="A120" s="277">
        <v>117</v>
      </c>
      <c r="B120" s="278" t="s">
        <v>179</v>
      </c>
      <c r="C120" s="278" t="s">
        <v>336</v>
      </c>
      <c r="D120" s="278" t="s">
        <v>337</v>
      </c>
      <c r="E120" s="279">
        <v>16457</v>
      </c>
      <c r="F120" s="635">
        <v>22212548</v>
      </c>
      <c r="G120" s="280">
        <v>16457</v>
      </c>
      <c r="H120" s="280">
        <v>22212548</v>
      </c>
      <c r="I120" s="281" t="s">
        <v>119</v>
      </c>
      <c r="J120" s="281" t="s">
        <v>120</v>
      </c>
    </row>
    <row r="121" spans="1:10" ht="24">
      <c r="A121" s="277">
        <v>118</v>
      </c>
      <c r="B121" s="278" t="s">
        <v>179</v>
      </c>
      <c r="C121" s="278" t="s">
        <v>338</v>
      </c>
      <c r="D121" s="278" t="s">
        <v>339</v>
      </c>
      <c r="E121" s="279">
        <v>339401</v>
      </c>
      <c r="F121" s="635">
        <v>22551949</v>
      </c>
      <c r="G121" s="280">
        <v>339401</v>
      </c>
      <c r="H121" s="280">
        <v>22551949</v>
      </c>
      <c r="I121" s="281" t="s">
        <v>119</v>
      </c>
      <c r="J121" s="281" t="s">
        <v>120</v>
      </c>
    </row>
    <row r="122" spans="1:10" ht="48">
      <c r="A122" s="277">
        <v>119</v>
      </c>
      <c r="B122" s="278" t="s">
        <v>179</v>
      </c>
      <c r="C122" s="278" t="s">
        <v>340</v>
      </c>
      <c r="D122" s="278" t="s">
        <v>341</v>
      </c>
      <c r="E122" s="279">
        <v>22723</v>
      </c>
      <c r="F122" s="635">
        <v>22574672</v>
      </c>
      <c r="G122" s="280">
        <v>22723</v>
      </c>
      <c r="H122" s="280">
        <v>22574672</v>
      </c>
      <c r="I122" s="281" t="s">
        <v>119</v>
      </c>
      <c r="J122" s="281" t="s">
        <v>120</v>
      </c>
    </row>
    <row r="123" spans="1:10" ht="24">
      <c r="A123" s="277">
        <v>120</v>
      </c>
      <c r="B123" s="278" t="s">
        <v>166</v>
      </c>
      <c r="C123" s="278" t="s">
        <v>342</v>
      </c>
      <c r="D123" s="278" t="s">
        <v>5704</v>
      </c>
      <c r="E123" s="279">
        <v>17643</v>
      </c>
      <c r="F123" s="635">
        <v>22592315</v>
      </c>
      <c r="G123" s="280">
        <v>17643</v>
      </c>
      <c r="H123" s="280">
        <v>22592315</v>
      </c>
      <c r="I123" s="281" t="s">
        <v>108</v>
      </c>
      <c r="J123" s="281" t="s">
        <v>109</v>
      </c>
    </row>
    <row r="124" spans="1:10" ht="48">
      <c r="A124" s="277">
        <v>121</v>
      </c>
      <c r="B124" s="278" t="s">
        <v>166</v>
      </c>
      <c r="C124" s="278" t="s">
        <v>343</v>
      </c>
      <c r="D124" s="278" t="s">
        <v>344</v>
      </c>
      <c r="E124" s="279">
        <v>142642</v>
      </c>
      <c r="F124" s="635">
        <v>22734957</v>
      </c>
      <c r="G124" s="280">
        <v>142642</v>
      </c>
      <c r="H124" s="280">
        <v>22734957</v>
      </c>
      <c r="I124" s="281" t="s">
        <v>108</v>
      </c>
      <c r="J124" s="281" t="s">
        <v>109</v>
      </c>
    </row>
    <row r="125" spans="1:10" ht="24">
      <c r="A125" s="277">
        <v>122</v>
      </c>
      <c r="B125" s="278" t="s">
        <v>166</v>
      </c>
      <c r="C125" s="278" t="s">
        <v>345</v>
      </c>
      <c r="D125" s="278" t="s">
        <v>346</v>
      </c>
      <c r="E125" s="279">
        <v>64486</v>
      </c>
      <c r="F125" s="635">
        <v>22799443</v>
      </c>
      <c r="G125" s="280">
        <v>64486</v>
      </c>
      <c r="H125" s="280">
        <v>22799443</v>
      </c>
      <c r="I125" s="281" t="s">
        <v>108</v>
      </c>
      <c r="J125" s="281" t="s">
        <v>109</v>
      </c>
    </row>
    <row r="126" spans="1:10" ht="24">
      <c r="A126" s="277">
        <v>123</v>
      </c>
      <c r="B126" s="278" t="s">
        <v>166</v>
      </c>
      <c r="C126" s="278" t="s">
        <v>347</v>
      </c>
      <c r="D126" s="278" t="s">
        <v>348</v>
      </c>
      <c r="E126" s="279">
        <v>29772</v>
      </c>
      <c r="F126" s="635">
        <v>22829215</v>
      </c>
      <c r="G126" s="280">
        <v>29772</v>
      </c>
      <c r="H126" s="280">
        <v>22829215</v>
      </c>
      <c r="I126" s="281" t="s">
        <v>108</v>
      </c>
      <c r="J126" s="281" t="s">
        <v>109</v>
      </c>
    </row>
    <row r="127" spans="1:10" ht="24">
      <c r="A127" s="277">
        <v>124</v>
      </c>
      <c r="B127" s="278" t="s">
        <v>166</v>
      </c>
      <c r="C127" s="278" t="s">
        <v>349</v>
      </c>
      <c r="D127" s="278" t="s">
        <v>350</v>
      </c>
      <c r="E127" s="279">
        <v>124102</v>
      </c>
      <c r="F127" s="635">
        <v>22953317</v>
      </c>
      <c r="G127" s="280">
        <v>124102</v>
      </c>
      <c r="H127" s="280">
        <v>22953317</v>
      </c>
      <c r="I127" s="281" t="s">
        <v>108</v>
      </c>
      <c r="J127" s="281" t="s">
        <v>109</v>
      </c>
    </row>
    <row r="128" spans="1:10" ht="24">
      <c r="A128" s="277">
        <v>125</v>
      </c>
      <c r="B128" s="278" t="s">
        <v>166</v>
      </c>
      <c r="C128" s="278" t="s">
        <v>351</v>
      </c>
      <c r="D128" s="278" t="s">
        <v>352</v>
      </c>
      <c r="E128" s="279">
        <v>148573</v>
      </c>
      <c r="F128" s="635">
        <v>23101890</v>
      </c>
      <c r="G128" s="280">
        <v>148573</v>
      </c>
      <c r="H128" s="280">
        <v>23101890</v>
      </c>
      <c r="I128" s="281" t="s">
        <v>108</v>
      </c>
      <c r="J128" s="281" t="s">
        <v>109</v>
      </c>
    </row>
    <row r="129" spans="1:10" ht="24">
      <c r="A129" s="277">
        <v>126</v>
      </c>
      <c r="B129" s="278" t="s">
        <v>166</v>
      </c>
      <c r="C129" s="278" t="s">
        <v>353</v>
      </c>
      <c r="D129" s="278" t="s">
        <v>354</v>
      </c>
      <c r="E129" s="279">
        <v>37340</v>
      </c>
      <c r="F129" s="635">
        <v>23139230</v>
      </c>
      <c r="G129" s="280">
        <v>37340</v>
      </c>
      <c r="H129" s="280">
        <v>23139230</v>
      </c>
      <c r="I129" s="281" t="s">
        <v>108</v>
      </c>
      <c r="J129" s="281" t="s">
        <v>109</v>
      </c>
    </row>
    <row r="130" spans="1:10" ht="24">
      <c r="A130" s="277">
        <v>127</v>
      </c>
      <c r="B130" s="278" t="s">
        <v>166</v>
      </c>
      <c r="C130" s="278" t="s">
        <v>355</v>
      </c>
      <c r="D130" s="278" t="s">
        <v>356</v>
      </c>
      <c r="E130" s="279">
        <v>48939</v>
      </c>
      <c r="F130" s="635">
        <v>23188169</v>
      </c>
      <c r="G130" s="280">
        <v>48939</v>
      </c>
      <c r="H130" s="280">
        <v>23188169</v>
      </c>
      <c r="I130" s="281" t="s">
        <v>108</v>
      </c>
      <c r="J130" s="281" t="s">
        <v>109</v>
      </c>
    </row>
    <row r="131" spans="1:10" ht="36">
      <c r="A131" s="277">
        <v>128</v>
      </c>
      <c r="B131" s="278" t="s">
        <v>166</v>
      </c>
      <c r="C131" s="278" t="s">
        <v>357</v>
      </c>
      <c r="D131" s="278" t="s">
        <v>358</v>
      </c>
      <c r="E131" s="279">
        <v>91002</v>
      </c>
      <c r="F131" s="635">
        <v>23279171</v>
      </c>
      <c r="G131" s="280">
        <v>91002</v>
      </c>
      <c r="H131" s="280">
        <v>23279171</v>
      </c>
      <c r="I131" s="281" t="s">
        <v>108</v>
      </c>
      <c r="J131" s="281" t="s">
        <v>109</v>
      </c>
    </row>
    <row r="132" spans="1:10" ht="24">
      <c r="A132" s="277">
        <v>129</v>
      </c>
      <c r="B132" s="278" t="s">
        <v>166</v>
      </c>
      <c r="C132" s="278" t="s">
        <v>359</v>
      </c>
      <c r="D132" s="278" t="s">
        <v>360</v>
      </c>
      <c r="E132" s="279">
        <v>44237</v>
      </c>
      <c r="F132" s="635">
        <v>23323408</v>
      </c>
      <c r="G132" s="280">
        <v>44237</v>
      </c>
      <c r="H132" s="280">
        <v>23323408</v>
      </c>
      <c r="I132" s="281" t="s">
        <v>108</v>
      </c>
      <c r="J132" s="281" t="s">
        <v>109</v>
      </c>
    </row>
    <row r="133" spans="1:10" ht="24">
      <c r="A133" s="277">
        <v>130</v>
      </c>
      <c r="B133" s="278" t="s">
        <v>166</v>
      </c>
      <c r="C133" s="278" t="s">
        <v>361</v>
      </c>
      <c r="D133" s="278" t="s">
        <v>5705</v>
      </c>
      <c r="E133" s="279">
        <v>132458</v>
      </c>
      <c r="F133" s="635">
        <v>23455866</v>
      </c>
      <c r="G133" s="280">
        <v>132458</v>
      </c>
      <c r="H133" s="280">
        <v>23455866</v>
      </c>
      <c r="I133" s="281" t="s">
        <v>108</v>
      </c>
      <c r="J133" s="281" t="s">
        <v>109</v>
      </c>
    </row>
    <row r="134" spans="1:10" ht="24">
      <c r="A134" s="277">
        <v>131</v>
      </c>
      <c r="B134" s="278" t="s">
        <v>166</v>
      </c>
      <c r="C134" s="278" t="s">
        <v>362</v>
      </c>
      <c r="D134" s="278" t="s">
        <v>5706</v>
      </c>
      <c r="E134" s="279">
        <v>48068</v>
      </c>
      <c r="F134" s="635">
        <v>23503934</v>
      </c>
      <c r="G134" s="280">
        <v>48068</v>
      </c>
      <c r="H134" s="280">
        <v>23503934</v>
      </c>
      <c r="I134" s="281" t="s">
        <v>108</v>
      </c>
      <c r="J134" s="281" t="s">
        <v>109</v>
      </c>
    </row>
    <row r="135" spans="1:10">
      <c r="D135" s="147" t="s">
        <v>5411</v>
      </c>
      <c r="E135" s="39">
        <f>SUM(E4:E134)</f>
        <v>23503934</v>
      </c>
    </row>
    <row r="136" spans="1:10" ht="12.75" thickBot="1">
      <c r="D136" s="44" t="s">
        <v>5410</v>
      </c>
      <c r="E136" s="39">
        <f>'06-DHSS Not PH'!E198</f>
        <v>16849475</v>
      </c>
    </row>
    <row r="137" spans="1:10" ht="12.75" thickTop="1">
      <c r="D137" s="147" t="s">
        <v>5412</v>
      </c>
      <c r="E137" s="39">
        <f>SUM(E135:E136)</f>
        <v>40353409</v>
      </c>
    </row>
  </sheetData>
  <mergeCells count="1">
    <mergeCell ref="A1:B1"/>
  </mergeCells>
  <pageMargins left="0.25" right="0.25" top="0.75" bottom="0.75" header="0.3" footer="0.3"/>
  <pageSetup scale="76" fitToHeight="0" orientation="landscape" verticalDpi="0" r:id="rId1"/>
  <headerFooter>
    <oddHeader>&amp;F</oddHeader>
    <oddFooter>&amp;C&amp;A&amp;R&amp;P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98"/>
  <sheetViews>
    <sheetView workbookViewId="0">
      <pane ySplit="3" topLeftCell="A4" activePane="bottomLeft" state="frozen"/>
      <selection pane="bottomLeft" activeCell="A4" sqref="A4"/>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0.5703125" style="272" bestFit="1" customWidth="1"/>
    <col min="6" max="6" width="12.28515625" style="633" bestFit="1" customWidth="1"/>
    <col min="7" max="7" width="7.140625" style="272" customWidth="1"/>
    <col min="8" max="8" width="15" style="272" bestFit="1" customWidth="1"/>
    <col min="9" max="9" width="12.5703125" style="272" bestFit="1" customWidth="1"/>
    <col min="10" max="10" width="12.42578125" style="272" bestFit="1" customWidth="1"/>
    <col min="11" max="16384" width="8.7109375" style="4"/>
  </cols>
  <sheetData>
    <row r="1" spans="1:10">
      <c r="A1" s="656" t="s">
        <v>722</v>
      </c>
      <c r="B1" s="656"/>
    </row>
    <row r="3" spans="1:10" s="2" customFormat="1">
      <c r="A3" s="351" t="s">
        <v>6</v>
      </c>
      <c r="B3" s="351" t="s">
        <v>5671</v>
      </c>
      <c r="C3" s="351" t="s">
        <v>7</v>
      </c>
      <c r="D3" s="351" t="s">
        <v>8</v>
      </c>
      <c r="E3" s="351" t="s">
        <v>9</v>
      </c>
      <c r="F3" s="633" t="s">
        <v>10</v>
      </c>
      <c r="G3" s="351" t="s">
        <v>11</v>
      </c>
      <c r="H3" s="351" t="s">
        <v>12</v>
      </c>
      <c r="I3" s="351" t="s">
        <v>13</v>
      </c>
      <c r="J3" s="351" t="s">
        <v>14</v>
      </c>
    </row>
    <row r="4" spans="1:10" ht="24">
      <c r="A4" s="277">
        <v>1</v>
      </c>
      <c r="B4" s="278" t="s">
        <v>105</v>
      </c>
      <c r="C4" s="278" t="s">
        <v>106</v>
      </c>
      <c r="D4" s="278" t="s">
        <v>107</v>
      </c>
      <c r="E4" s="279">
        <v>148860</v>
      </c>
      <c r="F4" s="635">
        <v>148860</v>
      </c>
      <c r="G4" s="280">
        <v>148860</v>
      </c>
      <c r="H4" s="280">
        <v>148860</v>
      </c>
      <c r="I4" s="277" t="s">
        <v>108</v>
      </c>
      <c r="J4" s="352" t="s">
        <v>109</v>
      </c>
    </row>
    <row r="5" spans="1:10" ht="24">
      <c r="A5" s="277">
        <v>2</v>
      </c>
      <c r="B5" s="278" t="s">
        <v>110</v>
      </c>
      <c r="C5" s="278" t="s">
        <v>111</v>
      </c>
      <c r="D5" s="278" t="s">
        <v>112</v>
      </c>
      <c r="E5" s="279">
        <v>41350</v>
      </c>
      <c r="F5" s="635">
        <v>190210</v>
      </c>
      <c r="G5" s="280">
        <v>41350</v>
      </c>
      <c r="H5" s="280">
        <v>190210</v>
      </c>
      <c r="I5" s="277" t="s">
        <v>113</v>
      </c>
      <c r="J5" s="352" t="s">
        <v>114</v>
      </c>
    </row>
    <row r="6" spans="1:10" ht="24">
      <c r="A6" s="277">
        <v>3</v>
      </c>
      <c r="B6" s="278" t="s">
        <v>110</v>
      </c>
      <c r="C6" s="278" t="s">
        <v>115</v>
      </c>
      <c r="D6" s="278" t="s">
        <v>116</v>
      </c>
      <c r="E6" s="279">
        <v>205096</v>
      </c>
      <c r="F6" s="635">
        <v>395306</v>
      </c>
      <c r="G6" s="280">
        <v>205096</v>
      </c>
      <c r="H6" s="280">
        <v>395306</v>
      </c>
      <c r="I6" s="277" t="s">
        <v>113</v>
      </c>
      <c r="J6" s="277" t="s">
        <v>114</v>
      </c>
    </row>
    <row r="7" spans="1:10" ht="60">
      <c r="A7" s="277">
        <v>4</v>
      </c>
      <c r="B7" s="278" t="s">
        <v>117</v>
      </c>
      <c r="C7" s="278" t="s">
        <v>118</v>
      </c>
      <c r="D7" s="278" t="s">
        <v>5725</v>
      </c>
      <c r="E7" s="279">
        <v>314260</v>
      </c>
      <c r="F7" s="635">
        <v>709566</v>
      </c>
      <c r="G7" s="280">
        <v>314260</v>
      </c>
      <c r="H7" s="280">
        <v>709566</v>
      </c>
      <c r="I7" s="277" t="s">
        <v>119</v>
      </c>
      <c r="J7" s="277" t="s">
        <v>120</v>
      </c>
    </row>
    <row r="8" spans="1:10" ht="36">
      <c r="A8" s="277">
        <v>5</v>
      </c>
      <c r="B8" s="278" t="s">
        <v>127</v>
      </c>
      <c r="C8" s="278" t="s">
        <v>128</v>
      </c>
      <c r="D8" s="278" t="s">
        <v>129</v>
      </c>
      <c r="E8" s="279">
        <v>13232</v>
      </c>
      <c r="F8" s="635">
        <v>722798</v>
      </c>
      <c r="G8" s="280">
        <v>13232</v>
      </c>
      <c r="H8" s="280">
        <v>722798</v>
      </c>
      <c r="I8" s="277" t="s">
        <v>108</v>
      </c>
      <c r="J8" s="277" t="s">
        <v>109</v>
      </c>
    </row>
    <row r="9" spans="1:10" ht="36">
      <c r="A9" s="277">
        <v>6</v>
      </c>
      <c r="B9" s="278" t="s">
        <v>364</v>
      </c>
      <c r="C9" s="278" t="s">
        <v>365</v>
      </c>
      <c r="D9" s="278" t="s">
        <v>366</v>
      </c>
      <c r="E9" s="279">
        <v>226881</v>
      </c>
      <c r="F9" s="635">
        <v>949679</v>
      </c>
      <c r="G9" s="280">
        <v>226881</v>
      </c>
      <c r="H9" s="280">
        <v>949679</v>
      </c>
      <c r="I9" s="277" t="s">
        <v>119</v>
      </c>
      <c r="J9" s="277" t="s">
        <v>120</v>
      </c>
    </row>
    <row r="10" spans="1:10" ht="36">
      <c r="A10" s="277">
        <v>7</v>
      </c>
      <c r="B10" s="278" t="s">
        <v>364</v>
      </c>
      <c r="C10" s="278" t="s">
        <v>367</v>
      </c>
      <c r="D10" s="278" t="s">
        <v>368</v>
      </c>
      <c r="E10" s="279">
        <v>42425</v>
      </c>
      <c r="F10" s="635">
        <v>992104</v>
      </c>
      <c r="G10" s="280">
        <v>42425</v>
      </c>
      <c r="H10" s="280">
        <v>992104</v>
      </c>
      <c r="I10" s="277" t="s">
        <v>119</v>
      </c>
      <c r="J10" s="277" t="s">
        <v>120</v>
      </c>
    </row>
    <row r="11" spans="1:10" ht="48">
      <c r="A11" s="277">
        <v>8</v>
      </c>
      <c r="B11" s="278" t="s">
        <v>364</v>
      </c>
      <c r="C11" s="278" t="s">
        <v>369</v>
      </c>
      <c r="D11" s="278" t="s">
        <v>370</v>
      </c>
      <c r="E11" s="279">
        <v>205057</v>
      </c>
      <c r="F11" s="635">
        <v>1197161</v>
      </c>
      <c r="G11" s="280">
        <v>205057</v>
      </c>
      <c r="H11" s="280">
        <v>1197161</v>
      </c>
      <c r="I11" s="277" t="s">
        <v>119</v>
      </c>
      <c r="J11" s="277" t="s">
        <v>120</v>
      </c>
    </row>
    <row r="12" spans="1:10" ht="36">
      <c r="A12" s="277">
        <v>9</v>
      </c>
      <c r="B12" s="278" t="s">
        <v>371</v>
      </c>
      <c r="C12" s="278" t="s">
        <v>372</v>
      </c>
      <c r="D12" s="278" t="s">
        <v>5726</v>
      </c>
      <c r="E12" s="279">
        <v>198480</v>
      </c>
      <c r="F12" s="635">
        <v>1395641</v>
      </c>
      <c r="G12" s="280">
        <v>198480</v>
      </c>
      <c r="H12" s="280">
        <v>1395641</v>
      </c>
      <c r="I12" s="277" t="s">
        <v>108</v>
      </c>
      <c r="J12" s="277" t="s">
        <v>109</v>
      </c>
    </row>
    <row r="13" spans="1:10" ht="36">
      <c r="A13" s="277">
        <v>10</v>
      </c>
      <c r="B13" s="278" t="s">
        <v>373</v>
      </c>
      <c r="C13" s="278" t="s">
        <v>374</v>
      </c>
      <c r="D13" s="278" t="s">
        <v>375</v>
      </c>
      <c r="E13" s="279">
        <v>74430</v>
      </c>
      <c r="F13" s="635">
        <v>1470071</v>
      </c>
      <c r="G13" s="280">
        <v>74430</v>
      </c>
      <c r="H13" s="280">
        <v>1470071</v>
      </c>
      <c r="I13" s="277" t="s">
        <v>108</v>
      </c>
      <c r="J13" s="277" t="s">
        <v>109</v>
      </c>
    </row>
    <row r="14" spans="1:10" ht="24">
      <c r="A14" s="277">
        <v>11</v>
      </c>
      <c r="B14" s="278" t="s">
        <v>373</v>
      </c>
      <c r="C14" s="278" t="s">
        <v>376</v>
      </c>
      <c r="D14" s="278" t="s">
        <v>377</v>
      </c>
      <c r="E14" s="279">
        <v>19848</v>
      </c>
      <c r="F14" s="635">
        <v>1489919</v>
      </c>
      <c r="G14" s="280">
        <v>19848</v>
      </c>
      <c r="H14" s="280">
        <v>1489919</v>
      </c>
      <c r="I14" s="277" t="s">
        <v>108</v>
      </c>
      <c r="J14" s="277" t="s">
        <v>109</v>
      </c>
    </row>
    <row r="15" spans="1:10" ht="24">
      <c r="A15" s="277">
        <v>12</v>
      </c>
      <c r="B15" s="278" t="s">
        <v>373</v>
      </c>
      <c r="C15" s="278" t="s">
        <v>378</v>
      </c>
      <c r="D15" s="278" t="s">
        <v>5727</v>
      </c>
      <c r="E15" s="279">
        <v>26464</v>
      </c>
      <c r="F15" s="635">
        <v>1516383</v>
      </c>
      <c r="G15" s="280">
        <v>26464</v>
      </c>
      <c r="H15" s="280">
        <v>1516383</v>
      </c>
      <c r="I15" s="277" t="s">
        <v>108</v>
      </c>
      <c r="J15" s="277" t="s">
        <v>109</v>
      </c>
    </row>
    <row r="16" spans="1:10" ht="24">
      <c r="A16" s="277">
        <v>13</v>
      </c>
      <c r="B16" s="278" t="s">
        <v>373</v>
      </c>
      <c r="C16" s="278" t="s">
        <v>379</v>
      </c>
      <c r="D16" s="278" t="s">
        <v>380</v>
      </c>
      <c r="E16" s="279">
        <v>933493</v>
      </c>
      <c r="F16" s="635">
        <v>2449876</v>
      </c>
      <c r="G16" s="280">
        <v>933493</v>
      </c>
      <c r="H16" s="280">
        <v>2449876</v>
      </c>
      <c r="I16" s="277" t="s">
        <v>108</v>
      </c>
      <c r="J16" s="277" t="s">
        <v>109</v>
      </c>
    </row>
    <row r="17" spans="1:10" ht="24">
      <c r="A17" s="277">
        <v>14</v>
      </c>
      <c r="B17" s="278" t="s">
        <v>105</v>
      </c>
      <c r="C17" s="278" t="s">
        <v>381</v>
      </c>
      <c r="D17" s="278" t="s">
        <v>382</v>
      </c>
      <c r="E17" s="279">
        <v>248100</v>
      </c>
      <c r="F17" s="635">
        <v>2697976</v>
      </c>
      <c r="G17" s="280">
        <v>248100</v>
      </c>
      <c r="H17" s="280">
        <v>2697976</v>
      </c>
      <c r="I17" s="277" t="s">
        <v>108</v>
      </c>
      <c r="J17" s="277" t="s">
        <v>109</v>
      </c>
    </row>
    <row r="18" spans="1:10" ht="24">
      <c r="A18" s="277">
        <v>15</v>
      </c>
      <c r="B18" s="278" t="s">
        <v>105</v>
      </c>
      <c r="C18" s="278" t="s">
        <v>383</v>
      </c>
      <c r="D18" s="278" t="s">
        <v>384</v>
      </c>
      <c r="E18" s="279">
        <v>309920</v>
      </c>
      <c r="F18" s="635">
        <v>3007896</v>
      </c>
      <c r="G18" s="280">
        <v>309920</v>
      </c>
      <c r="H18" s="280">
        <v>3007896</v>
      </c>
      <c r="I18" s="277" t="s">
        <v>108</v>
      </c>
      <c r="J18" s="277" t="s">
        <v>109</v>
      </c>
    </row>
    <row r="19" spans="1:10" ht="24">
      <c r="A19" s="277">
        <v>16</v>
      </c>
      <c r="B19" s="278" t="s">
        <v>385</v>
      </c>
      <c r="C19" s="278" t="s">
        <v>386</v>
      </c>
      <c r="D19" s="278" t="s">
        <v>387</v>
      </c>
      <c r="E19" s="279">
        <v>63701</v>
      </c>
      <c r="F19" s="635">
        <v>3071597</v>
      </c>
      <c r="G19" s="280">
        <v>63701</v>
      </c>
      <c r="H19" s="280">
        <v>3071597</v>
      </c>
      <c r="I19" s="277" t="s">
        <v>113</v>
      </c>
      <c r="J19" s="352" t="s">
        <v>114</v>
      </c>
    </row>
    <row r="20" spans="1:10" ht="36">
      <c r="A20" s="277">
        <v>17</v>
      </c>
      <c r="B20" s="278" t="s">
        <v>110</v>
      </c>
      <c r="C20" s="278" t="s">
        <v>388</v>
      </c>
      <c r="D20" s="278" t="s">
        <v>389</v>
      </c>
      <c r="E20" s="279">
        <v>22570</v>
      </c>
      <c r="F20" s="635">
        <v>3094167</v>
      </c>
      <c r="G20" s="280">
        <v>22570</v>
      </c>
      <c r="H20" s="280">
        <v>3094167</v>
      </c>
      <c r="I20" s="277" t="s">
        <v>113</v>
      </c>
      <c r="J20" s="352" t="s">
        <v>114</v>
      </c>
    </row>
    <row r="21" spans="1:10" ht="36">
      <c r="A21" s="277">
        <v>18</v>
      </c>
      <c r="B21" s="278" t="s">
        <v>110</v>
      </c>
      <c r="C21" s="278" t="s">
        <v>390</v>
      </c>
      <c r="D21" s="278" t="s">
        <v>391</v>
      </c>
      <c r="E21" s="279">
        <v>231560</v>
      </c>
      <c r="F21" s="635">
        <v>3325727</v>
      </c>
      <c r="G21" s="280">
        <v>231560</v>
      </c>
      <c r="H21" s="280">
        <v>3325727</v>
      </c>
      <c r="I21" s="277" t="s">
        <v>113</v>
      </c>
      <c r="J21" s="352" t="s">
        <v>114</v>
      </c>
    </row>
    <row r="22" spans="1:10" ht="24">
      <c r="A22" s="277">
        <v>19</v>
      </c>
      <c r="B22" s="278" t="s">
        <v>110</v>
      </c>
      <c r="C22" s="278" t="s">
        <v>392</v>
      </c>
      <c r="D22" s="278" t="s">
        <v>393</v>
      </c>
      <c r="E22" s="279">
        <v>38042</v>
      </c>
      <c r="F22" s="635">
        <v>3363769</v>
      </c>
      <c r="G22" s="280">
        <v>38042</v>
      </c>
      <c r="H22" s="280">
        <v>3363769</v>
      </c>
      <c r="I22" s="277" t="s">
        <v>113</v>
      </c>
      <c r="J22" s="352" t="s">
        <v>114</v>
      </c>
    </row>
    <row r="23" spans="1:10" ht="60">
      <c r="A23" s="277">
        <v>20</v>
      </c>
      <c r="B23" s="278" t="s">
        <v>110</v>
      </c>
      <c r="C23" s="278" t="s">
        <v>394</v>
      </c>
      <c r="D23" s="278" t="s">
        <v>395</v>
      </c>
      <c r="E23" s="279">
        <v>25345</v>
      </c>
      <c r="F23" s="635">
        <v>3389114</v>
      </c>
      <c r="G23" s="280">
        <v>25345</v>
      </c>
      <c r="H23" s="280">
        <v>3389114</v>
      </c>
      <c r="I23" s="277" t="s">
        <v>113</v>
      </c>
      <c r="J23" s="352" t="s">
        <v>114</v>
      </c>
    </row>
    <row r="24" spans="1:10" ht="60">
      <c r="A24" s="277">
        <v>21</v>
      </c>
      <c r="B24" s="278" t="s">
        <v>117</v>
      </c>
      <c r="C24" s="278" t="s">
        <v>396</v>
      </c>
      <c r="D24" s="278" t="s">
        <v>397</v>
      </c>
      <c r="E24" s="279">
        <v>212126</v>
      </c>
      <c r="F24" s="635">
        <v>3601240</v>
      </c>
      <c r="G24" s="280">
        <v>212126</v>
      </c>
      <c r="H24" s="280">
        <v>3601240</v>
      </c>
      <c r="I24" s="277" t="s">
        <v>119</v>
      </c>
      <c r="J24" s="277" t="s">
        <v>120</v>
      </c>
    </row>
    <row r="25" spans="1:10" ht="36">
      <c r="A25" s="277">
        <v>22</v>
      </c>
      <c r="B25" s="278" t="s">
        <v>117</v>
      </c>
      <c r="C25" s="278" t="s">
        <v>398</v>
      </c>
      <c r="D25" s="278" t="s">
        <v>5742</v>
      </c>
      <c r="E25" s="279">
        <v>67880</v>
      </c>
      <c r="F25" s="635">
        <v>3669120</v>
      </c>
      <c r="G25" s="280">
        <v>67880</v>
      </c>
      <c r="H25" s="280">
        <v>3669120</v>
      </c>
      <c r="I25" s="277" t="s">
        <v>119</v>
      </c>
      <c r="J25" s="277" t="s">
        <v>120</v>
      </c>
    </row>
    <row r="26" spans="1:10" ht="36">
      <c r="A26" s="277">
        <v>23</v>
      </c>
      <c r="B26" s="278" t="s">
        <v>399</v>
      </c>
      <c r="C26" s="278" t="s">
        <v>400</v>
      </c>
      <c r="D26" s="278" t="s">
        <v>5743</v>
      </c>
      <c r="E26" s="279">
        <v>33569</v>
      </c>
      <c r="F26" s="635">
        <v>3702689</v>
      </c>
      <c r="G26" s="280">
        <v>33569</v>
      </c>
      <c r="H26" s="280">
        <v>3702689</v>
      </c>
      <c r="I26" s="277" t="s">
        <v>123</v>
      </c>
      <c r="J26" s="277" t="s">
        <v>124</v>
      </c>
    </row>
    <row r="27" spans="1:10" ht="24">
      <c r="A27" s="277">
        <v>24</v>
      </c>
      <c r="B27" s="278" t="s">
        <v>364</v>
      </c>
      <c r="C27" s="278" t="s">
        <v>401</v>
      </c>
      <c r="D27" s="278" t="s">
        <v>402</v>
      </c>
      <c r="E27" s="279">
        <v>159876</v>
      </c>
      <c r="F27" s="635">
        <v>3862565</v>
      </c>
      <c r="G27" s="280">
        <v>159876</v>
      </c>
      <c r="H27" s="280">
        <v>3862565</v>
      </c>
      <c r="I27" s="277" t="s">
        <v>119</v>
      </c>
      <c r="J27" s="277" t="s">
        <v>120</v>
      </c>
    </row>
    <row r="28" spans="1:10" ht="36">
      <c r="A28" s="277">
        <v>25</v>
      </c>
      <c r="B28" s="278" t="s">
        <v>403</v>
      </c>
      <c r="C28" s="278" t="s">
        <v>404</v>
      </c>
      <c r="D28" s="278" t="s">
        <v>405</v>
      </c>
      <c r="E28" s="279">
        <v>64861</v>
      </c>
      <c r="F28" s="635">
        <v>3927426</v>
      </c>
      <c r="G28" s="280">
        <v>64861</v>
      </c>
      <c r="H28" s="280">
        <v>3927426</v>
      </c>
      <c r="I28" s="277" t="s">
        <v>84</v>
      </c>
      <c r="J28" s="277" t="s">
        <v>133</v>
      </c>
    </row>
    <row r="29" spans="1:10" ht="36">
      <c r="A29" s="277">
        <v>26</v>
      </c>
      <c r="B29" s="278" t="s">
        <v>364</v>
      </c>
      <c r="C29" s="278" t="s">
        <v>406</v>
      </c>
      <c r="D29" s="278" t="s">
        <v>407</v>
      </c>
      <c r="E29" s="279">
        <v>51179</v>
      </c>
      <c r="F29" s="635">
        <v>3978605</v>
      </c>
      <c r="G29" s="280">
        <v>51179</v>
      </c>
      <c r="H29" s="280">
        <v>3978605</v>
      </c>
      <c r="I29" s="277" t="s">
        <v>119</v>
      </c>
      <c r="J29" s="277" t="s">
        <v>120</v>
      </c>
    </row>
    <row r="30" spans="1:10" ht="24">
      <c r="A30" s="277">
        <v>27</v>
      </c>
      <c r="B30" s="278" t="s">
        <v>364</v>
      </c>
      <c r="C30" s="278" t="s">
        <v>408</v>
      </c>
      <c r="D30" s="278" t="s">
        <v>409</v>
      </c>
      <c r="E30" s="279">
        <v>11762</v>
      </c>
      <c r="F30" s="635">
        <v>3990367</v>
      </c>
      <c r="G30" s="280">
        <v>11762</v>
      </c>
      <c r="H30" s="280">
        <v>3990367</v>
      </c>
      <c r="I30" s="277" t="s">
        <v>119</v>
      </c>
      <c r="J30" s="277" t="s">
        <v>120</v>
      </c>
    </row>
    <row r="31" spans="1:10" ht="36">
      <c r="A31" s="277">
        <v>28</v>
      </c>
      <c r="B31" s="278" t="s">
        <v>410</v>
      </c>
      <c r="C31" s="278" t="s">
        <v>411</v>
      </c>
      <c r="D31" s="278" t="s">
        <v>412</v>
      </c>
      <c r="E31" s="279">
        <v>62925</v>
      </c>
      <c r="F31" s="635">
        <v>4053292</v>
      </c>
      <c r="G31" s="280">
        <v>62925</v>
      </c>
      <c r="H31" s="280">
        <v>4053292</v>
      </c>
      <c r="I31" s="277" t="s">
        <v>108</v>
      </c>
      <c r="J31" s="277" t="s">
        <v>109</v>
      </c>
    </row>
    <row r="32" spans="1:10" ht="24">
      <c r="A32" s="277">
        <v>29</v>
      </c>
      <c r="B32" s="278" t="s">
        <v>110</v>
      </c>
      <c r="C32" s="278" t="s">
        <v>413</v>
      </c>
      <c r="D32" s="278" t="s">
        <v>414</v>
      </c>
      <c r="E32" s="279">
        <v>14886</v>
      </c>
      <c r="F32" s="635">
        <v>4068178</v>
      </c>
      <c r="G32" s="280">
        <v>14886</v>
      </c>
      <c r="H32" s="280">
        <v>4068178</v>
      </c>
      <c r="I32" s="277" t="s">
        <v>113</v>
      </c>
      <c r="J32" s="352" t="s">
        <v>114</v>
      </c>
    </row>
    <row r="33" spans="1:10" ht="48">
      <c r="A33" s="277">
        <v>30</v>
      </c>
      <c r="B33" s="278" t="s">
        <v>110</v>
      </c>
      <c r="C33" s="278" t="s">
        <v>415</v>
      </c>
      <c r="D33" s="278" t="s">
        <v>5744</v>
      </c>
      <c r="E33" s="279">
        <v>74680</v>
      </c>
      <c r="F33" s="635">
        <v>4142858</v>
      </c>
      <c r="G33" s="280">
        <v>74680</v>
      </c>
      <c r="H33" s="280">
        <v>4142858</v>
      </c>
      <c r="I33" s="277" t="s">
        <v>113</v>
      </c>
      <c r="J33" s="352" t="s">
        <v>114</v>
      </c>
    </row>
    <row r="34" spans="1:10" ht="24">
      <c r="A34" s="277">
        <v>31</v>
      </c>
      <c r="B34" s="278" t="s">
        <v>110</v>
      </c>
      <c r="C34" s="278" t="s">
        <v>416</v>
      </c>
      <c r="D34" s="278" t="s">
        <v>417</v>
      </c>
      <c r="E34" s="279">
        <v>21502</v>
      </c>
      <c r="F34" s="635">
        <v>4164360</v>
      </c>
      <c r="G34" s="280">
        <v>21502</v>
      </c>
      <c r="H34" s="280">
        <v>4164360</v>
      </c>
      <c r="I34" s="277" t="s">
        <v>113</v>
      </c>
      <c r="J34" s="352" t="s">
        <v>114</v>
      </c>
    </row>
    <row r="35" spans="1:10">
      <c r="A35" s="277">
        <v>32</v>
      </c>
      <c r="B35" s="278" t="s">
        <v>110</v>
      </c>
      <c r="C35" s="278" t="s">
        <v>418</v>
      </c>
      <c r="D35" s="278"/>
      <c r="E35" s="279">
        <v>24607</v>
      </c>
      <c r="F35" s="635">
        <v>4188967</v>
      </c>
      <c r="G35" s="280">
        <v>24607</v>
      </c>
      <c r="H35" s="280">
        <v>4188967</v>
      </c>
      <c r="I35" s="277" t="s">
        <v>113</v>
      </c>
      <c r="J35" s="352" t="s">
        <v>114</v>
      </c>
    </row>
    <row r="36" spans="1:10" ht="48">
      <c r="A36" s="277">
        <v>33</v>
      </c>
      <c r="B36" s="278" t="s">
        <v>110</v>
      </c>
      <c r="C36" s="278" t="s">
        <v>419</v>
      </c>
      <c r="D36" s="278" t="s">
        <v>420</v>
      </c>
      <c r="E36" s="279">
        <v>182003</v>
      </c>
      <c r="F36" s="635">
        <v>4370970</v>
      </c>
      <c r="G36" s="280">
        <v>182003</v>
      </c>
      <c r="H36" s="280">
        <v>4370970</v>
      </c>
      <c r="I36" s="277" t="s">
        <v>113</v>
      </c>
      <c r="J36" s="352" t="s">
        <v>114</v>
      </c>
    </row>
    <row r="37" spans="1:10" ht="24">
      <c r="A37" s="277">
        <v>34</v>
      </c>
      <c r="B37" s="278" t="s">
        <v>110</v>
      </c>
      <c r="C37" s="278" t="s">
        <v>421</v>
      </c>
      <c r="D37" s="278" t="s">
        <v>422</v>
      </c>
      <c r="E37" s="279">
        <v>117916</v>
      </c>
      <c r="F37" s="635">
        <v>4488886</v>
      </c>
      <c r="G37" s="280">
        <v>117916</v>
      </c>
      <c r="H37" s="280">
        <v>4488886</v>
      </c>
      <c r="I37" s="277" t="s">
        <v>113</v>
      </c>
      <c r="J37" s="352" t="s">
        <v>114</v>
      </c>
    </row>
    <row r="38" spans="1:10" ht="36">
      <c r="A38" s="277">
        <v>35</v>
      </c>
      <c r="B38" s="278" t="s">
        <v>110</v>
      </c>
      <c r="C38" s="278" t="s">
        <v>423</v>
      </c>
      <c r="D38" s="278" t="s">
        <v>424</v>
      </c>
      <c r="E38" s="279">
        <v>30805</v>
      </c>
      <c r="F38" s="635">
        <v>4519691</v>
      </c>
      <c r="G38" s="280">
        <v>30805</v>
      </c>
      <c r="H38" s="280">
        <v>4519691</v>
      </c>
      <c r="I38" s="277" t="s">
        <v>113</v>
      </c>
      <c r="J38" s="352" t="s">
        <v>114</v>
      </c>
    </row>
    <row r="39" spans="1:10" ht="24">
      <c r="A39" s="277">
        <v>36</v>
      </c>
      <c r="B39" s="278" t="s">
        <v>110</v>
      </c>
      <c r="C39" s="278" t="s">
        <v>425</v>
      </c>
      <c r="D39" s="278" t="s">
        <v>426</v>
      </c>
      <c r="E39" s="279">
        <v>131447</v>
      </c>
      <c r="F39" s="635">
        <v>4651138</v>
      </c>
      <c r="G39" s="280">
        <v>131447</v>
      </c>
      <c r="H39" s="280">
        <v>4651138</v>
      </c>
      <c r="I39" s="277" t="s">
        <v>113</v>
      </c>
      <c r="J39" s="352" t="s">
        <v>114</v>
      </c>
    </row>
    <row r="40" spans="1:10" ht="36">
      <c r="A40" s="277">
        <v>37</v>
      </c>
      <c r="B40" s="278" t="s">
        <v>110</v>
      </c>
      <c r="C40" s="278" t="s">
        <v>318</v>
      </c>
      <c r="D40" s="278" t="s">
        <v>427</v>
      </c>
      <c r="E40" s="279">
        <v>202226</v>
      </c>
      <c r="F40" s="635">
        <v>4853364</v>
      </c>
      <c r="G40" s="280">
        <v>202226</v>
      </c>
      <c r="H40" s="280">
        <v>4853364</v>
      </c>
      <c r="I40" s="277" t="s">
        <v>113</v>
      </c>
      <c r="J40" s="352" t="s">
        <v>114</v>
      </c>
    </row>
    <row r="41" spans="1:10" ht="36">
      <c r="A41" s="277">
        <v>38</v>
      </c>
      <c r="B41" s="278" t="s">
        <v>110</v>
      </c>
      <c r="C41" s="278" t="s">
        <v>428</v>
      </c>
      <c r="D41" s="278" t="s">
        <v>429</v>
      </c>
      <c r="E41" s="279">
        <v>835237</v>
      </c>
      <c r="F41" s="635">
        <v>5688601</v>
      </c>
      <c r="G41" s="280">
        <v>835237</v>
      </c>
      <c r="H41" s="280">
        <v>5688601</v>
      </c>
      <c r="I41" s="277" t="s">
        <v>113</v>
      </c>
      <c r="J41" s="352" t="s">
        <v>114</v>
      </c>
    </row>
    <row r="42" spans="1:10" ht="24">
      <c r="A42" s="277">
        <v>39</v>
      </c>
      <c r="B42" s="278" t="s">
        <v>110</v>
      </c>
      <c r="C42" s="278" t="s">
        <v>430</v>
      </c>
      <c r="D42" s="278" t="s">
        <v>431</v>
      </c>
      <c r="E42" s="279">
        <v>32918</v>
      </c>
      <c r="F42" s="635">
        <v>5721519</v>
      </c>
      <c r="G42" s="280">
        <v>32918</v>
      </c>
      <c r="H42" s="280">
        <v>5721519</v>
      </c>
      <c r="I42" s="277" t="s">
        <v>113</v>
      </c>
      <c r="J42" s="352" t="s">
        <v>114</v>
      </c>
    </row>
    <row r="43" spans="1:10" ht="36">
      <c r="A43" s="277">
        <v>40</v>
      </c>
      <c r="B43" s="278" t="s">
        <v>110</v>
      </c>
      <c r="C43" s="278" t="s">
        <v>432</v>
      </c>
      <c r="D43" s="278" t="s">
        <v>433</v>
      </c>
      <c r="E43" s="279">
        <v>37340</v>
      </c>
      <c r="F43" s="635">
        <v>5758859</v>
      </c>
      <c r="G43" s="280">
        <v>37340</v>
      </c>
      <c r="H43" s="280">
        <v>5758859</v>
      </c>
      <c r="I43" s="277" t="s">
        <v>113</v>
      </c>
      <c r="J43" s="352" t="s">
        <v>114</v>
      </c>
    </row>
    <row r="44" spans="1:10" ht="48">
      <c r="A44" s="277">
        <v>41</v>
      </c>
      <c r="B44" s="278" t="s">
        <v>434</v>
      </c>
      <c r="C44" s="278" t="s">
        <v>435</v>
      </c>
      <c r="D44" s="278" t="s">
        <v>5728</v>
      </c>
      <c r="E44" s="279">
        <v>15273</v>
      </c>
      <c r="F44" s="635">
        <v>5774132</v>
      </c>
      <c r="G44" s="280">
        <v>15273</v>
      </c>
      <c r="H44" s="280">
        <v>5774132</v>
      </c>
      <c r="I44" s="277" t="s">
        <v>436</v>
      </c>
      <c r="J44" s="277" t="s">
        <v>437</v>
      </c>
    </row>
    <row r="45" spans="1:10" ht="24">
      <c r="A45" s="277">
        <v>42</v>
      </c>
      <c r="B45" s="278" t="s">
        <v>438</v>
      </c>
      <c r="C45" s="278" t="s">
        <v>439</v>
      </c>
      <c r="D45" s="278" t="s">
        <v>440</v>
      </c>
      <c r="E45" s="279">
        <v>332104</v>
      </c>
      <c r="F45" s="635">
        <v>6106236</v>
      </c>
      <c r="G45" s="280">
        <v>332104</v>
      </c>
      <c r="H45" s="280">
        <v>6106236</v>
      </c>
      <c r="I45" s="277" t="s">
        <v>108</v>
      </c>
      <c r="J45" s="277" t="s">
        <v>109</v>
      </c>
    </row>
    <row r="46" spans="1:10" ht="24">
      <c r="A46" s="277">
        <v>43</v>
      </c>
      <c r="B46" s="278" t="s">
        <v>373</v>
      </c>
      <c r="C46" s="278" t="s">
        <v>441</v>
      </c>
      <c r="D46" s="278" t="s">
        <v>442</v>
      </c>
      <c r="E46" s="279">
        <v>13954</v>
      </c>
      <c r="F46" s="635">
        <v>6120190</v>
      </c>
      <c r="G46" s="280">
        <v>13954</v>
      </c>
      <c r="H46" s="280">
        <v>6120190</v>
      </c>
      <c r="I46" s="277" t="s">
        <v>108</v>
      </c>
      <c r="J46" s="277" t="s">
        <v>109</v>
      </c>
    </row>
    <row r="47" spans="1:10" ht="24">
      <c r="A47" s="277">
        <v>44</v>
      </c>
      <c r="B47" s="278" t="s">
        <v>373</v>
      </c>
      <c r="C47" s="278" t="s">
        <v>443</v>
      </c>
      <c r="D47" s="278" t="s">
        <v>444</v>
      </c>
      <c r="E47" s="279">
        <v>19603</v>
      </c>
      <c r="F47" s="635">
        <v>6139793</v>
      </c>
      <c r="G47" s="280">
        <v>19603</v>
      </c>
      <c r="H47" s="280">
        <v>6139793</v>
      </c>
      <c r="I47" s="277" t="s">
        <v>108</v>
      </c>
      <c r="J47" s="277" t="s">
        <v>109</v>
      </c>
    </row>
    <row r="48" spans="1:10" ht="24">
      <c r="A48" s="277">
        <v>45</v>
      </c>
      <c r="B48" s="278" t="s">
        <v>373</v>
      </c>
      <c r="C48" s="278" t="s">
        <v>445</v>
      </c>
      <c r="D48" s="278" t="s">
        <v>446</v>
      </c>
      <c r="E48" s="279">
        <v>46512</v>
      </c>
      <c r="F48" s="635">
        <v>6186305</v>
      </c>
      <c r="G48" s="280">
        <v>46512</v>
      </c>
      <c r="H48" s="280">
        <v>6186305</v>
      </c>
      <c r="I48" s="277" t="s">
        <v>108</v>
      </c>
      <c r="J48" s="277" t="s">
        <v>109</v>
      </c>
    </row>
    <row r="49" spans="1:10" ht="24">
      <c r="A49" s="277">
        <v>46</v>
      </c>
      <c r="B49" s="278" t="s">
        <v>447</v>
      </c>
      <c r="C49" s="278" t="s">
        <v>448</v>
      </c>
      <c r="D49" s="278" t="s">
        <v>449</v>
      </c>
      <c r="E49" s="279">
        <v>253448</v>
      </c>
      <c r="F49" s="635">
        <v>6439753</v>
      </c>
      <c r="G49" s="280">
        <v>253448</v>
      </c>
      <c r="H49" s="280">
        <v>6439753</v>
      </c>
      <c r="I49" s="277" t="s">
        <v>108</v>
      </c>
      <c r="J49" s="277" t="s">
        <v>109</v>
      </c>
    </row>
    <row r="50" spans="1:10" ht="24">
      <c r="A50" s="277">
        <v>47</v>
      </c>
      <c r="B50" s="278" t="s">
        <v>447</v>
      </c>
      <c r="C50" s="278" t="s">
        <v>450</v>
      </c>
      <c r="D50" s="278" t="s">
        <v>451</v>
      </c>
      <c r="E50" s="279">
        <v>11578</v>
      </c>
      <c r="F50" s="635">
        <v>6451331</v>
      </c>
      <c r="G50" s="280">
        <v>11578</v>
      </c>
      <c r="H50" s="280">
        <v>6451331</v>
      </c>
      <c r="I50" s="277" t="s">
        <v>108</v>
      </c>
      <c r="J50" s="277" t="s">
        <v>109</v>
      </c>
    </row>
    <row r="51" spans="1:10" ht="24">
      <c r="A51" s="277">
        <v>48</v>
      </c>
      <c r="B51" s="278" t="s">
        <v>447</v>
      </c>
      <c r="C51" s="278" t="s">
        <v>452</v>
      </c>
      <c r="D51" s="278" t="s">
        <v>377</v>
      </c>
      <c r="E51" s="279">
        <v>23156</v>
      </c>
      <c r="F51" s="635">
        <v>6474487</v>
      </c>
      <c r="G51" s="280">
        <v>23156</v>
      </c>
      <c r="H51" s="280">
        <v>6474487</v>
      </c>
      <c r="I51" s="277" t="s">
        <v>108</v>
      </c>
      <c r="J51" s="277" t="s">
        <v>109</v>
      </c>
    </row>
    <row r="52" spans="1:10" ht="24">
      <c r="A52" s="277">
        <v>49</v>
      </c>
      <c r="B52" s="278" t="s">
        <v>364</v>
      </c>
      <c r="C52" s="278" t="s">
        <v>453</v>
      </c>
      <c r="D52" s="278" t="s">
        <v>454</v>
      </c>
      <c r="E52" s="279">
        <v>76546</v>
      </c>
      <c r="F52" s="635">
        <v>6551033</v>
      </c>
      <c r="G52" s="280">
        <v>76546</v>
      </c>
      <c r="H52" s="280">
        <v>6551033</v>
      </c>
      <c r="I52" s="277" t="s">
        <v>119</v>
      </c>
      <c r="J52" s="277" t="s">
        <v>120</v>
      </c>
    </row>
    <row r="53" spans="1:10" ht="24">
      <c r="A53" s="277">
        <v>50</v>
      </c>
      <c r="B53" s="278" t="s">
        <v>364</v>
      </c>
      <c r="C53" s="278" t="s">
        <v>455</v>
      </c>
      <c r="D53" s="278" t="s">
        <v>456</v>
      </c>
      <c r="E53" s="279">
        <v>210565</v>
      </c>
      <c r="F53" s="635">
        <v>6761598</v>
      </c>
      <c r="G53" s="280">
        <v>210565</v>
      </c>
      <c r="H53" s="280">
        <v>6761598</v>
      </c>
      <c r="I53" s="277" t="s">
        <v>119</v>
      </c>
      <c r="J53" s="277" t="s">
        <v>120</v>
      </c>
    </row>
    <row r="54" spans="1:10" ht="24">
      <c r="A54" s="277">
        <v>51</v>
      </c>
      <c r="B54" s="278" t="s">
        <v>110</v>
      </c>
      <c r="C54" s="278" t="s">
        <v>457</v>
      </c>
      <c r="D54" s="278" t="s">
        <v>458</v>
      </c>
      <c r="E54" s="279">
        <v>33940</v>
      </c>
      <c r="F54" s="635">
        <v>6795538</v>
      </c>
      <c r="G54" s="280">
        <v>33940</v>
      </c>
      <c r="H54" s="280">
        <v>6795538</v>
      </c>
      <c r="I54" s="277" t="s">
        <v>113</v>
      </c>
      <c r="J54" s="352" t="s">
        <v>114</v>
      </c>
    </row>
    <row r="55" spans="1:10" ht="24">
      <c r="A55" s="277">
        <v>52</v>
      </c>
      <c r="B55" s="278" t="s">
        <v>110</v>
      </c>
      <c r="C55" s="278" t="s">
        <v>5746</v>
      </c>
      <c r="D55" s="278" t="s">
        <v>5745</v>
      </c>
      <c r="E55" s="279">
        <v>93349</v>
      </c>
      <c r="F55" s="635">
        <v>6888887</v>
      </c>
      <c r="G55" s="280">
        <v>93349</v>
      </c>
      <c r="H55" s="280">
        <v>6888887</v>
      </c>
      <c r="I55" s="277" t="s">
        <v>113</v>
      </c>
      <c r="J55" s="352" t="s">
        <v>114</v>
      </c>
    </row>
    <row r="56" spans="1:10" ht="36">
      <c r="A56" s="277">
        <v>53</v>
      </c>
      <c r="B56" s="278" t="s">
        <v>110</v>
      </c>
      <c r="C56" s="278" t="s">
        <v>459</v>
      </c>
      <c r="D56" s="278" t="s">
        <v>460</v>
      </c>
      <c r="E56" s="279">
        <v>57458</v>
      </c>
      <c r="F56" s="635">
        <v>6946345</v>
      </c>
      <c r="G56" s="280">
        <v>57458</v>
      </c>
      <c r="H56" s="280">
        <v>6946345</v>
      </c>
      <c r="I56" s="277" t="s">
        <v>113</v>
      </c>
      <c r="J56" s="352" t="s">
        <v>114</v>
      </c>
    </row>
    <row r="57" spans="1:10" ht="48">
      <c r="A57" s="277">
        <v>54</v>
      </c>
      <c r="B57" s="278" t="s">
        <v>110</v>
      </c>
      <c r="C57" s="278" t="s">
        <v>461</v>
      </c>
      <c r="D57" s="278" t="s">
        <v>462</v>
      </c>
      <c r="E57" s="279">
        <v>84014</v>
      </c>
      <c r="F57" s="635">
        <v>7030359</v>
      </c>
      <c r="G57" s="280">
        <v>84014</v>
      </c>
      <c r="H57" s="280">
        <v>7030359</v>
      </c>
      <c r="I57" s="277" t="s">
        <v>113</v>
      </c>
      <c r="J57" s="352" t="s">
        <v>114</v>
      </c>
    </row>
    <row r="58" spans="1:10" ht="36">
      <c r="A58" s="277">
        <v>55</v>
      </c>
      <c r="B58" s="278" t="s">
        <v>463</v>
      </c>
      <c r="C58" s="278" t="s">
        <v>390</v>
      </c>
      <c r="D58" s="278" t="s">
        <v>464</v>
      </c>
      <c r="E58" s="279">
        <v>270839</v>
      </c>
      <c r="F58" s="635">
        <v>7301198</v>
      </c>
      <c r="G58" s="280">
        <v>270839</v>
      </c>
      <c r="H58" s="280">
        <v>7301198</v>
      </c>
      <c r="I58" s="277" t="s">
        <v>108</v>
      </c>
      <c r="J58" s="277" t="s">
        <v>109</v>
      </c>
    </row>
    <row r="59" spans="1:10" ht="36">
      <c r="A59" s="277">
        <v>56</v>
      </c>
      <c r="B59" s="278" t="s">
        <v>403</v>
      </c>
      <c r="C59" s="278" t="s">
        <v>465</v>
      </c>
      <c r="D59" s="278" t="s">
        <v>466</v>
      </c>
      <c r="E59" s="279">
        <v>70295</v>
      </c>
      <c r="F59" s="635">
        <v>7371493</v>
      </c>
      <c r="G59" s="280">
        <v>70295</v>
      </c>
      <c r="H59" s="280">
        <v>7371493</v>
      </c>
      <c r="I59" s="277" t="s">
        <v>84</v>
      </c>
      <c r="J59" s="277" t="s">
        <v>133</v>
      </c>
    </row>
    <row r="60" spans="1:10" ht="24">
      <c r="A60" s="277">
        <v>57</v>
      </c>
      <c r="B60" s="278" t="s">
        <v>371</v>
      </c>
      <c r="C60" s="278" t="s">
        <v>467</v>
      </c>
      <c r="D60" s="278" t="s">
        <v>377</v>
      </c>
      <c r="E60" s="279">
        <v>20364</v>
      </c>
      <c r="F60" s="635">
        <v>7391857</v>
      </c>
      <c r="G60" s="280">
        <v>20364</v>
      </c>
      <c r="H60" s="280">
        <v>7391857</v>
      </c>
      <c r="I60" s="277" t="s">
        <v>108</v>
      </c>
      <c r="J60" s="277" t="s">
        <v>109</v>
      </c>
    </row>
    <row r="61" spans="1:10" ht="24">
      <c r="A61" s="277">
        <v>58</v>
      </c>
      <c r="B61" s="278" t="s">
        <v>385</v>
      </c>
      <c r="C61" s="278" t="s">
        <v>468</v>
      </c>
      <c r="D61" s="278" t="s">
        <v>469</v>
      </c>
      <c r="E61" s="279">
        <v>63000</v>
      </c>
      <c r="F61" s="635">
        <v>7454857</v>
      </c>
      <c r="G61" s="280">
        <v>63000</v>
      </c>
      <c r="H61" s="280">
        <v>7454857</v>
      </c>
      <c r="I61" s="277" t="s">
        <v>113</v>
      </c>
      <c r="J61" s="352" t="s">
        <v>114</v>
      </c>
    </row>
    <row r="62" spans="1:10" ht="24">
      <c r="A62" s="277">
        <v>59</v>
      </c>
      <c r="B62" s="278" t="s">
        <v>410</v>
      </c>
      <c r="C62" s="278" t="s">
        <v>470</v>
      </c>
      <c r="D62" s="278" t="s">
        <v>471</v>
      </c>
      <c r="E62" s="279">
        <v>85648</v>
      </c>
      <c r="F62" s="635">
        <v>7540505</v>
      </c>
      <c r="G62" s="280">
        <v>85648</v>
      </c>
      <c r="H62" s="280">
        <v>7540505</v>
      </c>
      <c r="I62" s="277" t="s">
        <v>108</v>
      </c>
      <c r="J62" s="277" t="s">
        <v>109</v>
      </c>
    </row>
    <row r="63" spans="1:10" ht="36">
      <c r="A63" s="277">
        <v>60</v>
      </c>
      <c r="B63" s="278" t="s">
        <v>410</v>
      </c>
      <c r="C63" s="278" t="s">
        <v>472</v>
      </c>
      <c r="D63" s="278" t="s">
        <v>473</v>
      </c>
      <c r="E63" s="279">
        <v>24084</v>
      </c>
      <c r="F63" s="635">
        <v>7564589</v>
      </c>
      <c r="G63" s="280">
        <v>24084</v>
      </c>
      <c r="H63" s="280">
        <v>7564589</v>
      </c>
      <c r="I63" s="277" t="s">
        <v>108</v>
      </c>
      <c r="J63" s="277" t="s">
        <v>109</v>
      </c>
    </row>
    <row r="64" spans="1:10" ht="36">
      <c r="A64" s="277">
        <v>61</v>
      </c>
      <c r="B64" s="278" t="s">
        <v>410</v>
      </c>
      <c r="C64" s="278" t="s">
        <v>474</v>
      </c>
      <c r="D64" s="278" t="s">
        <v>475</v>
      </c>
      <c r="E64" s="279">
        <v>49475</v>
      </c>
      <c r="F64" s="635">
        <v>7614064</v>
      </c>
      <c r="G64" s="280">
        <v>49475</v>
      </c>
      <c r="H64" s="280">
        <v>7614064</v>
      </c>
      <c r="I64" s="277" t="s">
        <v>108</v>
      </c>
      <c r="J64" s="277" t="s">
        <v>109</v>
      </c>
    </row>
    <row r="65" spans="1:10" ht="24">
      <c r="A65" s="277">
        <v>62</v>
      </c>
      <c r="B65" s="278" t="s">
        <v>410</v>
      </c>
      <c r="C65" s="278" t="s">
        <v>476</v>
      </c>
      <c r="D65" s="278" t="s">
        <v>477</v>
      </c>
      <c r="E65" s="279">
        <v>39696</v>
      </c>
      <c r="F65" s="635">
        <v>7653760</v>
      </c>
      <c r="G65" s="280">
        <v>39696</v>
      </c>
      <c r="H65" s="280">
        <v>7653760</v>
      </c>
      <c r="I65" s="277" t="s">
        <v>108</v>
      </c>
      <c r="J65" s="277" t="s">
        <v>109</v>
      </c>
    </row>
    <row r="66" spans="1:10" ht="24">
      <c r="A66" s="277">
        <v>63</v>
      </c>
      <c r="B66" s="278" t="s">
        <v>117</v>
      </c>
      <c r="C66" s="278" t="s">
        <v>478</v>
      </c>
      <c r="D66" s="278" t="s">
        <v>479</v>
      </c>
      <c r="E66" s="279">
        <v>44808</v>
      </c>
      <c r="F66" s="635">
        <v>7698568</v>
      </c>
      <c r="G66" s="280">
        <v>44808</v>
      </c>
      <c r="H66" s="280">
        <v>7698568</v>
      </c>
      <c r="I66" s="277" t="s">
        <v>119</v>
      </c>
      <c r="J66" s="277" t="s">
        <v>120</v>
      </c>
    </row>
    <row r="67" spans="1:10" ht="48">
      <c r="A67" s="277">
        <v>64</v>
      </c>
      <c r="B67" s="278" t="s">
        <v>434</v>
      </c>
      <c r="C67" s="278" t="s">
        <v>480</v>
      </c>
      <c r="D67" s="278" t="s">
        <v>5729</v>
      </c>
      <c r="E67" s="279">
        <v>7608</v>
      </c>
      <c r="F67" s="635">
        <v>7706176</v>
      </c>
      <c r="G67" s="280">
        <v>7608</v>
      </c>
      <c r="H67" s="280">
        <v>7706176</v>
      </c>
      <c r="I67" s="277" t="s">
        <v>436</v>
      </c>
      <c r="J67" s="277" t="s">
        <v>437</v>
      </c>
    </row>
    <row r="68" spans="1:10" ht="60">
      <c r="A68" s="277">
        <v>65</v>
      </c>
      <c r="B68" s="278" t="s">
        <v>434</v>
      </c>
      <c r="C68" s="278" t="s">
        <v>481</v>
      </c>
      <c r="D68" s="278" t="s">
        <v>482</v>
      </c>
      <c r="E68" s="279">
        <v>18670</v>
      </c>
      <c r="F68" s="635">
        <v>7724846</v>
      </c>
      <c r="G68" s="280">
        <v>18670</v>
      </c>
      <c r="H68" s="280">
        <v>7724846</v>
      </c>
      <c r="I68" s="277" t="s">
        <v>436</v>
      </c>
      <c r="J68" s="277" t="s">
        <v>437</v>
      </c>
    </row>
    <row r="69" spans="1:10" ht="36">
      <c r="A69" s="277">
        <v>66</v>
      </c>
      <c r="B69" s="278" t="s">
        <v>438</v>
      </c>
      <c r="C69" s="278" t="s">
        <v>483</v>
      </c>
      <c r="D69" s="278" t="s">
        <v>484</v>
      </c>
      <c r="E69" s="279">
        <v>16250</v>
      </c>
      <c r="F69" s="635">
        <v>7741096</v>
      </c>
      <c r="G69" s="280">
        <v>16250</v>
      </c>
      <c r="H69" s="280">
        <v>7741096</v>
      </c>
      <c r="I69" s="277" t="s">
        <v>108</v>
      </c>
      <c r="J69" s="277" t="s">
        <v>109</v>
      </c>
    </row>
    <row r="70" spans="1:10" ht="24">
      <c r="A70" s="277">
        <v>67</v>
      </c>
      <c r="B70" s="278" t="s">
        <v>105</v>
      </c>
      <c r="C70" s="278" t="s">
        <v>227</v>
      </c>
      <c r="D70" s="278" t="s">
        <v>485</v>
      </c>
      <c r="E70" s="279">
        <v>19848</v>
      </c>
      <c r="F70" s="635">
        <v>7760944</v>
      </c>
      <c r="G70" s="280">
        <v>19848</v>
      </c>
      <c r="H70" s="280">
        <v>7760944</v>
      </c>
      <c r="I70" s="277" t="s">
        <v>108</v>
      </c>
      <c r="J70" s="277" t="s">
        <v>109</v>
      </c>
    </row>
    <row r="71" spans="1:10" ht="24">
      <c r="A71" s="277">
        <v>68</v>
      </c>
      <c r="B71" s="278" t="s">
        <v>105</v>
      </c>
      <c r="C71" s="278" t="s">
        <v>486</v>
      </c>
      <c r="D71" s="278" t="s">
        <v>487</v>
      </c>
      <c r="E71" s="279">
        <v>14002</v>
      </c>
      <c r="F71" s="635">
        <v>7774946</v>
      </c>
      <c r="G71" s="280">
        <v>14002</v>
      </c>
      <c r="H71" s="280">
        <v>7774946</v>
      </c>
      <c r="I71" s="277" t="s">
        <v>108</v>
      </c>
      <c r="J71" s="277" t="s">
        <v>109</v>
      </c>
    </row>
    <row r="72" spans="1:10" ht="24">
      <c r="A72" s="277">
        <v>69</v>
      </c>
      <c r="B72" s="278" t="s">
        <v>488</v>
      </c>
      <c r="C72" s="278" t="s">
        <v>489</v>
      </c>
      <c r="D72" s="278" t="s">
        <v>490</v>
      </c>
      <c r="E72" s="279">
        <v>43334</v>
      </c>
      <c r="F72" s="635">
        <v>7818280</v>
      </c>
      <c r="G72" s="280">
        <v>43334</v>
      </c>
      <c r="H72" s="280">
        <v>7818280</v>
      </c>
      <c r="I72" s="277" t="s">
        <v>108</v>
      </c>
      <c r="J72" s="277" t="s">
        <v>109</v>
      </c>
    </row>
    <row r="73" spans="1:10" ht="24">
      <c r="A73" s="277">
        <v>70</v>
      </c>
      <c r="B73" s="278" t="s">
        <v>399</v>
      </c>
      <c r="C73" s="278" t="s">
        <v>41</v>
      </c>
      <c r="D73" s="278" t="s">
        <v>491</v>
      </c>
      <c r="E73" s="279">
        <v>66497</v>
      </c>
      <c r="F73" s="635">
        <v>7884777</v>
      </c>
      <c r="G73" s="280">
        <v>66497</v>
      </c>
      <c r="H73" s="280">
        <v>7884777</v>
      </c>
      <c r="I73" s="277" t="s">
        <v>123</v>
      </c>
      <c r="J73" s="277" t="s">
        <v>124</v>
      </c>
    </row>
    <row r="74" spans="1:10" ht="24">
      <c r="A74" s="277">
        <v>71</v>
      </c>
      <c r="B74" s="278" t="s">
        <v>447</v>
      </c>
      <c r="C74" s="278" t="s">
        <v>492</v>
      </c>
      <c r="D74" s="278" t="s">
        <v>493</v>
      </c>
      <c r="E74" s="279">
        <v>28118</v>
      </c>
      <c r="F74" s="635">
        <v>7912895</v>
      </c>
      <c r="G74" s="280">
        <v>28118</v>
      </c>
      <c r="H74" s="280">
        <v>7912895</v>
      </c>
      <c r="I74" s="277" t="s">
        <v>108</v>
      </c>
      <c r="J74" s="277" t="s">
        <v>109</v>
      </c>
    </row>
    <row r="75" spans="1:10" ht="24">
      <c r="A75" s="277">
        <v>72</v>
      </c>
      <c r="B75" s="278" t="s">
        <v>110</v>
      </c>
      <c r="C75" s="278" t="s">
        <v>494</v>
      </c>
      <c r="D75" s="278" t="s">
        <v>494</v>
      </c>
      <c r="E75" s="279">
        <v>19848</v>
      </c>
      <c r="F75" s="635">
        <v>7932743</v>
      </c>
      <c r="G75" s="280">
        <v>19848</v>
      </c>
      <c r="H75" s="280">
        <v>7932743</v>
      </c>
      <c r="I75" s="277" t="s">
        <v>113</v>
      </c>
      <c r="J75" s="352" t="s">
        <v>114</v>
      </c>
    </row>
    <row r="76" spans="1:10" ht="24">
      <c r="A76" s="277">
        <v>73</v>
      </c>
      <c r="B76" s="278" t="s">
        <v>110</v>
      </c>
      <c r="C76" s="278" t="s">
        <v>495</v>
      </c>
      <c r="D76" s="278" t="s">
        <v>496</v>
      </c>
      <c r="E76" s="279">
        <v>117093</v>
      </c>
      <c r="F76" s="635">
        <v>8049836</v>
      </c>
      <c r="G76" s="280">
        <v>117093</v>
      </c>
      <c r="H76" s="280">
        <v>8049836</v>
      </c>
      <c r="I76" s="277" t="s">
        <v>113</v>
      </c>
      <c r="J76" s="352" t="s">
        <v>114</v>
      </c>
    </row>
    <row r="77" spans="1:10" ht="24">
      <c r="A77" s="277">
        <v>74</v>
      </c>
      <c r="B77" s="278" t="s">
        <v>110</v>
      </c>
      <c r="C77" s="278" t="s">
        <v>497</v>
      </c>
      <c r="D77" s="278" t="s">
        <v>498</v>
      </c>
      <c r="E77" s="279">
        <v>38183</v>
      </c>
      <c r="F77" s="635">
        <v>8088019</v>
      </c>
      <c r="G77" s="280">
        <v>38183</v>
      </c>
      <c r="H77" s="280">
        <v>8088019</v>
      </c>
      <c r="I77" s="277" t="s">
        <v>113</v>
      </c>
      <c r="J77" s="352" t="s">
        <v>114</v>
      </c>
    </row>
    <row r="78" spans="1:10" ht="24">
      <c r="A78" s="277">
        <v>75</v>
      </c>
      <c r="B78" s="278" t="s">
        <v>403</v>
      </c>
      <c r="C78" s="278" t="s">
        <v>499</v>
      </c>
      <c r="D78" s="278" t="s">
        <v>500</v>
      </c>
      <c r="E78" s="279">
        <v>5417</v>
      </c>
      <c r="F78" s="635">
        <v>8093436</v>
      </c>
      <c r="G78" s="280">
        <v>5417</v>
      </c>
      <c r="H78" s="280">
        <v>8093436</v>
      </c>
      <c r="I78" s="277" t="s">
        <v>84</v>
      </c>
      <c r="J78" s="277" t="s">
        <v>133</v>
      </c>
    </row>
    <row r="79" spans="1:10" ht="24">
      <c r="A79" s="277">
        <v>76</v>
      </c>
      <c r="B79" s="278" t="s">
        <v>403</v>
      </c>
      <c r="C79" s="278" t="s">
        <v>501</v>
      </c>
      <c r="D79" s="278" t="s">
        <v>502</v>
      </c>
      <c r="E79" s="279">
        <v>20537</v>
      </c>
      <c r="F79" s="635">
        <v>8113973</v>
      </c>
      <c r="G79" s="280">
        <v>20537</v>
      </c>
      <c r="H79" s="280">
        <v>8113973</v>
      </c>
      <c r="I79" s="277" t="s">
        <v>84</v>
      </c>
      <c r="J79" s="277" t="s">
        <v>133</v>
      </c>
    </row>
    <row r="80" spans="1:10" ht="24">
      <c r="A80" s="277">
        <v>77</v>
      </c>
      <c r="B80" s="278" t="s">
        <v>403</v>
      </c>
      <c r="C80" s="278" t="s">
        <v>503</v>
      </c>
      <c r="D80" s="278" t="s">
        <v>504</v>
      </c>
      <c r="E80" s="279">
        <v>27235</v>
      </c>
      <c r="F80" s="635">
        <v>8141208</v>
      </c>
      <c r="G80" s="280">
        <v>27235</v>
      </c>
      <c r="H80" s="280">
        <v>8141208</v>
      </c>
      <c r="I80" s="277" t="s">
        <v>84</v>
      </c>
      <c r="J80" s="277" t="s">
        <v>133</v>
      </c>
    </row>
    <row r="81" spans="1:10" ht="36">
      <c r="A81" s="277">
        <v>78</v>
      </c>
      <c r="B81" s="278" t="s">
        <v>117</v>
      </c>
      <c r="C81" s="278" t="s">
        <v>505</v>
      </c>
      <c r="D81" s="278" t="s">
        <v>506</v>
      </c>
      <c r="E81" s="279">
        <v>37334</v>
      </c>
      <c r="F81" s="635">
        <v>8178542</v>
      </c>
      <c r="G81" s="280">
        <v>37334</v>
      </c>
      <c r="H81" s="280">
        <v>8178542</v>
      </c>
      <c r="I81" s="277" t="s">
        <v>119</v>
      </c>
      <c r="J81" s="277" t="s">
        <v>120</v>
      </c>
    </row>
    <row r="82" spans="1:10" ht="24">
      <c r="A82" s="277">
        <v>79</v>
      </c>
      <c r="B82" s="278" t="s">
        <v>463</v>
      </c>
      <c r="C82" s="278" t="s">
        <v>507</v>
      </c>
      <c r="D82" s="278" t="s">
        <v>508</v>
      </c>
      <c r="E82" s="279">
        <v>46945</v>
      </c>
      <c r="F82" s="635">
        <v>8225487</v>
      </c>
      <c r="G82" s="280">
        <v>46945</v>
      </c>
      <c r="H82" s="280">
        <v>8225487</v>
      </c>
      <c r="I82" s="277" t="s">
        <v>108</v>
      </c>
      <c r="J82" s="277" t="s">
        <v>109</v>
      </c>
    </row>
    <row r="83" spans="1:10" ht="24">
      <c r="A83" s="277">
        <v>80</v>
      </c>
      <c r="B83" s="278" t="s">
        <v>463</v>
      </c>
      <c r="C83" s="278" t="s">
        <v>509</v>
      </c>
      <c r="D83" s="278" t="s">
        <v>510</v>
      </c>
      <c r="E83" s="279">
        <v>74430</v>
      </c>
      <c r="F83" s="635">
        <v>8299917</v>
      </c>
      <c r="G83" s="280">
        <v>74430</v>
      </c>
      <c r="H83" s="280">
        <v>8299917</v>
      </c>
      <c r="I83" s="277" t="s">
        <v>108</v>
      </c>
      <c r="J83" s="277" t="s">
        <v>109</v>
      </c>
    </row>
    <row r="84" spans="1:10" ht="24">
      <c r="A84" s="277">
        <v>81</v>
      </c>
      <c r="B84" s="278" t="s">
        <v>438</v>
      </c>
      <c r="C84" s="278" t="s">
        <v>445</v>
      </c>
      <c r="D84" s="278" t="s">
        <v>511</v>
      </c>
      <c r="E84" s="279">
        <v>32356</v>
      </c>
      <c r="F84" s="635">
        <v>8332273</v>
      </c>
      <c r="G84" s="280">
        <v>32356</v>
      </c>
      <c r="H84" s="280">
        <v>8332273</v>
      </c>
      <c r="I84" s="277" t="s">
        <v>108</v>
      </c>
      <c r="J84" s="277" t="s">
        <v>109</v>
      </c>
    </row>
    <row r="85" spans="1:10" ht="24">
      <c r="A85" s="277">
        <v>82</v>
      </c>
      <c r="B85" s="278" t="s">
        <v>512</v>
      </c>
      <c r="C85" s="278" t="s">
        <v>513</v>
      </c>
      <c r="D85" s="278" t="s">
        <v>514</v>
      </c>
      <c r="E85" s="279">
        <v>266846</v>
      </c>
      <c r="F85" s="635">
        <v>8599119</v>
      </c>
      <c r="G85" s="280">
        <v>266846</v>
      </c>
      <c r="H85" s="280">
        <v>8599119</v>
      </c>
      <c r="I85" s="277" t="s">
        <v>515</v>
      </c>
      <c r="J85" s="353" t="s">
        <v>516</v>
      </c>
    </row>
    <row r="86" spans="1:10" ht="48">
      <c r="A86" s="277">
        <v>83</v>
      </c>
      <c r="B86" s="278" t="s">
        <v>517</v>
      </c>
      <c r="C86" s="278" t="s">
        <v>518</v>
      </c>
      <c r="D86" s="278" t="s">
        <v>519</v>
      </c>
      <c r="E86" s="279">
        <v>81456</v>
      </c>
      <c r="F86" s="635">
        <v>8680575</v>
      </c>
      <c r="G86" s="280">
        <v>81456</v>
      </c>
      <c r="H86" s="280">
        <v>8680575</v>
      </c>
      <c r="I86" s="277" t="s">
        <v>155</v>
      </c>
      <c r="J86" s="277" t="s">
        <v>156</v>
      </c>
    </row>
    <row r="87" spans="1:10" ht="24">
      <c r="A87" s="277">
        <v>84</v>
      </c>
      <c r="B87" s="278" t="s">
        <v>517</v>
      </c>
      <c r="C87" s="278" t="s">
        <v>520</v>
      </c>
      <c r="D87" s="278" t="s">
        <v>521</v>
      </c>
      <c r="E87" s="279">
        <v>165400</v>
      </c>
      <c r="F87" s="635">
        <v>8845975</v>
      </c>
      <c r="G87" s="280">
        <v>165400</v>
      </c>
      <c r="H87" s="280">
        <v>8845975</v>
      </c>
      <c r="I87" s="277" t="s">
        <v>155</v>
      </c>
      <c r="J87" s="277" t="s">
        <v>156</v>
      </c>
    </row>
    <row r="88" spans="1:10" ht="24">
      <c r="A88" s="277">
        <v>85</v>
      </c>
      <c r="B88" s="278" t="s">
        <v>447</v>
      </c>
      <c r="C88" s="278" t="s">
        <v>227</v>
      </c>
      <c r="D88" s="278" t="s">
        <v>522</v>
      </c>
      <c r="E88" s="279">
        <v>13232</v>
      </c>
      <c r="F88" s="635">
        <v>8859207</v>
      </c>
      <c r="G88" s="280">
        <v>13232</v>
      </c>
      <c r="H88" s="280">
        <v>8859207</v>
      </c>
      <c r="I88" s="277" t="s">
        <v>108</v>
      </c>
      <c r="J88" s="277" t="s">
        <v>109</v>
      </c>
    </row>
    <row r="89" spans="1:10" ht="24">
      <c r="A89" s="277">
        <v>86</v>
      </c>
      <c r="B89" s="278" t="s">
        <v>385</v>
      </c>
      <c r="C89" s="278" t="s">
        <v>523</v>
      </c>
      <c r="D89" s="278" t="s">
        <v>524</v>
      </c>
      <c r="E89" s="279">
        <v>26219</v>
      </c>
      <c r="F89" s="635">
        <v>8885426</v>
      </c>
      <c r="G89" s="280">
        <v>26219</v>
      </c>
      <c r="H89" s="280">
        <v>8885426</v>
      </c>
      <c r="I89" s="277" t="s">
        <v>113</v>
      </c>
      <c r="J89" s="352" t="s">
        <v>114</v>
      </c>
    </row>
    <row r="90" spans="1:10" ht="24">
      <c r="A90" s="277">
        <v>87</v>
      </c>
      <c r="B90" s="278" t="s">
        <v>385</v>
      </c>
      <c r="C90" s="278" t="s">
        <v>525</v>
      </c>
      <c r="D90" s="278" t="s">
        <v>526</v>
      </c>
      <c r="E90" s="279">
        <v>38087</v>
      </c>
      <c r="F90" s="635">
        <v>8923513</v>
      </c>
      <c r="G90" s="280">
        <v>38087</v>
      </c>
      <c r="H90" s="280">
        <v>8923513</v>
      </c>
      <c r="I90" s="277" t="s">
        <v>113</v>
      </c>
      <c r="J90" s="352" t="s">
        <v>114</v>
      </c>
    </row>
    <row r="91" spans="1:10" ht="36">
      <c r="A91" s="277">
        <v>88</v>
      </c>
      <c r="B91" s="278" t="s">
        <v>527</v>
      </c>
      <c r="C91" s="278" t="s">
        <v>528</v>
      </c>
      <c r="D91" s="278" t="s">
        <v>529</v>
      </c>
      <c r="E91" s="279">
        <v>65737</v>
      </c>
      <c r="F91" s="635">
        <v>8989250</v>
      </c>
      <c r="G91" s="280">
        <v>65737</v>
      </c>
      <c r="H91" s="280">
        <v>8989250</v>
      </c>
      <c r="I91" s="277" t="s">
        <v>119</v>
      </c>
      <c r="J91" s="277" t="s">
        <v>120</v>
      </c>
    </row>
    <row r="92" spans="1:10" ht="48">
      <c r="A92" s="277">
        <v>89</v>
      </c>
      <c r="B92" s="278" t="s">
        <v>527</v>
      </c>
      <c r="C92" s="278" t="s">
        <v>530</v>
      </c>
      <c r="D92" s="278" t="s">
        <v>531</v>
      </c>
      <c r="E92" s="279">
        <v>22546</v>
      </c>
      <c r="F92" s="635">
        <v>9011796</v>
      </c>
      <c r="G92" s="280">
        <v>22546</v>
      </c>
      <c r="H92" s="280">
        <v>9011796</v>
      </c>
      <c r="I92" s="277" t="s">
        <v>119</v>
      </c>
      <c r="J92" s="277" t="s">
        <v>120</v>
      </c>
    </row>
    <row r="93" spans="1:10" ht="72">
      <c r="A93" s="277">
        <v>90</v>
      </c>
      <c r="B93" s="278" t="s">
        <v>527</v>
      </c>
      <c r="C93" s="278" t="s">
        <v>532</v>
      </c>
      <c r="D93" s="278" t="s">
        <v>533</v>
      </c>
      <c r="E93" s="279">
        <v>67880</v>
      </c>
      <c r="F93" s="635">
        <v>9079676</v>
      </c>
      <c r="G93" s="280">
        <v>67880</v>
      </c>
      <c r="H93" s="280">
        <v>9079676</v>
      </c>
      <c r="I93" s="277" t="s">
        <v>119</v>
      </c>
      <c r="J93" s="277" t="s">
        <v>120</v>
      </c>
    </row>
    <row r="94" spans="1:10" ht="36">
      <c r="A94" s="277">
        <v>91</v>
      </c>
      <c r="B94" s="278" t="s">
        <v>527</v>
      </c>
      <c r="C94" s="278" t="s">
        <v>534</v>
      </c>
      <c r="D94" s="278" t="s">
        <v>535</v>
      </c>
      <c r="E94" s="279">
        <v>26937</v>
      </c>
      <c r="F94" s="635">
        <v>9106613</v>
      </c>
      <c r="G94" s="280">
        <v>26937</v>
      </c>
      <c r="H94" s="280">
        <v>9106613</v>
      </c>
      <c r="I94" s="277" t="s">
        <v>119</v>
      </c>
      <c r="J94" s="277" t="s">
        <v>120</v>
      </c>
    </row>
    <row r="95" spans="1:10" ht="36">
      <c r="A95" s="277">
        <v>92</v>
      </c>
      <c r="B95" s="278" t="s">
        <v>536</v>
      </c>
      <c r="C95" s="278" t="s">
        <v>537</v>
      </c>
      <c r="D95" s="278" t="s">
        <v>538</v>
      </c>
      <c r="E95" s="279">
        <v>84774</v>
      </c>
      <c r="F95" s="635">
        <v>9191387</v>
      </c>
      <c r="G95" s="280">
        <v>84774</v>
      </c>
      <c r="H95" s="280">
        <v>9191387</v>
      </c>
      <c r="I95" s="277" t="s">
        <v>108</v>
      </c>
      <c r="J95" s="277" t="s">
        <v>109</v>
      </c>
    </row>
    <row r="96" spans="1:10" ht="36">
      <c r="A96" s="277">
        <v>93</v>
      </c>
      <c r="B96" s="278" t="s">
        <v>410</v>
      </c>
      <c r="C96" s="278" t="s">
        <v>539</v>
      </c>
      <c r="D96" s="278" t="s">
        <v>540</v>
      </c>
      <c r="E96" s="279">
        <v>107510</v>
      </c>
      <c r="F96" s="635">
        <v>9298897</v>
      </c>
      <c r="G96" s="280">
        <v>107510</v>
      </c>
      <c r="H96" s="280">
        <v>9298897</v>
      </c>
      <c r="I96" s="277" t="s">
        <v>108</v>
      </c>
      <c r="J96" s="277" t="s">
        <v>109</v>
      </c>
    </row>
    <row r="97" spans="1:10" ht="24">
      <c r="A97" s="277">
        <v>94</v>
      </c>
      <c r="B97" s="278" t="s">
        <v>410</v>
      </c>
      <c r="C97" s="278" t="s">
        <v>541</v>
      </c>
      <c r="D97" s="278" t="s">
        <v>542</v>
      </c>
      <c r="E97" s="279">
        <v>166052</v>
      </c>
      <c r="F97" s="635">
        <v>9464949</v>
      </c>
      <c r="G97" s="280">
        <v>166052</v>
      </c>
      <c r="H97" s="280">
        <v>9464949</v>
      </c>
      <c r="I97" s="277" t="s">
        <v>108</v>
      </c>
      <c r="J97" s="277" t="s">
        <v>109</v>
      </c>
    </row>
    <row r="98" spans="1:10" ht="36">
      <c r="A98" s="277">
        <v>95</v>
      </c>
      <c r="B98" s="278" t="s">
        <v>403</v>
      </c>
      <c r="C98" s="278" t="s">
        <v>543</v>
      </c>
      <c r="D98" s="278" t="s">
        <v>544</v>
      </c>
      <c r="E98" s="279">
        <v>5940</v>
      </c>
      <c r="F98" s="635">
        <v>9470889</v>
      </c>
      <c r="G98" s="280">
        <v>5940</v>
      </c>
      <c r="H98" s="280">
        <v>9470889</v>
      </c>
      <c r="I98" s="277" t="s">
        <v>84</v>
      </c>
      <c r="J98" s="277" t="s">
        <v>133</v>
      </c>
    </row>
    <row r="99" spans="1:10">
      <c r="A99" s="277">
        <v>96</v>
      </c>
      <c r="B99" s="278" t="s">
        <v>545</v>
      </c>
      <c r="C99" s="278" t="s">
        <v>546</v>
      </c>
      <c r="D99" s="278" t="s">
        <v>547</v>
      </c>
      <c r="E99" s="279">
        <v>39031</v>
      </c>
      <c r="F99" s="635">
        <v>9509920</v>
      </c>
      <c r="G99" s="280">
        <v>39031</v>
      </c>
      <c r="H99" s="280">
        <v>9509920</v>
      </c>
      <c r="I99" s="277" t="s">
        <v>548</v>
      </c>
      <c r="J99" s="277" t="s">
        <v>549</v>
      </c>
    </row>
    <row r="100" spans="1:10" ht="24">
      <c r="A100" s="277">
        <v>97</v>
      </c>
      <c r="B100" s="278" t="s">
        <v>545</v>
      </c>
      <c r="C100" s="278" t="s">
        <v>550</v>
      </c>
      <c r="D100" s="278" t="s">
        <v>551</v>
      </c>
      <c r="E100" s="279">
        <v>41350</v>
      </c>
      <c r="F100" s="635">
        <v>9551270</v>
      </c>
      <c r="G100" s="280">
        <v>41350</v>
      </c>
      <c r="H100" s="280">
        <v>9551270</v>
      </c>
      <c r="I100" s="277" t="s">
        <v>548</v>
      </c>
      <c r="J100" s="277" t="s">
        <v>549</v>
      </c>
    </row>
    <row r="101" spans="1:10" ht="24">
      <c r="A101" s="277">
        <v>98</v>
      </c>
      <c r="B101" s="278" t="s">
        <v>488</v>
      </c>
      <c r="C101" s="278" t="s">
        <v>552</v>
      </c>
      <c r="D101" s="278" t="s">
        <v>553</v>
      </c>
      <c r="E101" s="279">
        <v>6616</v>
      </c>
      <c r="F101" s="635">
        <v>9557886</v>
      </c>
      <c r="G101" s="280">
        <v>6616</v>
      </c>
      <c r="H101" s="280">
        <v>9557886</v>
      </c>
      <c r="I101" s="277" t="s">
        <v>108</v>
      </c>
      <c r="J101" s="277" t="s">
        <v>109</v>
      </c>
    </row>
    <row r="102" spans="1:10" ht="36">
      <c r="A102" s="277">
        <v>99</v>
      </c>
      <c r="B102" s="278" t="s">
        <v>399</v>
      </c>
      <c r="C102" s="278" t="s">
        <v>554</v>
      </c>
      <c r="D102" s="278" t="s">
        <v>555</v>
      </c>
      <c r="E102" s="279">
        <v>17573</v>
      </c>
      <c r="F102" s="635">
        <v>9575459</v>
      </c>
      <c r="G102" s="280">
        <v>17573</v>
      </c>
      <c r="H102" s="280">
        <v>9575459</v>
      </c>
      <c r="I102" s="277" t="s">
        <v>123</v>
      </c>
      <c r="J102" s="277" t="s">
        <v>124</v>
      </c>
    </row>
    <row r="103" spans="1:10" ht="24">
      <c r="A103" s="277">
        <v>100</v>
      </c>
      <c r="B103" s="278" t="s">
        <v>127</v>
      </c>
      <c r="C103" s="278" t="s">
        <v>448</v>
      </c>
      <c r="D103" s="278" t="s">
        <v>556</v>
      </c>
      <c r="E103" s="279">
        <v>227229</v>
      </c>
      <c r="F103" s="635">
        <v>9802688</v>
      </c>
      <c r="G103" s="280">
        <v>227229</v>
      </c>
      <c r="H103" s="280">
        <v>9802688</v>
      </c>
      <c r="I103" s="277" t="s">
        <v>108</v>
      </c>
      <c r="J103" s="277" t="s">
        <v>109</v>
      </c>
    </row>
    <row r="104" spans="1:10" ht="24">
      <c r="A104" s="277">
        <v>101</v>
      </c>
      <c r="B104" s="278" t="s">
        <v>463</v>
      </c>
      <c r="C104" s="278" t="s">
        <v>557</v>
      </c>
      <c r="D104" s="278" t="s">
        <v>558</v>
      </c>
      <c r="E104" s="279">
        <v>64673</v>
      </c>
      <c r="F104" s="635">
        <v>9867361</v>
      </c>
      <c r="G104" s="280">
        <v>64673</v>
      </c>
      <c r="H104" s="280">
        <v>9867361</v>
      </c>
      <c r="I104" s="277" t="s">
        <v>108</v>
      </c>
      <c r="J104" s="277" t="s">
        <v>109</v>
      </c>
    </row>
    <row r="105" spans="1:10" ht="36">
      <c r="A105" s="277">
        <v>102</v>
      </c>
      <c r="B105" s="278" t="s">
        <v>559</v>
      </c>
      <c r="C105" s="278" t="s">
        <v>560</v>
      </c>
      <c r="D105" s="278" t="s">
        <v>561</v>
      </c>
      <c r="E105" s="279">
        <v>112740</v>
      </c>
      <c r="F105" s="635">
        <v>9980101</v>
      </c>
      <c r="G105" s="280">
        <v>112740</v>
      </c>
      <c r="H105" s="280">
        <v>9980101</v>
      </c>
      <c r="I105" s="277" t="s">
        <v>108</v>
      </c>
      <c r="J105" s="277" t="s">
        <v>109</v>
      </c>
    </row>
    <row r="106" spans="1:10" ht="48">
      <c r="A106" s="277">
        <v>103</v>
      </c>
      <c r="B106" s="278" t="s">
        <v>559</v>
      </c>
      <c r="C106" s="278" t="s">
        <v>562</v>
      </c>
      <c r="D106" s="278" t="s">
        <v>563</v>
      </c>
      <c r="E106" s="279">
        <v>206750</v>
      </c>
      <c r="F106" s="635">
        <v>10186851</v>
      </c>
      <c r="G106" s="280">
        <v>206750</v>
      </c>
      <c r="H106" s="280">
        <v>10186851</v>
      </c>
      <c r="I106" s="277" t="s">
        <v>108</v>
      </c>
      <c r="J106" s="277" t="s">
        <v>109</v>
      </c>
    </row>
    <row r="107" spans="1:10" ht="24">
      <c r="A107" s="277">
        <v>104</v>
      </c>
      <c r="B107" s="278" t="s">
        <v>559</v>
      </c>
      <c r="C107" s="278" t="s">
        <v>564</v>
      </c>
      <c r="D107" s="278" t="s">
        <v>565</v>
      </c>
      <c r="E107" s="279">
        <v>60371</v>
      </c>
      <c r="F107" s="635">
        <v>10247222</v>
      </c>
      <c r="G107" s="280">
        <v>60371</v>
      </c>
      <c r="H107" s="280">
        <v>10247222</v>
      </c>
      <c r="I107" s="277" t="s">
        <v>108</v>
      </c>
      <c r="J107" s="277" t="s">
        <v>109</v>
      </c>
    </row>
    <row r="108" spans="1:10" ht="24">
      <c r="A108" s="277">
        <v>105</v>
      </c>
      <c r="B108" s="278" t="s">
        <v>559</v>
      </c>
      <c r="C108" s="278" t="s">
        <v>566</v>
      </c>
      <c r="D108" s="278" t="s">
        <v>5735</v>
      </c>
      <c r="E108" s="279">
        <v>33080</v>
      </c>
      <c r="F108" s="635">
        <v>10280302</v>
      </c>
      <c r="G108" s="280">
        <v>33080</v>
      </c>
      <c r="H108" s="280">
        <v>10280302</v>
      </c>
      <c r="I108" s="277" t="s">
        <v>108</v>
      </c>
      <c r="J108" s="277" t="s">
        <v>109</v>
      </c>
    </row>
    <row r="109" spans="1:10" ht="36">
      <c r="A109" s="277">
        <v>106</v>
      </c>
      <c r="B109" s="278" t="s">
        <v>438</v>
      </c>
      <c r="C109" s="278" t="s">
        <v>567</v>
      </c>
      <c r="D109" s="278" t="s">
        <v>568</v>
      </c>
      <c r="E109" s="279">
        <v>16178</v>
      </c>
      <c r="F109" s="635">
        <v>10296480</v>
      </c>
      <c r="G109" s="280">
        <v>16178</v>
      </c>
      <c r="H109" s="280">
        <v>10296480</v>
      </c>
      <c r="I109" s="277" t="s">
        <v>108</v>
      </c>
      <c r="J109" s="277" t="s">
        <v>109</v>
      </c>
    </row>
    <row r="110" spans="1:10" ht="24">
      <c r="A110" s="277">
        <v>107</v>
      </c>
      <c r="B110" s="278" t="s">
        <v>438</v>
      </c>
      <c r="C110" s="278" t="s">
        <v>441</v>
      </c>
      <c r="D110" s="278" t="s">
        <v>569</v>
      </c>
      <c r="E110" s="279">
        <v>28005</v>
      </c>
      <c r="F110" s="635">
        <v>10324485</v>
      </c>
      <c r="G110" s="280">
        <v>28005</v>
      </c>
      <c r="H110" s="280">
        <v>10324485</v>
      </c>
      <c r="I110" s="277" t="s">
        <v>108</v>
      </c>
      <c r="J110" s="277" t="s">
        <v>109</v>
      </c>
    </row>
    <row r="111" spans="1:10" ht="36">
      <c r="A111" s="277">
        <v>108</v>
      </c>
      <c r="B111" s="278" t="s">
        <v>438</v>
      </c>
      <c r="C111" s="278" t="s">
        <v>570</v>
      </c>
      <c r="D111" s="278" t="s">
        <v>571</v>
      </c>
      <c r="E111" s="279">
        <v>24672</v>
      </c>
      <c r="F111" s="635">
        <v>10349157</v>
      </c>
      <c r="G111" s="280">
        <v>24672</v>
      </c>
      <c r="H111" s="280">
        <v>10349157</v>
      </c>
      <c r="I111" s="277" t="s">
        <v>108</v>
      </c>
      <c r="J111" s="277" t="s">
        <v>109</v>
      </c>
    </row>
    <row r="112" spans="1:10" ht="24">
      <c r="A112" s="277">
        <v>109</v>
      </c>
      <c r="B112" s="278" t="s">
        <v>488</v>
      </c>
      <c r="C112" s="278" t="s">
        <v>572</v>
      </c>
      <c r="D112" s="278" t="s">
        <v>573</v>
      </c>
      <c r="E112" s="279">
        <v>36406</v>
      </c>
      <c r="F112" s="635">
        <v>10385563</v>
      </c>
      <c r="G112" s="280">
        <v>36406</v>
      </c>
      <c r="H112" s="280">
        <v>10385563</v>
      </c>
      <c r="I112" s="277" t="s">
        <v>108</v>
      </c>
      <c r="J112" s="277" t="s">
        <v>109</v>
      </c>
    </row>
    <row r="113" spans="1:10" ht="24">
      <c r="A113" s="277">
        <v>110</v>
      </c>
      <c r="B113" s="278" t="s">
        <v>517</v>
      </c>
      <c r="C113" s="278" t="s">
        <v>574</v>
      </c>
      <c r="D113" s="278" t="s">
        <v>5730</v>
      </c>
      <c r="E113" s="279">
        <v>34110</v>
      </c>
      <c r="F113" s="635">
        <v>10419673</v>
      </c>
      <c r="G113" s="280">
        <v>34110</v>
      </c>
      <c r="H113" s="280">
        <v>10419673</v>
      </c>
      <c r="I113" s="277" t="s">
        <v>155</v>
      </c>
      <c r="J113" s="277" t="s">
        <v>156</v>
      </c>
    </row>
    <row r="114" spans="1:10" ht="24">
      <c r="A114" s="277">
        <v>111</v>
      </c>
      <c r="B114" s="278" t="s">
        <v>517</v>
      </c>
      <c r="C114" s="278" t="s">
        <v>575</v>
      </c>
      <c r="D114" s="278" t="s">
        <v>576</v>
      </c>
      <c r="E114" s="279">
        <v>25345</v>
      </c>
      <c r="F114" s="635">
        <v>10445018</v>
      </c>
      <c r="G114" s="280">
        <v>25345</v>
      </c>
      <c r="H114" s="280">
        <v>10445018</v>
      </c>
      <c r="I114" s="277" t="s">
        <v>155</v>
      </c>
      <c r="J114" s="277" t="s">
        <v>156</v>
      </c>
    </row>
    <row r="115" spans="1:10" ht="48">
      <c r="A115" s="277">
        <v>112</v>
      </c>
      <c r="B115" s="278" t="s">
        <v>517</v>
      </c>
      <c r="C115" s="278" t="s">
        <v>577</v>
      </c>
      <c r="D115" s="278" t="s">
        <v>578</v>
      </c>
      <c r="E115" s="279">
        <v>67710</v>
      </c>
      <c r="F115" s="635">
        <v>10512728</v>
      </c>
      <c r="G115" s="280">
        <v>67710</v>
      </c>
      <c r="H115" s="280">
        <v>10512728</v>
      </c>
      <c r="I115" s="277" t="s">
        <v>155</v>
      </c>
      <c r="J115" s="277" t="s">
        <v>156</v>
      </c>
    </row>
    <row r="116" spans="1:10" ht="24">
      <c r="A116" s="277">
        <v>113</v>
      </c>
      <c r="B116" s="278" t="s">
        <v>517</v>
      </c>
      <c r="C116" s="278" t="s">
        <v>470</v>
      </c>
      <c r="D116" s="278" t="s">
        <v>579</v>
      </c>
      <c r="E116" s="279">
        <v>74679</v>
      </c>
      <c r="F116" s="635">
        <v>10587407</v>
      </c>
      <c r="G116" s="280">
        <v>74679</v>
      </c>
      <c r="H116" s="280">
        <v>10587407</v>
      </c>
      <c r="I116" s="277" t="s">
        <v>155</v>
      </c>
      <c r="J116" s="277" t="s">
        <v>156</v>
      </c>
    </row>
    <row r="117" spans="1:10" ht="36">
      <c r="A117" s="277">
        <v>114</v>
      </c>
      <c r="B117" s="278" t="s">
        <v>580</v>
      </c>
      <c r="C117" s="278" t="s">
        <v>581</v>
      </c>
      <c r="D117" s="278" t="s">
        <v>582</v>
      </c>
      <c r="E117" s="279">
        <v>121354</v>
      </c>
      <c r="F117" s="635">
        <v>10708761</v>
      </c>
      <c r="G117" s="280">
        <v>121354</v>
      </c>
      <c r="H117" s="280">
        <v>10708761</v>
      </c>
      <c r="I117" s="277" t="s">
        <v>108</v>
      </c>
      <c r="J117" s="277" t="s">
        <v>109</v>
      </c>
    </row>
    <row r="118" spans="1:10" ht="24">
      <c r="A118" s="277">
        <v>115</v>
      </c>
      <c r="B118" s="278" t="s">
        <v>127</v>
      </c>
      <c r="C118" s="278" t="s">
        <v>583</v>
      </c>
      <c r="D118" s="278" t="s">
        <v>5747</v>
      </c>
      <c r="E118" s="279">
        <v>40445</v>
      </c>
      <c r="F118" s="635">
        <v>10749206</v>
      </c>
      <c r="G118" s="280">
        <v>40445</v>
      </c>
      <c r="H118" s="280">
        <v>10749206</v>
      </c>
      <c r="I118" s="277" t="s">
        <v>108</v>
      </c>
      <c r="J118" s="277" t="s">
        <v>109</v>
      </c>
    </row>
    <row r="119" spans="1:10" ht="24">
      <c r="A119" s="277">
        <v>116</v>
      </c>
      <c r="B119" s="278" t="s">
        <v>447</v>
      </c>
      <c r="C119" s="278" t="s">
        <v>584</v>
      </c>
      <c r="D119" s="278" t="s">
        <v>5736</v>
      </c>
      <c r="E119" s="279">
        <v>22245</v>
      </c>
      <c r="F119" s="635">
        <v>10771451</v>
      </c>
      <c r="G119" s="280">
        <v>22245</v>
      </c>
      <c r="H119" s="280">
        <v>10771451</v>
      </c>
      <c r="I119" s="277" t="s">
        <v>108</v>
      </c>
      <c r="J119" s="277" t="s">
        <v>109</v>
      </c>
    </row>
    <row r="120" spans="1:10" ht="24">
      <c r="A120" s="277">
        <v>117</v>
      </c>
      <c r="B120" s="278" t="s">
        <v>447</v>
      </c>
      <c r="C120" s="278" t="s">
        <v>318</v>
      </c>
      <c r="D120" s="278" t="s">
        <v>585</v>
      </c>
      <c r="E120" s="279">
        <v>62690</v>
      </c>
      <c r="F120" s="635">
        <v>10834141</v>
      </c>
      <c r="G120" s="280">
        <v>62690</v>
      </c>
      <c r="H120" s="280">
        <v>10834141</v>
      </c>
      <c r="I120" s="277" t="s">
        <v>108</v>
      </c>
      <c r="J120" s="277" t="s">
        <v>109</v>
      </c>
    </row>
    <row r="121" spans="1:10" ht="24">
      <c r="A121" s="277">
        <v>118</v>
      </c>
      <c r="B121" s="278" t="s">
        <v>385</v>
      </c>
      <c r="C121" s="278" t="s">
        <v>586</v>
      </c>
      <c r="D121" s="278" t="s">
        <v>587</v>
      </c>
      <c r="E121" s="279">
        <v>58645</v>
      </c>
      <c r="F121" s="635">
        <v>10892786</v>
      </c>
      <c r="G121" s="280">
        <v>58645</v>
      </c>
      <c r="H121" s="280">
        <v>10892786</v>
      </c>
      <c r="I121" s="277" t="s">
        <v>113</v>
      </c>
      <c r="J121" s="352" t="s">
        <v>114</v>
      </c>
    </row>
    <row r="122" spans="1:10" ht="36">
      <c r="A122" s="277">
        <v>119</v>
      </c>
      <c r="B122" s="278" t="s">
        <v>385</v>
      </c>
      <c r="C122" s="278" t="s">
        <v>588</v>
      </c>
      <c r="D122" s="278" t="s">
        <v>589</v>
      </c>
      <c r="E122" s="279">
        <v>151669</v>
      </c>
      <c r="F122" s="635">
        <v>11044455</v>
      </c>
      <c r="G122" s="280">
        <v>151669</v>
      </c>
      <c r="H122" s="280">
        <v>11044455</v>
      </c>
      <c r="I122" s="277" t="s">
        <v>113</v>
      </c>
      <c r="J122" s="352" t="s">
        <v>114</v>
      </c>
    </row>
    <row r="123" spans="1:10" ht="36">
      <c r="A123" s="277">
        <v>120</v>
      </c>
      <c r="B123" s="278" t="s">
        <v>385</v>
      </c>
      <c r="C123" s="278" t="s">
        <v>590</v>
      </c>
      <c r="D123" s="278" t="s">
        <v>591</v>
      </c>
      <c r="E123" s="279">
        <v>6788</v>
      </c>
      <c r="F123" s="635">
        <v>11051243</v>
      </c>
      <c r="G123" s="280">
        <v>6788</v>
      </c>
      <c r="H123" s="280">
        <v>11051243</v>
      </c>
      <c r="I123" s="277" t="s">
        <v>113</v>
      </c>
      <c r="J123" s="352" t="s">
        <v>114</v>
      </c>
    </row>
    <row r="124" spans="1:10" ht="36">
      <c r="A124" s="277">
        <v>121</v>
      </c>
      <c r="B124" s="278" t="s">
        <v>385</v>
      </c>
      <c r="C124" s="278" t="s">
        <v>592</v>
      </c>
      <c r="D124" s="278" t="s">
        <v>5731</v>
      </c>
      <c r="E124" s="279">
        <v>158694</v>
      </c>
      <c r="F124" s="635">
        <v>11209937</v>
      </c>
      <c r="G124" s="280">
        <v>158694</v>
      </c>
      <c r="H124" s="280">
        <v>11209937</v>
      </c>
      <c r="I124" s="277" t="s">
        <v>113</v>
      </c>
      <c r="J124" s="352" t="s">
        <v>114</v>
      </c>
    </row>
    <row r="125" spans="1:10" ht="36">
      <c r="A125" s="277">
        <v>122</v>
      </c>
      <c r="B125" s="278" t="s">
        <v>527</v>
      </c>
      <c r="C125" s="278" t="s">
        <v>593</v>
      </c>
      <c r="D125" s="278" t="s">
        <v>594</v>
      </c>
      <c r="E125" s="279">
        <v>41583</v>
      </c>
      <c r="F125" s="635">
        <v>11251520</v>
      </c>
      <c r="G125" s="280">
        <v>41583</v>
      </c>
      <c r="H125" s="280">
        <v>11251520</v>
      </c>
      <c r="I125" s="277" t="s">
        <v>119</v>
      </c>
      <c r="J125" s="277" t="s">
        <v>120</v>
      </c>
    </row>
    <row r="126" spans="1:10" ht="36">
      <c r="A126" s="277">
        <v>123</v>
      </c>
      <c r="B126" s="278" t="s">
        <v>403</v>
      </c>
      <c r="C126" s="278" t="s">
        <v>595</v>
      </c>
      <c r="D126" s="278" t="s">
        <v>596</v>
      </c>
      <c r="E126" s="279">
        <v>23334</v>
      </c>
      <c r="F126" s="635">
        <v>11274854</v>
      </c>
      <c r="G126" s="280">
        <v>23334</v>
      </c>
      <c r="H126" s="280">
        <v>11274854</v>
      </c>
      <c r="I126" s="277" t="s">
        <v>84</v>
      </c>
      <c r="J126" s="277" t="s">
        <v>133</v>
      </c>
    </row>
    <row r="127" spans="1:10">
      <c r="A127" s="277">
        <v>124</v>
      </c>
      <c r="B127" s="278" t="s">
        <v>403</v>
      </c>
      <c r="C127" s="278" t="s">
        <v>597</v>
      </c>
      <c r="D127" s="278" t="s">
        <v>598</v>
      </c>
      <c r="E127" s="279">
        <v>42165</v>
      </c>
      <c r="F127" s="635">
        <v>11317019</v>
      </c>
      <c r="G127" s="280">
        <v>42165</v>
      </c>
      <c r="H127" s="280">
        <v>11317019</v>
      </c>
      <c r="I127" s="277" t="s">
        <v>84</v>
      </c>
      <c r="J127" s="277" t="s">
        <v>133</v>
      </c>
    </row>
    <row r="128" spans="1:10" ht="24">
      <c r="A128" s="277">
        <v>125</v>
      </c>
      <c r="B128" s="278" t="s">
        <v>536</v>
      </c>
      <c r="C128" s="278" t="s">
        <v>599</v>
      </c>
      <c r="D128" s="278" t="s">
        <v>600</v>
      </c>
      <c r="E128" s="279">
        <v>159060</v>
      </c>
      <c r="F128" s="635">
        <v>11476079</v>
      </c>
      <c r="G128" s="280">
        <v>159060</v>
      </c>
      <c r="H128" s="280">
        <v>11476079</v>
      </c>
      <c r="I128" s="277" t="s">
        <v>108</v>
      </c>
      <c r="J128" s="277" t="s">
        <v>109</v>
      </c>
    </row>
    <row r="129" spans="1:10" ht="24">
      <c r="A129" s="277">
        <v>126</v>
      </c>
      <c r="B129" s="278" t="s">
        <v>463</v>
      </c>
      <c r="C129" s="278" t="s">
        <v>601</v>
      </c>
      <c r="D129" s="278" t="s">
        <v>602</v>
      </c>
      <c r="E129" s="279">
        <v>32672</v>
      </c>
      <c r="F129" s="635">
        <v>11508751</v>
      </c>
      <c r="G129" s="280">
        <v>32672</v>
      </c>
      <c r="H129" s="280">
        <v>11508751</v>
      </c>
      <c r="I129" s="277" t="s">
        <v>108</v>
      </c>
      <c r="J129" s="277" t="s">
        <v>109</v>
      </c>
    </row>
    <row r="130" spans="1:10" ht="24">
      <c r="A130" s="277">
        <v>127</v>
      </c>
      <c r="B130" s="278" t="s">
        <v>603</v>
      </c>
      <c r="C130" s="278" t="s">
        <v>474</v>
      </c>
      <c r="D130" s="278" t="s">
        <v>604</v>
      </c>
      <c r="E130" s="279">
        <v>36406</v>
      </c>
      <c r="F130" s="635">
        <v>11545157</v>
      </c>
      <c r="G130" s="280">
        <v>36406</v>
      </c>
      <c r="H130" s="280">
        <v>11545157</v>
      </c>
      <c r="I130" s="277" t="s">
        <v>108</v>
      </c>
      <c r="J130" s="277" t="s">
        <v>109</v>
      </c>
    </row>
    <row r="131" spans="1:10" ht="24">
      <c r="A131" s="277">
        <v>128</v>
      </c>
      <c r="B131" s="278" t="s">
        <v>559</v>
      </c>
      <c r="C131" s="278" t="s">
        <v>605</v>
      </c>
      <c r="D131" s="278" t="s">
        <v>606</v>
      </c>
      <c r="E131" s="279">
        <v>446580</v>
      </c>
      <c r="F131" s="635">
        <v>11991737</v>
      </c>
      <c r="G131" s="280">
        <v>446580</v>
      </c>
      <c r="H131" s="280">
        <v>11991737</v>
      </c>
      <c r="I131" s="277" t="s">
        <v>108</v>
      </c>
      <c r="J131" s="277" t="s">
        <v>109</v>
      </c>
    </row>
    <row r="132" spans="1:10" ht="36">
      <c r="A132" s="277">
        <v>129</v>
      </c>
      <c r="B132" s="278" t="s">
        <v>545</v>
      </c>
      <c r="C132" s="278" t="s">
        <v>607</v>
      </c>
      <c r="D132" s="278" t="s">
        <v>608</v>
      </c>
      <c r="E132" s="279">
        <v>13983</v>
      </c>
      <c r="F132" s="635">
        <v>12005720</v>
      </c>
      <c r="G132" s="280">
        <v>13983</v>
      </c>
      <c r="H132" s="280">
        <v>12005720</v>
      </c>
      <c r="I132" s="277" t="s">
        <v>548</v>
      </c>
      <c r="J132" s="277" t="s">
        <v>549</v>
      </c>
    </row>
    <row r="133" spans="1:10" ht="24">
      <c r="A133" s="277">
        <v>130</v>
      </c>
      <c r="B133" s="278" t="s">
        <v>545</v>
      </c>
      <c r="C133" s="278" t="s">
        <v>609</v>
      </c>
      <c r="D133" s="278" t="s">
        <v>610</v>
      </c>
      <c r="E133" s="279">
        <v>18667</v>
      </c>
      <c r="F133" s="635">
        <v>12024387</v>
      </c>
      <c r="G133" s="280">
        <v>18667</v>
      </c>
      <c r="H133" s="280">
        <v>12024387</v>
      </c>
      <c r="I133" s="277" t="s">
        <v>548</v>
      </c>
      <c r="J133" s="277" t="s">
        <v>549</v>
      </c>
    </row>
    <row r="134" spans="1:10" ht="24">
      <c r="A134" s="277">
        <v>131</v>
      </c>
      <c r="B134" s="278" t="s">
        <v>545</v>
      </c>
      <c r="C134" s="278" t="s">
        <v>611</v>
      </c>
      <c r="D134" s="278" t="s">
        <v>612</v>
      </c>
      <c r="E134" s="279">
        <v>108982</v>
      </c>
      <c r="F134" s="635">
        <v>12133369</v>
      </c>
      <c r="G134" s="280">
        <v>108982</v>
      </c>
      <c r="H134" s="280">
        <v>12133369</v>
      </c>
      <c r="I134" s="277" t="s">
        <v>548</v>
      </c>
      <c r="J134" s="277" t="s">
        <v>549</v>
      </c>
    </row>
    <row r="135" spans="1:10" ht="24">
      <c r="A135" s="277">
        <v>132</v>
      </c>
      <c r="B135" s="278" t="s">
        <v>512</v>
      </c>
      <c r="C135" s="278" t="s">
        <v>445</v>
      </c>
      <c r="D135" s="278" t="s">
        <v>613</v>
      </c>
      <c r="E135" s="279">
        <v>163270</v>
      </c>
      <c r="F135" s="635">
        <v>12296639</v>
      </c>
      <c r="G135" s="280">
        <v>163270</v>
      </c>
      <c r="H135" s="280">
        <v>12296639</v>
      </c>
      <c r="I135" s="277" t="s">
        <v>515</v>
      </c>
      <c r="J135" s="277" t="s">
        <v>516</v>
      </c>
    </row>
    <row r="136" spans="1:10" ht="36">
      <c r="A136" s="277">
        <v>133</v>
      </c>
      <c r="B136" s="278" t="s">
        <v>512</v>
      </c>
      <c r="C136" s="278" t="s">
        <v>614</v>
      </c>
      <c r="D136" s="278" t="s">
        <v>615</v>
      </c>
      <c r="E136" s="279">
        <v>16334</v>
      </c>
      <c r="F136" s="635">
        <v>12312973</v>
      </c>
      <c r="G136" s="280">
        <v>16334</v>
      </c>
      <c r="H136" s="280">
        <v>12312973</v>
      </c>
      <c r="I136" s="277" t="s">
        <v>515</v>
      </c>
      <c r="J136" s="277" t="s">
        <v>516</v>
      </c>
    </row>
    <row r="137" spans="1:10" ht="24">
      <c r="A137" s="277">
        <v>134</v>
      </c>
      <c r="B137" s="278" t="s">
        <v>512</v>
      </c>
      <c r="C137" s="278" t="s">
        <v>616</v>
      </c>
      <c r="D137" s="278" t="s">
        <v>617</v>
      </c>
      <c r="E137" s="279">
        <v>37463</v>
      </c>
      <c r="F137" s="635">
        <v>12350436</v>
      </c>
      <c r="G137" s="280">
        <v>37463</v>
      </c>
      <c r="H137" s="280">
        <v>12350436</v>
      </c>
      <c r="I137" s="277" t="s">
        <v>515</v>
      </c>
      <c r="J137" s="277" t="s">
        <v>516</v>
      </c>
    </row>
    <row r="138" spans="1:10" ht="48">
      <c r="A138" s="277">
        <v>135</v>
      </c>
      <c r="B138" s="278" t="s">
        <v>399</v>
      </c>
      <c r="C138" s="278" t="s">
        <v>618</v>
      </c>
      <c r="D138" s="278" t="s">
        <v>619</v>
      </c>
      <c r="E138" s="279">
        <v>233373</v>
      </c>
      <c r="F138" s="635">
        <v>12583809</v>
      </c>
      <c r="G138" s="280">
        <v>233373</v>
      </c>
      <c r="H138" s="280">
        <v>12583809</v>
      </c>
      <c r="I138" s="277" t="s">
        <v>123</v>
      </c>
      <c r="J138" s="277" t="s">
        <v>124</v>
      </c>
    </row>
    <row r="139" spans="1:10" ht="36">
      <c r="A139" s="277">
        <v>136</v>
      </c>
      <c r="B139" s="278" t="s">
        <v>385</v>
      </c>
      <c r="C139" s="278" t="s">
        <v>620</v>
      </c>
      <c r="D139" s="278" t="s">
        <v>621</v>
      </c>
      <c r="E139" s="279">
        <v>74679</v>
      </c>
      <c r="F139" s="635">
        <v>12658488</v>
      </c>
      <c r="G139" s="280">
        <v>74679</v>
      </c>
      <c r="H139" s="280">
        <v>12658488</v>
      </c>
      <c r="I139" s="277" t="s">
        <v>113</v>
      </c>
      <c r="J139" s="352" t="s">
        <v>114</v>
      </c>
    </row>
    <row r="140" spans="1:10" ht="24">
      <c r="A140" s="277">
        <v>137</v>
      </c>
      <c r="B140" s="278" t="s">
        <v>410</v>
      </c>
      <c r="C140" s="278" t="s">
        <v>622</v>
      </c>
      <c r="D140" s="278" t="s">
        <v>623</v>
      </c>
      <c r="E140" s="279">
        <v>316372</v>
      </c>
      <c r="F140" s="635">
        <v>12974860</v>
      </c>
      <c r="G140" s="280">
        <v>316372</v>
      </c>
      <c r="H140" s="280">
        <v>12974860</v>
      </c>
      <c r="I140" s="277" t="s">
        <v>108</v>
      </c>
      <c r="J140" s="277" t="s">
        <v>109</v>
      </c>
    </row>
    <row r="141" spans="1:10" ht="36">
      <c r="A141" s="277">
        <v>138</v>
      </c>
      <c r="B141" s="278" t="s">
        <v>410</v>
      </c>
      <c r="C141" s="278" t="s">
        <v>624</v>
      </c>
      <c r="D141" s="278" t="s">
        <v>625</v>
      </c>
      <c r="E141" s="279">
        <v>334413</v>
      </c>
      <c r="F141" s="635">
        <v>13309273</v>
      </c>
      <c r="G141" s="280">
        <v>334413</v>
      </c>
      <c r="H141" s="280">
        <v>13309273</v>
      </c>
      <c r="I141" s="277" t="s">
        <v>108</v>
      </c>
      <c r="J141" s="277" t="s">
        <v>109</v>
      </c>
    </row>
    <row r="142" spans="1:10" ht="24">
      <c r="A142" s="277">
        <v>139</v>
      </c>
      <c r="B142" s="278" t="s">
        <v>410</v>
      </c>
      <c r="C142" s="278" t="s">
        <v>626</v>
      </c>
      <c r="D142" s="278" t="s">
        <v>627</v>
      </c>
      <c r="E142" s="279">
        <v>13145</v>
      </c>
      <c r="F142" s="635">
        <v>13322418</v>
      </c>
      <c r="G142" s="280">
        <v>13145</v>
      </c>
      <c r="H142" s="280">
        <v>13322418</v>
      </c>
      <c r="I142" s="277" t="s">
        <v>108</v>
      </c>
      <c r="J142" s="277" t="s">
        <v>109</v>
      </c>
    </row>
    <row r="143" spans="1:10" ht="36">
      <c r="A143" s="277">
        <v>140</v>
      </c>
      <c r="B143" s="278" t="s">
        <v>559</v>
      </c>
      <c r="C143" s="278" t="s">
        <v>628</v>
      </c>
      <c r="D143" s="278" t="s">
        <v>629</v>
      </c>
      <c r="E143" s="279">
        <v>91002</v>
      </c>
      <c r="F143" s="635">
        <v>13413420</v>
      </c>
      <c r="G143" s="280">
        <v>91002</v>
      </c>
      <c r="H143" s="280">
        <v>13413420</v>
      </c>
      <c r="I143" s="277" t="s">
        <v>108</v>
      </c>
      <c r="J143" s="277" t="s">
        <v>109</v>
      </c>
    </row>
    <row r="144" spans="1:10" ht="36">
      <c r="A144" s="277">
        <v>141</v>
      </c>
      <c r="B144" s="278" t="s">
        <v>434</v>
      </c>
      <c r="C144" s="278" t="s">
        <v>630</v>
      </c>
      <c r="D144" s="278" t="s">
        <v>631</v>
      </c>
      <c r="E144" s="279">
        <v>37056</v>
      </c>
      <c r="F144" s="635">
        <v>13450476</v>
      </c>
      <c r="G144" s="280">
        <v>37056</v>
      </c>
      <c r="H144" s="280">
        <v>13450476</v>
      </c>
      <c r="I144" s="277" t="s">
        <v>436</v>
      </c>
      <c r="J144" s="277" t="s">
        <v>437</v>
      </c>
    </row>
    <row r="145" spans="1:10" ht="24">
      <c r="A145" s="277">
        <v>142</v>
      </c>
      <c r="B145" s="278" t="s">
        <v>399</v>
      </c>
      <c r="C145" s="278" t="s">
        <v>632</v>
      </c>
      <c r="D145" s="278" t="s">
        <v>633</v>
      </c>
      <c r="E145" s="279">
        <v>11122</v>
      </c>
      <c r="F145" s="635">
        <v>13461598</v>
      </c>
      <c r="G145" s="280">
        <v>11122</v>
      </c>
      <c r="H145" s="280">
        <v>13461598</v>
      </c>
      <c r="I145" s="277" t="s">
        <v>123</v>
      </c>
      <c r="J145" s="277" t="s">
        <v>124</v>
      </c>
    </row>
    <row r="146" spans="1:10" ht="36">
      <c r="A146" s="277">
        <v>143</v>
      </c>
      <c r="B146" s="278" t="s">
        <v>517</v>
      </c>
      <c r="C146" s="278" t="s">
        <v>634</v>
      </c>
      <c r="D146" s="278" t="s">
        <v>635</v>
      </c>
      <c r="E146" s="279">
        <v>26304</v>
      </c>
      <c r="F146" s="635">
        <v>13487902</v>
      </c>
      <c r="G146" s="280">
        <v>26304</v>
      </c>
      <c r="H146" s="280">
        <v>13487902</v>
      </c>
      <c r="I146" s="277" t="s">
        <v>155</v>
      </c>
      <c r="J146" s="277" t="s">
        <v>156</v>
      </c>
    </row>
    <row r="147" spans="1:10" ht="24">
      <c r="A147" s="277">
        <v>144</v>
      </c>
      <c r="B147" s="278" t="s">
        <v>580</v>
      </c>
      <c r="C147" s="278" t="s">
        <v>636</v>
      </c>
      <c r="D147" s="278" t="s">
        <v>585</v>
      </c>
      <c r="E147" s="279">
        <v>62852</v>
      </c>
      <c r="F147" s="635">
        <v>13550754</v>
      </c>
      <c r="G147" s="280">
        <v>62852</v>
      </c>
      <c r="H147" s="280">
        <v>13550754</v>
      </c>
      <c r="I147" s="277" t="s">
        <v>108</v>
      </c>
      <c r="J147" s="277" t="s">
        <v>109</v>
      </c>
    </row>
    <row r="148" spans="1:10" ht="24">
      <c r="A148" s="277">
        <v>145</v>
      </c>
      <c r="B148" s="278" t="s">
        <v>127</v>
      </c>
      <c r="C148" s="278" t="s">
        <v>637</v>
      </c>
      <c r="D148" s="278" t="s">
        <v>638</v>
      </c>
      <c r="E148" s="279">
        <v>20223</v>
      </c>
      <c r="F148" s="635">
        <v>13570977</v>
      </c>
      <c r="G148" s="280">
        <v>20223</v>
      </c>
      <c r="H148" s="280">
        <v>13570977</v>
      </c>
      <c r="I148" s="277" t="s">
        <v>108</v>
      </c>
      <c r="J148" s="277" t="s">
        <v>109</v>
      </c>
    </row>
    <row r="149" spans="1:10" ht="36">
      <c r="A149" s="277">
        <v>146</v>
      </c>
      <c r="B149" s="278" t="s">
        <v>527</v>
      </c>
      <c r="C149" s="278" t="s">
        <v>639</v>
      </c>
      <c r="D149" s="278" t="s">
        <v>5732</v>
      </c>
      <c r="E149" s="279">
        <v>48542</v>
      </c>
      <c r="F149" s="635">
        <v>13619519</v>
      </c>
      <c r="G149" s="280">
        <v>48542</v>
      </c>
      <c r="H149" s="280">
        <v>13619519</v>
      </c>
      <c r="I149" s="277" t="s">
        <v>119</v>
      </c>
      <c r="J149" s="277" t="s">
        <v>120</v>
      </c>
    </row>
    <row r="150" spans="1:10" ht="36">
      <c r="A150" s="277">
        <v>147</v>
      </c>
      <c r="B150" s="278" t="s">
        <v>463</v>
      </c>
      <c r="C150" s="278" t="s">
        <v>5737</v>
      </c>
      <c r="D150" s="278" t="s">
        <v>640</v>
      </c>
      <c r="E150" s="279">
        <v>31598</v>
      </c>
      <c r="F150" s="635">
        <v>13651117</v>
      </c>
      <c r="G150" s="280">
        <v>31598</v>
      </c>
      <c r="H150" s="280">
        <v>13651117</v>
      </c>
      <c r="I150" s="277" t="s">
        <v>108</v>
      </c>
      <c r="J150" s="277" t="s">
        <v>109</v>
      </c>
    </row>
    <row r="151" spans="1:10" ht="24">
      <c r="A151" s="277">
        <v>148</v>
      </c>
      <c r="B151" s="278" t="s">
        <v>463</v>
      </c>
      <c r="C151" s="278" t="s">
        <v>641</v>
      </c>
      <c r="D151" s="278" t="s">
        <v>642</v>
      </c>
      <c r="E151" s="279">
        <v>262893</v>
      </c>
      <c r="F151" s="635">
        <v>13914010</v>
      </c>
      <c r="G151" s="280">
        <v>262893</v>
      </c>
      <c r="H151" s="280">
        <v>13914010</v>
      </c>
      <c r="I151" s="277" t="s">
        <v>108</v>
      </c>
      <c r="J151" s="277" t="s">
        <v>109</v>
      </c>
    </row>
    <row r="152" spans="1:10" ht="48">
      <c r="A152" s="277">
        <v>149</v>
      </c>
      <c r="B152" s="278" t="s">
        <v>559</v>
      </c>
      <c r="C152" s="278" t="s">
        <v>643</v>
      </c>
      <c r="D152" s="278" t="s">
        <v>644</v>
      </c>
      <c r="E152" s="279">
        <v>58958</v>
      </c>
      <c r="F152" s="635">
        <v>13972968</v>
      </c>
      <c r="G152" s="280">
        <v>58958</v>
      </c>
      <c r="H152" s="280">
        <v>13972968</v>
      </c>
      <c r="I152" s="277" t="s">
        <v>108</v>
      </c>
      <c r="J152" s="277" t="s">
        <v>109</v>
      </c>
    </row>
    <row r="153" spans="1:10">
      <c r="A153" s="277">
        <v>150</v>
      </c>
      <c r="B153" s="278" t="s">
        <v>559</v>
      </c>
      <c r="C153" s="278" t="s">
        <v>645</v>
      </c>
      <c r="D153" s="278" t="s">
        <v>646</v>
      </c>
      <c r="E153" s="279">
        <v>43004</v>
      </c>
      <c r="F153" s="635">
        <v>14015972</v>
      </c>
      <c r="G153" s="280">
        <v>43004</v>
      </c>
      <c r="H153" s="280">
        <v>14015972</v>
      </c>
      <c r="I153" s="277" t="s">
        <v>108</v>
      </c>
      <c r="J153" s="277" t="s">
        <v>109</v>
      </c>
    </row>
    <row r="154" spans="1:10" ht="60">
      <c r="A154" s="277">
        <v>151</v>
      </c>
      <c r="B154" s="278" t="s">
        <v>545</v>
      </c>
      <c r="C154" s="278" t="s">
        <v>647</v>
      </c>
      <c r="D154" s="278" t="s">
        <v>648</v>
      </c>
      <c r="E154" s="279">
        <v>297720</v>
      </c>
      <c r="F154" s="635">
        <v>14313692</v>
      </c>
      <c r="G154" s="280">
        <v>297720</v>
      </c>
      <c r="H154" s="280">
        <v>14313692</v>
      </c>
      <c r="I154" s="277" t="s">
        <v>548</v>
      </c>
      <c r="J154" s="277" t="s">
        <v>549</v>
      </c>
    </row>
    <row r="155" spans="1:10" ht="24">
      <c r="A155" s="277">
        <v>152</v>
      </c>
      <c r="B155" s="278" t="s">
        <v>545</v>
      </c>
      <c r="C155" s="278" t="s">
        <v>649</v>
      </c>
      <c r="D155" s="278" t="s">
        <v>650</v>
      </c>
      <c r="E155" s="279">
        <v>47516</v>
      </c>
      <c r="F155" s="635">
        <v>14361208</v>
      </c>
      <c r="G155" s="280">
        <v>47516</v>
      </c>
      <c r="H155" s="280">
        <v>14361208</v>
      </c>
      <c r="I155" s="277" t="s">
        <v>548</v>
      </c>
      <c r="J155" s="277" t="s">
        <v>549</v>
      </c>
    </row>
    <row r="156" spans="1:10" ht="24">
      <c r="A156" s="277">
        <v>153</v>
      </c>
      <c r="B156" s="278" t="s">
        <v>545</v>
      </c>
      <c r="C156" s="278" t="s">
        <v>651</v>
      </c>
      <c r="D156" s="278" t="s">
        <v>652</v>
      </c>
      <c r="E156" s="279">
        <v>38869</v>
      </c>
      <c r="F156" s="635">
        <v>14400077</v>
      </c>
      <c r="G156" s="280">
        <v>38869</v>
      </c>
      <c r="H156" s="280">
        <v>14400077</v>
      </c>
      <c r="I156" s="277" t="s">
        <v>548</v>
      </c>
      <c r="J156" s="277" t="s">
        <v>549</v>
      </c>
    </row>
    <row r="157" spans="1:10" ht="36">
      <c r="A157" s="277">
        <v>154</v>
      </c>
      <c r="B157" s="278" t="s">
        <v>653</v>
      </c>
      <c r="C157" s="278" t="s">
        <v>654</v>
      </c>
      <c r="D157" s="278" t="s">
        <v>655</v>
      </c>
      <c r="E157" s="279">
        <v>177364</v>
      </c>
      <c r="F157" s="635">
        <v>14577441</v>
      </c>
      <c r="G157" s="280">
        <v>177364</v>
      </c>
      <c r="H157" s="280">
        <v>14577441</v>
      </c>
      <c r="I157" s="277" t="s">
        <v>108</v>
      </c>
      <c r="J157" s="277" t="s">
        <v>109</v>
      </c>
    </row>
    <row r="158" spans="1:10" ht="24">
      <c r="A158" s="277">
        <v>155</v>
      </c>
      <c r="B158" s="278" t="s">
        <v>512</v>
      </c>
      <c r="C158" s="278" t="s">
        <v>656</v>
      </c>
      <c r="D158" s="278" t="s">
        <v>657</v>
      </c>
      <c r="E158" s="279">
        <v>46512</v>
      </c>
      <c r="F158" s="635">
        <v>14623953</v>
      </c>
      <c r="G158" s="280">
        <v>46512</v>
      </c>
      <c r="H158" s="280">
        <v>14623953</v>
      </c>
      <c r="I158" s="277" t="s">
        <v>515</v>
      </c>
      <c r="J158" s="277" t="s">
        <v>516</v>
      </c>
    </row>
    <row r="159" spans="1:10">
      <c r="A159" s="277">
        <v>156</v>
      </c>
      <c r="B159" s="278" t="s">
        <v>517</v>
      </c>
      <c r="C159" s="278" t="s">
        <v>658</v>
      </c>
      <c r="D159" s="278" t="s">
        <v>659</v>
      </c>
      <c r="E159" s="279">
        <v>8270</v>
      </c>
      <c r="F159" s="635">
        <v>14632223</v>
      </c>
      <c r="G159" s="280">
        <v>8270</v>
      </c>
      <c r="H159" s="280">
        <v>14632223</v>
      </c>
      <c r="I159" s="277" t="s">
        <v>155</v>
      </c>
      <c r="J159" s="277" t="s">
        <v>156</v>
      </c>
    </row>
    <row r="160" spans="1:10" ht="24">
      <c r="A160" s="277">
        <v>157</v>
      </c>
      <c r="B160" s="278" t="s">
        <v>517</v>
      </c>
      <c r="C160" s="278" t="s">
        <v>660</v>
      </c>
      <c r="D160" s="278" t="s">
        <v>661</v>
      </c>
      <c r="E160" s="279">
        <v>48542</v>
      </c>
      <c r="F160" s="635">
        <v>14680765</v>
      </c>
      <c r="G160" s="280">
        <v>48542</v>
      </c>
      <c r="H160" s="280">
        <v>14680765</v>
      </c>
      <c r="I160" s="277" t="s">
        <v>155</v>
      </c>
      <c r="J160" s="277" t="s">
        <v>156</v>
      </c>
    </row>
    <row r="161" spans="1:10" ht="24">
      <c r="A161" s="277">
        <v>158</v>
      </c>
      <c r="B161" s="278" t="s">
        <v>385</v>
      </c>
      <c r="C161" s="278" t="s">
        <v>268</v>
      </c>
      <c r="D161" s="278" t="s">
        <v>5733</v>
      </c>
      <c r="E161" s="279">
        <v>64712</v>
      </c>
      <c r="F161" s="635">
        <v>14745477</v>
      </c>
      <c r="G161" s="280">
        <v>64712</v>
      </c>
      <c r="H161" s="280">
        <v>14745477</v>
      </c>
      <c r="I161" s="277" t="s">
        <v>113</v>
      </c>
      <c r="J161" s="352" t="s">
        <v>114</v>
      </c>
    </row>
    <row r="162" spans="1:10">
      <c r="A162" s="277">
        <v>159</v>
      </c>
      <c r="B162" s="278" t="s">
        <v>385</v>
      </c>
      <c r="C162" s="278" t="s">
        <v>662</v>
      </c>
      <c r="D162" s="278" t="s">
        <v>663</v>
      </c>
      <c r="E162" s="279">
        <v>45741</v>
      </c>
      <c r="F162" s="635">
        <v>14791218</v>
      </c>
      <c r="G162" s="280">
        <v>45741</v>
      </c>
      <c r="H162" s="280">
        <v>14791218</v>
      </c>
      <c r="I162" s="277" t="s">
        <v>113</v>
      </c>
      <c r="J162" s="352" t="s">
        <v>114</v>
      </c>
    </row>
    <row r="163" spans="1:10" ht="36">
      <c r="A163" s="277">
        <v>160</v>
      </c>
      <c r="B163" s="278" t="s">
        <v>527</v>
      </c>
      <c r="C163" s="278" t="s">
        <v>664</v>
      </c>
      <c r="D163" s="278" t="s">
        <v>665</v>
      </c>
      <c r="E163" s="279">
        <v>58676</v>
      </c>
      <c r="F163" s="635">
        <v>14849894</v>
      </c>
      <c r="G163" s="280">
        <v>58676</v>
      </c>
      <c r="H163" s="280">
        <v>14849894</v>
      </c>
      <c r="I163" s="277" t="s">
        <v>119</v>
      </c>
      <c r="J163" s="277" t="s">
        <v>120</v>
      </c>
    </row>
    <row r="164" spans="1:10">
      <c r="A164" s="277">
        <v>161</v>
      </c>
      <c r="B164" s="278" t="s">
        <v>559</v>
      </c>
      <c r="C164" s="278" t="s">
        <v>666</v>
      </c>
      <c r="D164" s="278" t="s">
        <v>5738</v>
      </c>
      <c r="E164" s="279">
        <v>64712</v>
      </c>
      <c r="F164" s="635">
        <v>14914606</v>
      </c>
      <c r="G164" s="280">
        <v>64712</v>
      </c>
      <c r="H164" s="280">
        <v>14914606</v>
      </c>
      <c r="I164" s="277" t="s">
        <v>108</v>
      </c>
      <c r="J164" s="277" t="s">
        <v>109</v>
      </c>
    </row>
    <row r="165" spans="1:10" ht="24">
      <c r="A165" s="277">
        <v>162</v>
      </c>
      <c r="B165" s="278" t="s">
        <v>559</v>
      </c>
      <c r="C165" s="278" t="s">
        <v>667</v>
      </c>
      <c r="D165" s="278" t="s">
        <v>668</v>
      </c>
      <c r="E165" s="279">
        <v>50556</v>
      </c>
      <c r="F165" s="635">
        <v>14965162</v>
      </c>
      <c r="G165" s="280">
        <v>50556</v>
      </c>
      <c r="H165" s="280">
        <v>14965162</v>
      </c>
      <c r="I165" s="277" t="s">
        <v>108</v>
      </c>
      <c r="J165" s="277" t="s">
        <v>109</v>
      </c>
    </row>
    <row r="166" spans="1:10" ht="36">
      <c r="A166" s="277">
        <v>163</v>
      </c>
      <c r="B166" s="278" t="s">
        <v>559</v>
      </c>
      <c r="C166" s="278" t="s">
        <v>669</v>
      </c>
      <c r="D166" s="278" t="s">
        <v>670</v>
      </c>
      <c r="E166" s="279">
        <v>20223</v>
      </c>
      <c r="F166" s="635">
        <v>14985385</v>
      </c>
      <c r="G166" s="280">
        <v>20223</v>
      </c>
      <c r="H166" s="280">
        <v>14985385</v>
      </c>
      <c r="I166" s="277" t="s">
        <v>108</v>
      </c>
      <c r="J166" s="277" t="s">
        <v>109</v>
      </c>
    </row>
    <row r="167" spans="1:10" ht="24">
      <c r="A167" s="277">
        <v>164</v>
      </c>
      <c r="B167" s="278" t="s">
        <v>559</v>
      </c>
      <c r="C167" s="278" t="s">
        <v>671</v>
      </c>
      <c r="D167" s="278" t="s">
        <v>5739</v>
      </c>
      <c r="E167" s="279">
        <v>101113</v>
      </c>
      <c r="F167" s="635">
        <v>15086498</v>
      </c>
      <c r="G167" s="280">
        <v>101113</v>
      </c>
      <c r="H167" s="280">
        <v>15086498</v>
      </c>
      <c r="I167" s="277" t="s">
        <v>108</v>
      </c>
      <c r="J167" s="277" t="s">
        <v>109</v>
      </c>
    </row>
    <row r="168" spans="1:10" ht="24">
      <c r="A168" s="277">
        <v>165</v>
      </c>
      <c r="B168" s="278" t="s">
        <v>559</v>
      </c>
      <c r="C168" s="278" t="s">
        <v>672</v>
      </c>
      <c r="D168" s="278" t="s">
        <v>673</v>
      </c>
      <c r="E168" s="279">
        <v>60668</v>
      </c>
      <c r="F168" s="635">
        <v>15147166</v>
      </c>
      <c r="G168" s="280">
        <v>60668</v>
      </c>
      <c r="H168" s="280">
        <v>15147166</v>
      </c>
      <c r="I168" s="277" t="s">
        <v>108</v>
      </c>
      <c r="J168" s="277" t="s">
        <v>109</v>
      </c>
    </row>
    <row r="169" spans="1:10" ht="24">
      <c r="A169" s="277">
        <v>166</v>
      </c>
      <c r="B169" s="278" t="s">
        <v>653</v>
      </c>
      <c r="C169" s="278" t="s">
        <v>674</v>
      </c>
      <c r="D169" s="278" t="s">
        <v>675</v>
      </c>
      <c r="E169" s="279">
        <v>18194</v>
      </c>
      <c r="F169" s="635">
        <v>15165360</v>
      </c>
      <c r="G169" s="280">
        <v>18194</v>
      </c>
      <c r="H169" s="280">
        <v>15165360</v>
      </c>
      <c r="I169" s="277" t="s">
        <v>108</v>
      </c>
      <c r="J169" s="277" t="s">
        <v>109</v>
      </c>
    </row>
    <row r="170" spans="1:10" ht="24">
      <c r="A170" s="277">
        <v>167</v>
      </c>
      <c r="B170" s="278" t="s">
        <v>653</v>
      </c>
      <c r="C170" s="278" t="s">
        <v>676</v>
      </c>
      <c r="D170" s="278" t="s">
        <v>677</v>
      </c>
      <c r="E170" s="279">
        <v>70295</v>
      </c>
      <c r="F170" s="635">
        <v>15235655</v>
      </c>
      <c r="G170" s="280">
        <v>70295</v>
      </c>
      <c r="H170" s="280">
        <v>15235655</v>
      </c>
      <c r="I170" s="277" t="s">
        <v>108</v>
      </c>
      <c r="J170" s="277" t="s">
        <v>109</v>
      </c>
    </row>
    <row r="171" spans="1:10" ht="36">
      <c r="A171" s="277">
        <v>168</v>
      </c>
      <c r="B171" s="278" t="s">
        <v>517</v>
      </c>
      <c r="C171" s="278" t="s">
        <v>678</v>
      </c>
      <c r="D171" s="278" t="s">
        <v>5740</v>
      </c>
      <c r="E171" s="279">
        <v>39207</v>
      </c>
      <c r="F171" s="635">
        <v>15274862</v>
      </c>
      <c r="G171" s="280">
        <v>39207</v>
      </c>
      <c r="H171" s="280">
        <v>15274862</v>
      </c>
      <c r="I171" s="277" t="s">
        <v>155</v>
      </c>
      <c r="J171" s="277" t="s">
        <v>156</v>
      </c>
    </row>
    <row r="172" spans="1:10" ht="24">
      <c r="A172" s="277">
        <v>169</v>
      </c>
      <c r="B172" s="278" t="s">
        <v>517</v>
      </c>
      <c r="C172" s="278" t="s">
        <v>679</v>
      </c>
      <c r="D172" s="278" t="s">
        <v>680</v>
      </c>
      <c r="E172" s="279">
        <v>13576</v>
      </c>
      <c r="F172" s="635">
        <v>15288438</v>
      </c>
      <c r="G172" s="280">
        <v>13576</v>
      </c>
      <c r="H172" s="280">
        <v>15288438</v>
      </c>
      <c r="I172" s="277" t="s">
        <v>155</v>
      </c>
      <c r="J172" s="277" t="s">
        <v>156</v>
      </c>
    </row>
    <row r="173" spans="1:10" ht="36">
      <c r="A173" s="277">
        <v>170</v>
      </c>
      <c r="B173" s="278" t="s">
        <v>681</v>
      </c>
      <c r="C173" s="278" t="s">
        <v>682</v>
      </c>
      <c r="D173" s="278" t="s">
        <v>5741</v>
      </c>
      <c r="E173" s="279">
        <v>21849</v>
      </c>
      <c r="F173" s="635">
        <v>15310287</v>
      </c>
      <c r="G173" s="280">
        <v>21849</v>
      </c>
      <c r="H173" s="280">
        <v>15310287</v>
      </c>
      <c r="I173" s="277" t="s">
        <v>108</v>
      </c>
      <c r="J173" s="277" t="s">
        <v>109</v>
      </c>
    </row>
    <row r="174" spans="1:10" ht="24">
      <c r="A174" s="277">
        <v>171</v>
      </c>
      <c r="B174" s="278" t="s">
        <v>681</v>
      </c>
      <c r="C174" s="278" t="s">
        <v>683</v>
      </c>
      <c r="D174" s="278" t="s">
        <v>684</v>
      </c>
      <c r="E174" s="279">
        <v>21325</v>
      </c>
      <c r="F174" s="635">
        <v>15331612</v>
      </c>
      <c r="G174" s="280">
        <v>21325</v>
      </c>
      <c r="H174" s="280">
        <v>15331612</v>
      </c>
      <c r="I174" s="277" t="s">
        <v>108</v>
      </c>
      <c r="J174" s="277" t="s">
        <v>109</v>
      </c>
    </row>
    <row r="175" spans="1:10" ht="24">
      <c r="A175" s="277">
        <v>172</v>
      </c>
      <c r="B175" s="278" t="s">
        <v>580</v>
      </c>
      <c r="C175" s="278" t="s">
        <v>685</v>
      </c>
      <c r="D175" s="278" t="s">
        <v>686</v>
      </c>
      <c r="E175" s="279">
        <v>53836</v>
      </c>
      <c r="F175" s="635">
        <v>15385448</v>
      </c>
      <c r="G175" s="280">
        <v>53836</v>
      </c>
      <c r="H175" s="280">
        <v>15385448</v>
      </c>
      <c r="I175" s="277" t="s">
        <v>108</v>
      </c>
      <c r="J175" s="277" t="s">
        <v>109</v>
      </c>
    </row>
    <row r="176" spans="1:10" ht="36">
      <c r="A176" s="277">
        <v>173</v>
      </c>
      <c r="B176" s="278" t="s">
        <v>580</v>
      </c>
      <c r="C176" s="278" t="s">
        <v>687</v>
      </c>
      <c r="D176" s="278" t="s">
        <v>688</v>
      </c>
      <c r="E176" s="279">
        <v>64712</v>
      </c>
      <c r="F176" s="635">
        <v>15450160</v>
      </c>
      <c r="G176" s="280">
        <v>64712</v>
      </c>
      <c r="H176" s="280">
        <v>15450160</v>
      </c>
      <c r="I176" s="277" t="s">
        <v>108</v>
      </c>
      <c r="J176" s="277" t="s">
        <v>109</v>
      </c>
    </row>
    <row r="177" spans="1:10" ht="36">
      <c r="A177" s="277">
        <v>174</v>
      </c>
      <c r="B177" s="278" t="s">
        <v>580</v>
      </c>
      <c r="C177" s="278" t="s">
        <v>483</v>
      </c>
      <c r="D177" s="278" t="s">
        <v>689</v>
      </c>
      <c r="E177" s="279">
        <v>13145</v>
      </c>
      <c r="F177" s="635">
        <v>15463305</v>
      </c>
      <c r="G177" s="280">
        <v>13145</v>
      </c>
      <c r="H177" s="280">
        <v>15463305</v>
      </c>
      <c r="I177" s="277" t="s">
        <v>108</v>
      </c>
      <c r="J177" s="277" t="s">
        <v>109</v>
      </c>
    </row>
    <row r="178" spans="1:10" ht="36">
      <c r="A178" s="277">
        <v>175</v>
      </c>
      <c r="B178" s="278" t="s">
        <v>580</v>
      </c>
      <c r="C178" s="278" t="s">
        <v>690</v>
      </c>
      <c r="D178" s="278" t="s">
        <v>691</v>
      </c>
      <c r="E178" s="279">
        <v>31739</v>
      </c>
      <c r="F178" s="635">
        <v>15495044</v>
      </c>
      <c r="G178" s="280">
        <v>31739</v>
      </c>
      <c r="H178" s="280">
        <v>15495044</v>
      </c>
      <c r="I178" s="277" t="s">
        <v>108</v>
      </c>
      <c r="J178" s="277" t="s">
        <v>109</v>
      </c>
    </row>
    <row r="179" spans="1:10" ht="24">
      <c r="A179" s="277">
        <v>176</v>
      </c>
      <c r="B179" s="278" t="s">
        <v>536</v>
      </c>
      <c r="C179" s="278" t="s">
        <v>445</v>
      </c>
      <c r="D179" s="278" t="s">
        <v>692</v>
      </c>
      <c r="E179" s="279">
        <v>46512</v>
      </c>
      <c r="F179" s="635">
        <v>15541556</v>
      </c>
      <c r="G179" s="280">
        <v>46512</v>
      </c>
      <c r="H179" s="280">
        <v>15541556</v>
      </c>
      <c r="I179" s="277" t="s">
        <v>108</v>
      </c>
      <c r="J179" s="277" t="s">
        <v>109</v>
      </c>
    </row>
    <row r="180" spans="1:10" ht="24">
      <c r="A180" s="277">
        <v>177</v>
      </c>
      <c r="B180" s="278" t="s">
        <v>536</v>
      </c>
      <c r="C180" s="278" t="s">
        <v>290</v>
      </c>
      <c r="D180" s="278" t="s">
        <v>693</v>
      </c>
      <c r="E180" s="279">
        <v>64712</v>
      </c>
      <c r="F180" s="635">
        <v>15606268</v>
      </c>
      <c r="G180" s="280">
        <v>64712</v>
      </c>
      <c r="H180" s="280">
        <v>15606268</v>
      </c>
      <c r="I180" s="277" t="s">
        <v>108</v>
      </c>
      <c r="J180" s="277" t="s">
        <v>109</v>
      </c>
    </row>
    <row r="181" spans="1:10" ht="24">
      <c r="A181" s="277">
        <v>178</v>
      </c>
      <c r="B181" s="278" t="s">
        <v>603</v>
      </c>
      <c r="C181" s="278" t="s">
        <v>694</v>
      </c>
      <c r="D181" s="278" t="s">
        <v>695</v>
      </c>
      <c r="E181" s="279">
        <v>21849</v>
      </c>
      <c r="F181" s="635">
        <v>15628117</v>
      </c>
      <c r="G181" s="280">
        <v>21849</v>
      </c>
      <c r="H181" s="280">
        <v>15628117</v>
      </c>
      <c r="I181" s="277" t="s">
        <v>108</v>
      </c>
      <c r="J181" s="277" t="s">
        <v>109</v>
      </c>
    </row>
    <row r="182" spans="1:10" ht="24">
      <c r="A182" s="277">
        <v>179</v>
      </c>
      <c r="B182" s="278" t="s">
        <v>603</v>
      </c>
      <c r="C182" s="278" t="s">
        <v>696</v>
      </c>
      <c r="D182" s="278" t="s">
        <v>697</v>
      </c>
      <c r="E182" s="279">
        <v>48542</v>
      </c>
      <c r="F182" s="635">
        <v>15676659</v>
      </c>
      <c r="G182" s="280">
        <v>48542</v>
      </c>
      <c r="H182" s="280">
        <v>15676659</v>
      </c>
      <c r="I182" s="277" t="s">
        <v>108</v>
      </c>
      <c r="J182" s="277" t="s">
        <v>109</v>
      </c>
    </row>
    <row r="183" spans="1:10" ht="36">
      <c r="A183" s="277">
        <v>180</v>
      </c>
      <c r="B183" s="278" t="s">
        <v>603</v>
      </c>
      <c r="C183" s="278" t="s">
        <v>698</v>
      </c>
      <c r="D183" s="278" t="s">
        <v>699</v>
      </c>
      <c r="E183" s="279">
        <v>84935</v>
      </c>
      <c r="F183" s="635">
        <v>15761594</v>
      </c>
      <c r="G183" s="280">
        <v>84935</v>
      </c>
      <c r="H183" s="280">
        <v>15761594</v>
      </c>
      <c r="I183" s="277" t="s">
        <v>108</v>
      </c>
      <c r="J183" s="277" t="s">
        <v>109</v>
      </c>
    </row>
    <row r="184" spans="1:10" ht="24">
      <c r="A184" s="277">
        <v>181</v>
      </c>
      <c r="B184" s="278" t="s">
        <v>603</v>
      </c>
      <c r="C184" s="278" t="s">
        <v>700</v>
      </c>
      <c r="D184" s="278" t="s">
        <v>5734</v>
      </c>
      <c r="E184" s="279">
        <v>104875</v>
      </c>
      <c r="F184" s="635">
        <v>15866469</v>
      </c>
      <c r="G184" s="280">
        <v>104875</v>
      </c>
      <c r="H184" s="280">
        <v>15866469</v>
      </c>
      <c r="I184" s="277" t="s">
        <v>108</v>
      </c>
      <c r="J184" s="277" t="s">
        <v>109</v>
      </c>
    </row>
    <row r="185" spans="1:10" ht="24">
      <c r="A185" s="277">
        <v>182</v>
      </c>
      <c r="B185" s="278" t="s">
        <v>653</v>
      </c>
      <c r="C185" s="278" t="s">
        <v>452</v>
      </c>
      <c r="D185" s="278" t="s">
        <v>377</v>
      </c>
      <c r="E185" s="279">
        <v>19848</v>
      </c>
      <c r="F185" s="635">
        <v>15886317</v>
      </c>
      <c r="G185" s="280">
        <v>19848</v>
      </c>
      <c r="H185" s="280">
        <v>15886317</v>
      </c>
      <c r="I185" s="277" t="s">
        <v>108</v>
      </c>
      <c r="J185" s="277" t="s">
        <v>109</v>
      </c>
    </row>
    <row r="186" spans="1:10" ht="24">
      <c r="A186" s="277">
        <v>183</v>
      </c>
      <c r="B186" s="278" t="s">
        <v>701</v>
      </c>
      <c r="C186" s="278" t="s">
        <v>452</v>
      </c>
      <c r="D186" s="278" t="s">
        <v>702</v>
      </c>
      <c r="E186" s="279">
        <v>14886</v>
      </c>
      <c r="F186" s="635">
        <v>15901203</v>
      </c>
      <c r="G186" s="280">
        <v>14886</v>
      </c>
      <c r="H186" s="280">
        <v>15901203</v>
      </c>
      <c r="I186" s="277" t="s">
        <v>108</v>
      </c>
      <c r="J186" s="277" t="s">
        <v>109</v>
      </c>
    </row>
    <row r="187" spans="1:10" ht="24">
      <c r="A187" s="277">
        <v>184</v>
      </c>
      <c r="B187" s="278" t="s">
        <v>545</v>
      </c>
      <c r="C187" s="278" t="s">
        <v>703</v>
      </c>
      <c r="D187" s="278" t="s">
        <v>704</v>
      </c>
      <c r="E187" s="279">
        <v>13109</v>
      </c>
      <c r="F187" s="635">
        <v>15914312</v>
      </c>
      <c r="G187" s="280">
        <v>13109</v>
      </c>
      <c r="H187" s="280">
        <v>15914312</v>
      </c>
      <c r="I187" s="277" t="s">
        <v>548</v>
      </c>
      <c r="J187" s="277" t="s">
        <v>549</v>
      </c>
    </row>
    <row r="188" spans="1:10" ht="24">
      <c r="A188" s="277">
        <v>185</v>
      </c>
      <c r="B188" s="278" t="s">
        <v>653</v>
      </c>
      <c r="C188" s="278" t="s">
        <v>445</v>
      </c>
      <c r="D188" s="278" t="s">
        <v>705</v>
      </c>
      <c r="E188" s="279">
        <v>70012</v>
      </c>
      <c r="F188" s="635">
        <v>15984324</v>
      </c>
      <c r="G188" s="280">
        <v>70012</v>
      </c>
      <c r="H188" s="280">
        <v>15984324</v>
      </c>
      <c r="I188" s="277" t="s">
        <v>108</v>
      </c>
      <c r="J188" s="277" t="s">
        <v>109</v>
      </c>
    </row>
    <row r="189" spans="1:10" ht="24">
      <c r="A189" s="277">
        <v>186</v>
      </c>
      <c r="B189" s="278" t="s">
        <v>653</v>
      </c>
      <c r="C189" s="278" t="s">
        <v>706</v>
      </c>
      <c r="D189" s="278" t="s">
        <v>707</v>
      </c>
      <c r="E189" s="279">
        <v>58922</v>
      </c>
      <c r="F189" s="635">
        <v>16043246</v>
      </c>
      <c r="G189" s="280">
        <v>58922</v>
      </c>
      <c r="H189" s="280">
        <v>16043246</v>
      </c>
      <c r="I189" s="277" t="s">
        <v>108</v>
      </c>
      <c r="J189" s="277" t="s">
        <v>109</v>
      </c>
    </row>
    <row r="190" spans="1:10" ht="24">
      <c r="A190" s="277">
        <v>187</v>
      </c>
      <c r="B190" s="278" t="s">
        <v>653</v>
      </c>
      <c r="C190" s="278" t="s">
        <v>318</v>
      </c>
      <c r="D190" s="278" t="s">
        <v>708</v>
      </c>
      <c r="E190" s="279">
        <v>140024</v>
      </c>
      <c r="F190" s="635">
        <v>16183270</v>
      </c>
      <c r="G190" s="280">
        <v>140024</v>
      </c>
      <c r="H190" s="280">
        <v>16183270</v>
      </c>
      <c r="I190" s="277" t="s">
        <v>108</v>
      </c>
      <c r="J190" s="277" t="s">
        <v>109</v>
      </c>
    </row>
    <row r="191" spans="1:10" ht="36">
      <c r="A191" s="277">
        <v>188</v>
      </c>
      <c r="B191" s="278" t="s">
        <v>681</v>
      </c>
      <c r="C191" s="278" t="s">
        <v>709</v>
      </c>
      <c r="D191" s="278" t="s">
        <v>710</v>
      </c>
      <c r="E191" s="279">
        <v>241778</v>
      </c>
      <c r="F191" s="635">
        <v>16425048</v>
      </c>
      <c r="G191" s="280">
        <v>241778</v>
      </c>
      <c r="H191" s="280">
        <v>16425048</v>
      </c>
      <c r="I191" s="277" t="s">
        <v>108</v>
      </c>
      <c r="J191" s="277" t="s">
        <v>109</v>
      </c>
    </row>
    <row r="192" spans="1:10" ht="24">
      <c r="A192" s="277">
        <v>189</v>
      </c>
      <c r="B192" s="278" t="s">
        <v>681</v>
      </c>
      <c r="C192" s="278" t="s">
        <v>711</v>
      </c>
      <c r="D192" s="278" t="s">
        <v>712</v>
      </c>
      <c r="E192" s="279">
        <v>87396</v>
      </c>
      <c r="F192" s="635">
        <v>16512444</v>
      </c>
      <c r="G192" s="280">
        <v>87396</v>
      </c>
      <c r="H192" s="280">
        <v>16512444</v>
      </c>
      <c r="I192" s="277" t="s">
        <v>108</v>
      </c>
      <c r="J192" s="277" t="s">
        <v>109</v>
      </c>
    </row>
    <row r="193" spans="1:10" ht="24">
      <c r="A193" s="277">
        <v>190</v>
      </c>
      <c r="B193" s="278" t="s">
        <v>681</v>
      </c>
      <c r="C193" s="278" t="s">
        <v>713</v>
      </c>
      <c r="D193" s="278" t="s">
        <v>714</v>
      </c>
      <c r="E193" s="279">
        <v>28005</v>
      </c>
      <c r="F193" s="635">
        <v>16540449</v>
      </c>
      <c r="G193" s="280">
        <v>28005</v>
      </c>
      <c r="H193" s="280">
        <v>16540449</v>
      </c>
      <c r="I193" s="277" t="s">
        <v>108</v>
      </c>
      <c r="J193" s="277" t="s">
        <v>109</v>
      </c>
    </row>
    <row r="194" spans="1:10">
      <c r="A194" s="277">
        <v>191</v>
      </c>
      <c r="B194" s="278" t="s">
        <v>681</v>
      </c>
      <c r="C194" s="278" t="s">
        <v>696</v>
      </c>
      <c r="D194" s="278" t="s">
        <v>715</v>
      </c>
      <c r="E194" s="279">
        <v>135420</v>
      </c>
      <c r="F194" s="635">
        <v>16675869</v>
      </c>
      <c r="G194" s="280">
        <v>135420</v>
      </c>
      <c r="H194" s="280">
        <v>16675869</v>
      </c>
      <c r="I194" s="277" t="s">
        <v>108</v>
      </c>
      <c r="J194" s="277" t="s">
        <v>109</v>
      </c>
    </row>
    <row r="195" spans="1:10">
      <c r="A195" s="277">
        <v>192</v>
      </c>
      <c r="B195" s="278" t="s">
        <v>681</v>
      </c>
      <c r="C195" s="278" t="s">
        <v>445</v>
      </c>
      <c r="D195" s="278" t="s">
        <v>716</v>
      </c>
      <c r="E195" s="279">
        <v>57634</v>
      </c>
      <c r="F195" s="635">
        <v>16733503</v>
      </c>
      <c r="G195" s="280">
        <v>57634</v>
      </c>
      <c r="H195" s="280">
        <v>16733503</v>
      </c>
      <c r="I195" s="277" t="s">
        <v>108</v>
      </c>
      <c r="J195" s="277" t="s">
        <v>109</v>
      </c>
    </row>
    <row r="196" spans="1:10" ht="24">
      <c r="A196" s="277">
        <v>193</v>
      </c>
      <c r="B196" s="278" t="s">
        <v>701</v>
      </c>
      <c r="C196" s="278" t="s">
        <v>717</v>
      </c>
      <c r="D196" s="278" t="s">
        <v>718</v>
      </c>
      <c r="E196" s="279">
        <v>61390</v>
      </c>
      <c r="F196" s="635">
        <v>16794893</v>
      </c>
      <c r="G196" s="280">
        <v>61390</v>
      </c>
      <c r="H196" s="280">
        <v>16794893</v>
      </c>
      <c r="I196" s="277" t="s">
        <v>108</v>
      </c>
      <c r="J196" s="277" t="s">
        <v>109</v>
      </c>
    </row>
    <row r="197" spans="1:10" ht="24">
      <c r="A197" s="277">
        <v>194</v>
      </c>
      <c r="B197" s="278" t="s">
        <v>719</v>
      </c>
      <c r="C197" s="278" t="s">
        <v>720</v>
      </c>
      <c r="D197" s="278" t="s">
        <v>721</v>
      </c>
      <c r="E197" s="279">
        <v>54582</v>
      </c>
      <c r="F197" s="635">
        <v>16849475</v>
      </c>
      <c r="G197" s="280">
        <v>54582</v>
      </c>
      <c r="H197" s="280">
        <v>16849475</v>
      </c>
      <c r="I197" s="277" t="s">
        <v>108</v>
      </c>
      <c r="J197" s="277" t="s">
        <v>109</v>
      </c>
    </row>
    <row r="198" spans="1:10">
      <c r="D198" s="147" t="s">
        <v>3161</v>
      </c>
      <c r="E198" s="39">
        <f>SUM(E4:E197)</f>
        <v>16849475</v>
      </c>
    </row>
  </sheetData>
  <mergeCells count="1">
    <mergeCell ref="A1:B1"/>
  </mergeCells>
  <pageMargins left="0.25" right="0.25" top="0.75" bottom="0.75" header="0.3" footer="0.3"/>
  <pageSetup scale="76" fitToHeight="0" orientation="landscape" verticalDpi="0" r:id="rId1"/>
  <headerFooter>
    <oddHeader>&amp;F</oddHeader>
    <oddFooter>&amp;C&amp;A&amp;R&amp;P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3"/>
  <sheetViews>
    <sheetView workbookViewId="0">
      <pane ySplit="3" topLeftCell="A4" activePane="bottomLeft" state="frozen"/>
      <selection pane="bottomLeft" activeCell="A4" sqref="A4"/>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3.140625" style="272" bestFit="1" customWidth="1"/>
    <col min="6" max="6" width="12.28515625" style="272" bestFit="1" customWidth="1"/>
    <col min="7" max="7" width="7.42578125" style="272" bestFit="1" customWidth="1"/>
    <col min="8" max="8" width="15" style="272" bestFit="1" customWidth="1"/>
    <col min="9" max="9" width="12.5703125" style="272" bestFit="1" customWidth="1"/>
    <col min="10" max="10" width="12.42578125" style="272" bestFit="1" customWidth="1"/>
    <col min="11" max="16384" width="8.7109375" style="4"/>
  </cols>
  <sheetData>
    <row r="1" spans="1:10">
      <c r="A1" s="656" t="s">
        <v>747</v>
      </c>
      <c r="B1" s="656"/>
      <c r="C1" s="656"/>
    </row>
    <row r="3" spans="1:10" s="2" customFormat="1">
      <c r="A3" s="351" t="s">
        <v>6</v>
      </c>
      <c r="B3" s="351" t="s">
        <v>5671</v>
      </c>
      <c r="C3" s="351" t="s">
        <v>7</v>
      </c>
      <c r="D3" s="351" t="s">
        <v>8</v>
      </c>
      <c r="E3" s="351" t="s">
        <v>9</v>
      </c>
      <c r="F3" s="351" t="s">
        <v>10</v>
      </c>
      <c r="G3" s="351" t="s">
        <v>11</v>
      </c>
      <c r="H3" s="351" t="s">
        <v>12</v>
      </c>
      <c r="I3" s="351" t="s">
        <v>13</v>
      </c>
      <c r="J3" s="351" t="s">
        <v>14</v>
      </c>
    </row>
    <row r="4" spans="1:10" ht="84">
      <c r="A4" s="354">
        <v>1</v>
      </c>
      <c r="B4" s="355" t="s">
        <v>727</v>
      </c>
      <c r="C4" s="356" t="s">
        <v>728</v>
      </c>
      <c r="D4" s="357" t="s">
        <v>729</v>
      </c>
      <c r="E4" s="358">
        <v>1000000</v>
      </c>
      <c r="F4" s="359">
        <v>1000000</v>
      </c>
      <c r="G4" s="358">
        <v>1000000</v>
      </c>
      <c r="H4" s="359">
        <v>1000000</v>
      </c>
      <c r="I4" s="360" t="s">
        <v>730</v>
      </c>
      <c r="J4" s="361">
        <v>29</v>
      </c>
    </row>
    <row r="5" spans="1:10" ht="84">
      <c r="A5" s="354">
        <v>2</v>
      </c>
      <c r="B5" s="355" t="s">
        <v>731</v>
      </c>
      <c r="C5" s="362" t="s">
        <v>732</v>
      </c>
      <c r="D5" s="357" t="s">
        <v>733</v>
      </c>
      <c r="E5" s="358">
        <v>750000</v>
      </c>
      <c r="F5" s="359">
        <v>1750000</v>
      </c>
      <c r="G5" s="358">
        <v>750000</v>
      </c>
      <c r="H5" s="359">
        <v>1750000</v>
      </c>
      <c r="I5" s="360" t="s">
        <v>730</v>
      </c>
      <c r="J5" s="361">
        <v>29</v>
      </c>
    </row>
    <row r="6" spans="1:10" ht="84">
      <c r="A6" s="354">
        <v>3</v>
      </c>
      <c r="B6" s="355" t="s">
        <v>734</v>
      </c>
      <c r="C6" s="363" t="s">
        <v>735</v>
      </c>
      <c r="D6" s="364" t="s">
        <v>736</v>
      </c>
      <c r="E6" s="358">
        <v>1000000</v>
      </c>
      <c r="F6" s="359">
        <v>2750000</v>
      </c>
      <c r="G6" s="358">
        <v>1000000</v>
      </c>
      <c r="H6" s="359">
        <v>2750000</v>
      </c>
      <c r="I6" s="360" t="s">
        <v>730</v>
      </c>
      <c r="J6" s="361">
        <v>29</v>
      </c>
    </row>
    <row r="7" spans="1:10" ht="96">
      <c r="A7" s="354">
        <v>4</v>
      </c>
      <c r="B7" s="355" t="s">
        <v>737</v>
      </c>
      <c r="C7" s="363" t="s">
        <v>738</v>
      </c>
      <c r="D7" s="364" t="s">
        <v>5748</v>
      </c>
      <c r="E7" s="358">
        <v>1000000</v>
      </c>
      <c r="F7" s="359">
        <v>3750000</v>
      </c>
      <c r="G7" s="358">
        <v>1000000</v>
      </c>
      <c r="H7" s="359">
        <v>3750000</v>
      </c>
      <c r="I7" s="360" t="s">
        <v>730</v>
      </c>
      <c r="J7" s="361">
        <v>29</v>
      </c>
    </row>
    <row r="8" spans="1:10" ht="72">
      <c r="A8" s="354">
        <v>5</v>
      </c>
      <c r="B8" s="355" t="s">
        <v>737</v>
      </c>
      <c r="C8" s="363" t="s">
        <v>739</v>
      </c>
      <c r="D8" s="364" t="s">
        <v>740</v>
      </c>
      <c r="E8" s="358">
        <v>250000</v>
      </c>
      <c r="F8" s="359">
        <v>4000000</v>
      </c>
      <c r="G8" s="358">
        <v>250000</v>
      </c>
      <c r="H8" s="359">
        <v>4000000</v>
      </c>
      <c r="I8" s="360" t="s">
        <v>730</v>
      </c>
      <c r="J8" s="361">
        <v>29</v>
      </c>
    </row>
    <row r="9" spans="1:10" ht="96">
      <c r="A9" s="354">
        <v>6</v>
      </c>
      <c r="B9" s="355" t="s">
        <v>737</v>
      </c>
      <c r="C9" s="356" t="s">
        <v>741</v>
      </c>
      <c r="D9" s="357" t="s">
        <v>742</v>
      </c>
      <c r="E9" s="358">
        <v>25000</v>
      </c>
      <c r="F9" s="359">
        <v>4025000</v>
      </c>
      <c r="G9" s="358">
        <v>25000</v>
      </c>
      <c r="H9" s="359">
        <v>4025000</v>
      </c>
      <c r="I9" s="365" t="s">
        <v>730</v>
      </c>
      <c r="J9" s="361">
        <v>29</v>
      </c>
    </row>
    <row r="10" spans="1:10" ht="48">
      <c r="A10" s="354">
        <v>7</v>
      </c>
      <c r="B10" s="355" t="s">
        <v>731</v>
      </c>
      <c r="C10" s="356" t="s">
        <v>743</v>
      </c>
      <c r="D10" s="357" t="s">
        <v>744</v>
      </c>
      <c r="E10" s="358">
        <v>1000000</v>
      </c>
      <c r="F10" s="359">
        <v>5025000</v>
      </c>
      <c r="G10" s="358">
        <v>1000000</v>
      </c>
      <c r="H10" s="359">
        <v>5025000</v>
      </c>
      <c r="I10" s="360" t="s">
        <v>730</v>
      </c>
      <c r="J10" s="361">
        <v>29</v>
      </c>
    </row>
    <row r="11" spans="1:10" ht="84">
      <c r="A11" s="354">
        <v>8</v>
      </c>
      <c r="B11" s="355" t="s">
        <v>731</v>
      </c>
      <c r="C11" s="356" t="s">
        <v>745</v>
      </c>
      <c r="D11" s="357" t="s">
        <v>746</v>
      </c>
      <c r="E11" s="358">
        <v>15000000</v>
      </c>
      <c r="F11" s="359">
        <v>20025000</v>
      </c>
      <c r="G11" s="358">
        <v>15000000</v>
      </c>
      <c r="H11" s="359">
        <v>20025000</v>
      </c>
      <c r="I11" s="360" t="s">
        <v>730</v>
      </c>
      <c r="J11" s="361">
        <v>29</v>
      </c>
    </row>
    <row r="12" spans="1:10">
      <c r="D12" s="147" t="s">
        <v>3160</v>
      </c>
      <c r="E12" s="39">
        <f>SUM(E4:E11)</f>
        <v>20025000</v>
      </c>
    </row>
    <row r="13" spans="1:10">
      <c r="E13" s="150"/>
    </row>
  </sheetData>
  <mergeCells count="1">
    <mergeCell ref="A1:C1"/>
  </mergeCells>
  <pageMargins left="0.25" right="0.25" top="0.75" bottom="0.75" header="0.3" footer="0.3"/>
  <pageSetup scale="74" fitToHeight="0" orientation="landscape" verticalDpi="0" r:id="rId1"/>
  <headerFooter>
    <oddHeader>&amp;F</oddHead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7"/>
  <sheetViews>
    <sheetView workbookViewId="0">
      <pane ySplit="3" topLeftCell="A4" activePane="bottomLeft" state="frozen"/>
      <selection pane="bottomLeft" activeCell="A4" sqref="A4"/>
    </sheetView>
  </sheetViews>
  <sheetFormatPr defaultColWidth="8.7109375" defaultRowHeight="12"/>
  <cols>
    <col min="1" max="1" width="11.5703125" style="272" bestFit="1" customWidth="1"/>
    <col min="2" max="2" width="23.85546875" style="3" bestFit="1" customWidth="1"/>
    <col min="3" max="3" width="23.85546875" style="3" customWidth="1"/>
    <col min="4" max="4" width="46.5703125" style="3" customWidth="1"/>
    <col min="5" max="5" width="10.5703125" style="272" bestFit="1" customWidth="1"/>
    <col min="6" max="6" width="12.28515625" style="272" bestFit="1" customWidth="1"/>
    <col min="7" max="7" width="7.42578125" style="272" bestFit="1" customWidth="1"/>
    <col min="8" max="8" width="15" style="272" bestFit="1" customWidth="1"/>
    <col min="9" max="9" width="12.5703125" style="272" bestFit="1" customWidth="1"/>
    <col min="10" max="10" width="12.42578125" style="272" bestFit="1" customWidth="1"/>
    <col min="11" max="16384" width="8.7109375" style="4"/>
  </cols>
  <sheetData>
    <row r="1" spans="1:10">
      <c r="A1" s="1" t="s">
        <v>834</v>
      </c>
      <c r="B1" s="1"/>
      <c r="C1" s="1"/>
      <c r="D1" s="1"/>
    </row>
    <row r="3" spans="1:10" s="2" customFormat="1">
      <c r="A3" s="366" t="s">
        <v>6</v>
      </c>
      <c r="B3" s="366" t="s">
        <v>5671</v>
      </c>
      <c r="C3" s="366" t="s">
        <v>7</v>
      </c>
      <c r="D3" s="366" t="s">
        <v>8</v>
      </c>
      <c r="E3" s="366" t="s">
        <v>9</v>
      </c>
      <c r="F3" s="366" t="s">
        <v>10</v>
      </c>
      <c r="G3" s="366" t="s">
        <v>11</v>
      </c>
      <c r="H3" s="366" t="s">
        <v>12</v>
      </c>
      <c r="I3" s="366" t="s">
        <v>13</v>
      </c>
      <c r="J3" s="366" t="s">
        <v>14</v>
      </c>
    </row>
    <row r="4" spans="1:10" ht="24">
      <c r="A4" s="370">
        <v>1</v>
      </c>
      <c r="B4" s="97" t="s">
        <v>751</v>
      </c>
      <c r="C4" s="96" t="s">
        <v>801</v>
      </c>
      <c r="D4" s="95" t="s">
        <v>802</v>
      </c>
      <c r="E4" s="94">
        <v>750</v>
      </c>
      <c r="F4" s="94">
        <v>750</v>
      </c>
      <c r="G4" s="94">
        <v>375</v>
      </c>
      <c r="H4" s="94">
        <v>375</v>
      </c>
      <c r="I4" s="93" t="s">
        <v>751</v>
      </c>
      <c r="J4" s="92" t="s">
        <v>752</v>
      </c>
    </row>
    <row r="5" spans="1:10" ht="24">
      <c r="A5" s="370">
        <v>2</v>
      </c>
      <c r="B5" s="371" t="s">
        <v>803</v>
      </c>
      <c r="C5" s="371" t="s">
        <v>804</v>
      </c>
      <c r="D5" s="117" t="s">
        <v>805</v>
      </c>
      <c r="E5" s="372">
        <v>600</v>
      </c>
      <c r="F5" s="373">
        <v>1350</v>
      </c>
      <c r="G5" s="372">
        <v>150</v>
      </c>
      <c r="H5" s="373">
        <v>525</v>
      </c>
      <c r="I5" s="113" t="s">
        <v>751</v>
      </c>
      <c r="J5" s="113" t="s">
        <v>752</v>
      </c>
    </row>
    <row r="6" spans="1:10" ht="36">
      <c r="A6" s="113">
        <v>3</v>
      </c>
      <c r="B6" s="371" t="s">
        <v>806</v>
      </c>
      <c r="C6" s="371" t="s">
        <v>807</v>
      </c>
      <c r="D6" s="117" t="s">
        <v>808</v>
      </c>
      <c r="E6" s="372">
        <v>200</v>
      </c>
      <c r="F6" s="373">
        <v>1550</v>
      </c>
      <c r="G6" s="372">
        <v>100</v>
      </c>
      <c r="H6" s="373">
        <v>625</v>
      </c>
      <c r="I6" s="113" t="s">
        <v>809</v>
      </c>
      <c r="J6" s="113" t="s">
        <v>810</v>
      </c>
    </row>
    <row r="7" spans="1:10" ht="24">
      <c r="A7" s="113">
        <v>4</v>
      </c>
      <c r="B7" s="371" t="s">
        <v>548</v>
      </c>
      <c r="C7" s="371" t="s">
        <v>811</v>
      </c>
      <c r="D7" s="117" t="s">
        <v>812</v>
      </c>
      <c r="E7" s="372">
        <v>150</v>
      </c>
      <c r="F7" s="373">
        <v>1700</v>
      </c>
      <c r="G7" s="372">
        <v>75</v>
      </c>
      <c r="H7" s="373">
        <v>700</v>
      </c>
      <c r="I7" s="113" t="s">
        <v>548</v>
      </c>
      <c r="J7" s="113" t="s">
        <v>813</v>
      </c>
    </row>
    <row r="8" spans="1:10" ht="36">
      <c r="A8" s="113">
        <v>5</v>
      </c>
      <c r="B8" s="371" t="s">
        <v>751</v>
      </c>
      <c r="C8" s="371" t="s">
        <v>814</v>
      </c>
      <c r="D8" s="117" t="s">
        <v>815</v>
      </c>
      <c r="E8" s="372">
        <v>550</v>
      </c>
      <c r="F8" s="373">
        <v>2250</v>
      </c>
      <c r="G8" s="372">
        <v>137.5</v>
      </c>
      <c r="H8" s="373">
        <v>837.5</v>
      </c>
      <c r="I8" s="113" t="s">
        <v>751</v>
      </c>
      <c r="J8" s="113" t="s">
        <v>752</v>
      </c>
    </row>
    <row r="9" spans="1:10" ht="36">
      <c r="A9" s="113">
        <v>6</v>
      </c>
      <c r="B9" s="371" t="s">
        <v>816</v>
      </c>
      <c r="C9" s="371" t="s">
        <v>817</v>
      </c>
      <c r="D9" s="117" t="s">
        <v>818</v>
      </c>
      <c r="E9" s="372">
        <v>400</v>
      </c>
      <c r="F9" s="373">
        <v>2650</v>
      </c>
      <c r="G9" s="372">
        <v>100</v>
      </c>
      <c r="H9" s="373">
        <v>937.5</v>
      </c>
      <c r="I9" s="113" t="s">
        <v>816</v>
      </c>
      <c r="J9" s="113" t="s">
        <v>819</v>
      </c>
    </row>
    <row r="10" spans="1:10" ht="60">
      <c r="A10" s="113">
        <v>7</v>
      </c>
      <c r="B10" s="371" t="s">
        <v>820</v>
      </c>
      <c r="C10" s="371" t="s">
        <v>821</v>
      </c>
      <c r="D10" s="117" t="s">
        <v>822</v>
      </c>
      <c r="E10" s="372">
        <v>1200</v>
      </c>
      <c r="F10" s="373">
        <v>3850</v>
      </c>
      <c r="G10" s="372">
        <v>335</v>
      </c>
      <c r="H10" s="373">
        <v>1272.5</v>
      </c>
      <c r="I10" s="113" t="s">
        <v>515</v>
      </c>
      <c r="J10" s="113" t="s">
        <v>823</v>
      </c>
    </row>
    <row r="11" spans="1:10" ht="36">
      <c r="A11" s="113">
        <v>8</v>
      </c>
      <c r="B11" s="371" t="s">
        <v>824</v>
      </c>
      <c r="C11" s="371" t="s">
        <v>825</v>
      </c>
      <c r="D11" s="117" t="s">
        <v>826</v>
      </c>
      <c r="E11" s="372">
        <v>450</v>
      </c>
      <c r="F11" s="373">
        <v>4300</v>
      </c>
      <c r="G11" s="372">
        <v>225</v>
      </c>
      <c r="H11" s="373">
        <v>1497.5</v>
      </c>
      <c r="I11" s="113" t="s">
        <v>84</v>
      </c>
      <c r="J11" s="113" t="s">
        <v>827</v>
      </c>
    </row>
    <row r="12" spans="1:10" ht="36">
      <c r="A12" s="113">
        <v>9</v>
      </c>
      <c r="B12" s="371" t="s">
        <v>816</v>
      </c>
      <c r="C12" s="371" t="s">
        <v>828</v>
      </c>
      <c r="D12" s="117" t="s">
        <v>829</v>
      </c>
      <c r="E12" s="372">
        <v>50</v>
      </c>
      <c r="F12" s="373">
        <v>4350</v>
      </c>
      <c r="G12" s="372">
        <v>15.5</v>
      </c>
      <c r="H12" s="373">
        <v>1513</v>
      </c>
      <c r="I12" s="113" t="s">
        <v>816</v>
      </c>
      <c r="J12" s="113" t="s">
        <v>819</v>
      </c>
    </row>
    <row r="13" spans="1:10" ht="48">
      <c r="A13" s="113">
        <v>10</v>
      </c>
      <c r="B13" s="371" t="s">
        <v>816</v>
      </c>
      <c r="C13" s="371" t="s">
        <v>830</v>
      </c>
      <c r="D13" s="117" t="s">
        <v>831</v>
      </c>
      <c r="E13" s="372">
        <v>400</v>
      </c>
      <c r="F13" s="373">
        <v>4750</v>
      </c>
      <c r="G13" s="372">
        <v>100</v>
      </c>
      <c r="H13" s="373">
        <v>1613</v>
      </c>
      <c r="I13" s="113" t="s">
        <v>816</v>
      </c>
      <c r="J13" s="113" t="s">
        <v>819</v>
      </c>
    </row>
    <row r="14" spans="1:10" ht="24">
      <c r="A14" s="113">
        <v>11</v>
      </c>
      <c r="B14" s="371" t="s">
        <v>820</v>
      </c>
      <c r="C14" s="371" t="s">
        <v>832</v>
      </c>
      <c r="D14" s="117" t="s">
        <v>833</v>
      </c>
      <c r="E14" s="372">
        <v>195</v>
      </c>
      <c r="F14" s="373">
        <v>4945</v>
      </c>
      <c r="G14" s="372">
        <v>97.5</v>
      </c>
      <c r="H14" s="373">
        <v>1710.5</v>
      </c>
      <c r="I14" s="113" t="s">
        <v>515</v>
      </c>
      <c r="J14" s="113" t="s">
        <v>823</v>
      </c>
    </row>
    <row r="15" spans="1:10">
      <c r="D15" s="147" t="s">
        <v>3167</v>
      </c>
      <c r="E15" s="43">
        <f>SUM(E4:E14)</f>
        <v>4945</v>
      </c>
    </row>
    <row r="16" spans="1:10" ht="12.75" thickBot="1">
      <c r="D16" s="44" t="s">
        <v>3166</v>
      </c>
      <c r="E16" s="43">
        <f>'09-DMVA SATS-ALMR'!E22</f>
        <v>28870000</v>
      </c>
    </row>
    <row r="17" spans="4:5" ht="12.75" thickTop="1">
      <c r="D17" s="147" t="s">
        <v>3160</v>
      </c>
      <c r="E17" s="43">
        <f>SUM(E15:E16)</f>
        <v>28874945</v>
      </c>
    </row>
  </sheetData>
  <pageMargins left="0.25" right="0.25" top="0.75" bottom="0.75" header="0.3" footer="0.3"/>
  <pageSetup scale="76" fitToHeight="0" orientation="landscape" verticalDpi="0" r:id="rId1"/>
  <headerFooter>
    <oddHeader>&amp;F</oddHeader>
    <oddFooter>&amp;C&amp;A&amp;R&amp;P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23</vt:i4>
      </vt:variant>
    </vt:vector>
  </HeadingPairs>
  <TitlesOfParts>
    <vt:vector size="45" baseType="lpstr">
      <vt:lpstr>Statewide Total</vt:lpstr>
      <vt:lpstr>COURTS</vt:lpstr>
      <vt:lpstr>02-DOA</vt:lpstr>
      <vt:lpstr>05-DEED</vt:lpstr>
      <vt:lpstr>06-DHSS TOP PRIORITY</vt:lpstr>
      <vt:lpstr>06-DHSS PH</vt:lpstr>
      <vt:lpstr>06-DHSS Not PH</vt:lpstr>
      <vt:lpstr>07-DOLWD</vt:lpstr>
      <vt:lpstr>09-DMVA</vt:lpstr>
      <vt:lpstr>09-DMVA SATS-ALMR</vt:lpstr>
      <vt:lpstr>10-DNR</vt:lpstr>
      <vt:lpstr>11-DFG</vt:lpstr>
      <vt:lpstr>12-DPS</vt:lpstr>
      <vt:lpstr>18-DEC</vt:lpstr>
      <vt:lpstr>20-DOC</vt:lpstr>
      <vt:lpstr>25-DOT&amp;PF</vt:lpstr>
      <vt:lpstr>UAA-Main Campus</vt:lpstr>
      <vt:lpstr>UAA Community Campuses</vt:lpstr>
      <vt:lpstr>UAF-Main Campus</vt:lpstr>
      <vt:lpstr>UAF Community Campuses</vt:lpstr>
      <vt:lpstr>UAS Main &amp; Community Campuses</vt:lpstr>
      <vt:lpstr>UA-Statewide</vt:lpstr>
      <vt:lpstr>COURTS!Print_Area</vt:lpstr>
      <vt:lpstr>'Statewide Total'!Print_Area</vt:lpstr>
      <vt:lpstr>'02-DOA'!Print_Titles</vt:lpstr>
      <vt:lpstr>'05-DEED'!Print_Titles</vt:lpstr>
      <vt:lpstr>'06-DHSS Not PH'!Print_Titles</vt:lpstr>
      <vt:lpstr>'06-DHSS PH'!Print_Titles</vt:lpstr>
      <vt:lpstr>'07-DOLWD'!Print_Titles</vt:lpstr>
      <vt:lpstr>'09-DMVA'!Print_Titles</vt:lpstr>
      <vt:lpstr>'09-DMVA SATS-ALMR'!Print_Titles</vt:lpstr>
      <vt:lpstr>'10-DNR'!Print_Titles</vt:lpstr>
      <vt:lpstr>'11-DFG'!Print_Titles</vt:lpstr>
      <vt:lpstr>'12-DPS'!Print_Titles</vt:lpstr>
      <vt:lpstr>'18-DEC'!Print_Titles</vt:lpstr>
      <vt:lpstr>'20-DOC'!Print_Titles</vt:lpstr>
      <vt:lpstr>'25-DOT&amp;PF'!Print_Titles</vt:lpstr>
      <vt:lpstr>COURTS!Print_Titles</vt:lpstr>
      <vt:lpstr>'Statewide Total'!Print_Titles</vt:lpstr>
      <vt:lpstr>'UAA Community Campuses'!Print_Titles</vt:lpstr>
      <vt:lpstr>'UAA-Main Campus'!Print_Titles</vt:lpstr>
      <vt:lpstr>'UAF Community Campuses'!Print_Titles</vt:lpstr>
      <vt:lpstr>'UAF-Main Campus'!Print_Titles</vt:lpstr>
      <vt:lpstr>'UAS Main &amp; Community Campuses'!Print_Titles</vt:lpstr>
      <vt:lpstr>'UA-Statewide'!Print_Titles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Laurel A. Shoop</dc:creator>
  <cp:lastModifiedBy>Legislative Affairs</cp:lastModifiedBy>
  <cp:lastPrinted>2021-01-27T06:25:23Z</cp:lastPrinted>
  <dcterms:created xsi:type="dcterms:W3CDTF">2021-01-11T17:36:09Z</dcterms:created>
  <dcterms:modified xsi:type="dcterms:W3CDTF">2021-02-23T01:23:44Z</dcterms:modified>
</cp:coreProperties>
</file>