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defaultThemeVersion="166925"/>
  <mc:AlternateContent xmlns:mc="http://schemas.openxmlformats.org/markup-compatibility/2006">
    <mc:Choice Requires="x15">
      <x15ac:absPath xmlns:x15ac="http://schemas.microsoft.com/office/spreadsheetml/2010/11/ac" url="G:\SF Administration\Director\2024 Legislature\DEED House Education Presentation 2.02.2024\"/>
    </mc:Choice>
  </mc:AlternateContent>
  <xr:revisionPtr revIDLastSave="0" documentId="13_ncr:1_{34C0C594-EF1F-46D9-B2D2-8959574BC38A}" xr6:coauthVersionLast="47" xr6:coauthVersionMax="47" xr10:uidLastSave="{00000000-0000-0000-0000-000000000000}"/>
  <bookViews>
    <workbookView xWindow="28995" yWindow="0" windowWidth="26190" windowHeight="14865" firstSheet="1" activeTab="1" xr2:uid="{00000000-000D-0000-FFFF-FFFF00000000}"/>
  </bookViews>
  <sheets>
    <sheet name="Information" sheetId="1" state="hidden" r:id="rId1"/>
    <sheet name="Operating" sheetId="10" r:id="rId2"/>
    <sheet name="Definitions" sheetId="11" r:id="rId3"/>
    <sheet name="Report Parameters" sheetId="3" state="hidden" r:id="rId4"/>
  </sheets>
  <definedNames>
    <definedName name="_xlnm._FilterDatabase" localSheetId="1" hidden="1">Operating!$A$1:$BL$56</definedName>
    <definedName name="_xlnm.Print_Area" localSheetId="2">Definitions!$A$1:$R$57</definedName>
    <definedName name="_xlnm.Print_Area" localSheetId="1">Operating!$A$1:$BM$65</definedName>
    <definedName name="_xlnm.Print_Titles" localSheetId="1">Operating!$A:$A,Operating!$1:$1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56" i="10" l="1"/>
  <c r="V56" i="10"/>
  <c r="AP56" i="10"/>
  <c r="BG56" i="10" l="1"/>
  <c r="R56" i="10"/>
  <c r="T56" i="10"/>
  <c r="X56" i="10"/>
  <c r="AG56" i="10"/>
  <c r="AF56" i="10"/>
  <c r="AE56" i="10"/>
  <c r="AD56" i="10"/>
  <c r="W56" i="10"/>
  <c r="U56" i="10"/>
  <c r="S56" i="10"/>
  <c r="Q56" i="10"/>
  <c r="P56" i="10"/>
  <c r="O56" i="10"/>
  <c r="N56" i="10"/>
  <c r="M56" i="10"/>
  <c r="L56" i="10"/>
  <c r="K56" i="10"/>
  <c r="J56" i="10"/>
  <c r="I56" i="10"/>
  <c r="H56" i="10"/>
  <c r="G56" i="10"/>
  <c r="F56" i="10"/>
  <c r="D56" i="10"/>
  <c r="BM56" i="10" l="1"/>
  <c r="AZ56" i="10" l="1"/>
  <c r="AS56" i="10"/>
  <c r="AM29" i="10"/>
  <c r="AL5" i="10"/>
  <c r="AM17" i="10"/>
  <c r="AM34" i="10"/>
  <c r="AM5" i="10"/>
  <c r="Y5" i="10"/>
  <c r="AN5" i="10"/>
  <c r="Y56" i="10" l="1"/>
  <c r="BL5" i="10"/>
  <c r="E17" i="10"/>
  <c r="E56" i="10" s="1"/>
  <c r="C56" i="10"/>
  <c r="BL3" i="10" l="1"/>
  <c r="BL4" i="10"/>
  <c r="BL6" i="10"/>
  <c r="BL7" i="10"/>
  <c r="BL8" i="10"/>
  <c r="BL9" i="10"/>
  <c r="BL10" i="10"/>
  <c r="BL11" i="10"/>
  <c r="BL12" i="10"/>
  <c r="BL13" i="10"/>
  <c r="BL14" i="10"/>
  <c r="BL15" i="10"/>
  <c r="BL16" i="10"/>
  <c r="BL17" i="10"/>
  <c r="BL18" i="10"/>
  <c r="BL19" i="10"/>
  <c r="BL20" i="10"/>
  <c r="BL21" i="10"/>
  <c r="BL22" i="10"/>
  <c r="BL23" i="10"/>
  <c r="BL24" i="10"/>
  <c r="BL25" i="10"/>
  <c r="BL26" i="10"/>
  <c r="BL27" i="10"/>
  <c r="BL28" i="10"/>
  <c r="BL29" i="10"/>
  <c r="BL30" i="10"/>
  <c r="BL31" i="10"/>
  <c r="BL32" i="10"/>
  <c r="BL33" i="10"/>
  <c r="BL34" i="10"/>
  <c r="BL35" i="10"/>
  <c r="BL36" i="10"/>
  <c r="BL37" i="10"/>
  <c r="BL38" i="10"/>
  <c r="BL39" i="10"/>
  <c r="BL40" i="10"/>
  <c r="BL41" i="10"/>
  <c r="BL42" i="10"/>
  <c r="BL43" i="10"/>
  <c r="BL44" i="10"/>
  <c r="BL45" i="10"/>
  <c r="BL46" i="10"/>
  <c r="BL47" i="10"/>
  <c r="BL48" i="10"/>
  <c r="BL49" i="10"/>
  <c r="BL50" i="10"/>
  <c r="BL51" i="10"/>
  <c r="BL52" i="10"/>
  <c r="BL53" i="10"/>
  <c r="BL54" i="10"/>
  <c r="BL55" i="10"/>
  <c r="BL2" i="10"/>
  <c r="BN56" i="10"/>
  <c r="BL56" i="10" l="1"/>
  <c r="BI56" i="10"/>
  <c r="BJ56" i="10"/>
  <c r="BC56" i="10"/>
  <c r="BD56" i="10"/>
  <c r="BE56" i="10"/>
  <c r="BF56" i="10"/>
  <c r="BH56" i="10"/>
  <c r="BB56" i="10"/>
  <c r="BA56" i="10"/>
  <c r="AY56" i="10"/>
  <c r="AX56" i="10"/>
  <c r="AW56" i="10"/>
  <c r="AV56" i="10"/>
  <c r="AU56" i="10"/>
  <c r="AT56" i="10"/>
  <c r="AR56" i="10"/>
  <c r="AQ56" i="10"/>
  <c r="AO56" i="10"/>
  <c r="AK56" i="10"/>
  <c r="AJ56" i="10"/>
  <c r="AI56" i="10"/>
  <c r="AH56" i="10"/>
  <c r="AC56" i="10"/>
  <c r="AB56" i="10"/>
  <c r="AA56" i="10"/>
  <c r="Z56" i="10"/>
  <c r="AM56" i="10"/>
  <c r="AL56" i="10" l="1"/>
  <c r="AN56" i="10"/>
</calcChain>
</file>

<file path=xl/sharedStrings.xml><?xml version="1.0" encoding="utf-8"?>
<sst xmlns="http://schemas.openxmlformats.org/spreadsheetml/2006/main" count="208" uniqueCount="145">
  <si>
    <t>This report is the basis for the allocation information reported to the legislature mid-February of every year.  The basis of this report is IRIS encumbrances, report filters for only PO3 documents and filters on specific vendor codes.</t>
  </si>
  <si>
    <t>Annually, the formulas which provide the summary columns will need to be corrected for the new phase.</t>
  </si>
  <si>
    <t>Manual adjustments have to occur for: 1. Any PPY Carryover, which might not be in IRIS correctly.  2. Add amounts for LEA applications that have not been approved. 3. Add any allocations that have been forfeited.  4. Add the quality schools grant (available from School Finance) 5. Add Aleutian Region amounts that were declined.</t>
  </si>
  <si>
    <t>School District</t>
  </si>
  <si>
    <t>ALASKA GATEWAY SCHOOL DISTRICT</t>
  </si>
  <si>
    <t>ALEUTIAN REGION SCHOOL DISTRICT</t>
  </si>
  <si>
    <t>ALEUTIANS EAST BOROUGH SCHOOL DISTRICT</t>
  </si>
  <si>
    <t>ANCHORAGE SCHOOL DISTRICT</t>
  </si>
  <si>
    <t>ANNETTE ISLAND SCHOOL DISTRICT</t>
  </si>
  <si>
    <t>BERING STRAIT SCHOOL DISTRICT</t>
  </si>
  <si>
    <t>BRISTOL BAY BOROUGH SCHOOL DISTRICT</t>
  </si>
  <si>
    <t>CHATHAM SCHOOL DISTRICT</t>
  </si>
  <si>
    <t>CHUGACH SCHOOL DISTRICT</t>
  </si>
  <si>
    <t>COPPER RIVER SCHOOL DISTRICT</t>
  </si>
  <si>
    <t>CORDOVA SCHOOL DISTRICT</t>
  </si>
  <si>
    <t>CRAIG CITY SCHOOL DISTRICT</t>
  </si>
  <si>
    <t>DELTA-GREELY SCHOOL DISTRICT</t>
  </si>
  <si>
    <t>DENALI BOROUGH SCHOOL DISTRICT</t>
  </si>
  <si>
    <t>DILLINGHAM CITY SCHOOL DISTRICT</t>
  </si>
  <si>
    <t>NORTH STAR BOROUGH SCHOOL DISTRICT</t>
  </si>
  <si>
    <t>GALENA CITY SCHOOL DISTRICT</t>
  </si>
  <si>
    <t>HAINES BOROUGH SCHOOL DISTRICT</t>
  </si>
  <si>
    <t>HOONAH CITY SCHOOLS</t>
  </si>
  <si>
    <t>HYDABURG CITY SCHOOL DISTRICT</t>
  </si>
  <si>
    <t>IDITAROD AREA SCHOOL DISTRICT</t>
  </si>
  <si>
    <t>CITY &amp; BOROUGH OF JUNEAU SCHOOL DISTRICT</t>
  </si>
  <si>
    <t>KAKE CITY SCHOOL DISTRICT</t>
  </si>
  <si>
    <t>KASHUNAMIUT SCHOOL DISTRICT</t>
  </si>
  <si>
    <t>KENAI PENINSULA SCHOOL DISTRICT</t>
  </si>
  <si>
    <t>KLAWOCK CITY SCHOOL DISTRICT</t>
  </si>
  <si>
    <t>KODIAK ISLAND BOROUGH SCHOOL DISTRICT</t>
  </si>
  <si>
    <t>KUSPUK SCHOOL DISTRICT</t>
  </si>
  <si>
    <t>LAKE &amp; PENINSULA SCHOOL DISTRICT</t>
  </si>
  <si>
    <t>LOWER KUSKOKWIM SCHOOL DISTRICT</t>
  </si>
  <si>
    <t>LOWER YUKON SCHOOL DISTRICT</t>
  </si>
  <si>
    <t>MAT-SU BOROUGH SCHOOL DISTRICT</t>
  </si>
  <si>
    <t>NENANA CITY SCHOOL DISTRICT</t>
  </si>
  <si>
    <t>NOME PUBLIC SCHOOLS</t>
  </si>
  <si>
    <t>NORTH SLOPE BOROUGH SCHOOL DISTRICT</t>
  </si>
  <si>
    <t>NORTHWEST ARCTIC BOROUGH SCHOOL DISTRICT</t>
  </si>
  <si>
    <t>PELICAN CITY SCHOOL DISTRICT</t>
  </si>
  <si>
    <t>PETERSBURG SCHOOL DISTRICT</t>
  </si>
  <si>
    <t>PRIBILOF SCHOOL DISTRICT</t>
  </si>
  <si>
    <t>ST MARYS SCHOOL DISTRICT</t>
  </si>
  <si>
    <t>SITKA SCHOOL DISTRICT</t>
  </si>
  <si>
    <t>CITY OF SKAGWAY SCHOOL BOARD</t>
  </si>
  <si>
    <t>SOUTHEAST ISLAND SCHOOL DISTRICT</t>
  </si>
  <si>
    <t>SOUTHWEST REGION SCHOOL DISTRICT</t>
  </si>
  <si>
    <t>TANANA CITY SCHOOL DISTRICT</t>
  </si>
  <si>
    <t>UNALASKA CITY SCHOOL DISTRICT</t>
  </si>
  <si>
    <t>VALDEZ CITY SCHOOL DISTRICT</t>
  </si>
  <si>
    <t>WRANGELL PUBLIC SCHOOLS</t>
  </si>
  <si>
    <t>YAKUTAT SCHOOL DISTRICT</t>
  </si>
  <si>
    <t>YUKON FLATS SCHOOLS</t>
  </si>
  <si>
    <t>YUKON KOYUKUK SCHOOL DISTRICT</t>
  </si>
  <si>
    <t>YUPIIT SCHOOL DISTRICT</t>
  </si>
  <si>
    <t>KETCHIKAN GATEWAY BOROUGH SCHOOL DISTRICT</t>
  </si>
  <si>
    <t>Report Name</t>
  </si>
  <si>
    <t>IGA6500 Thick Report - FY23 updates</t>
  </si>
  <si>
    <t>Report Date</t>
  </si>
  <si>
    <t>Report Path</t>
  </si>
  <si>
    <t>Prompt Summary</t>
  </si>
  <si>
    <t>*** Query Name:Detail ***_x000D_
_x000D_
    1. Select Report Date: CURRENT_x000D_
    3. Select Accounting Line Department(s):    05 - Department of Education and Early Development_x000D_
    Select Transaction Fiscal Year(s): CURRENT</t>
  </si>
  <si>
    <t>Filter Summary</t>
  </si>
  <si>
    <t>Query Summary</t>
  </si>
  <si>
    <t>*** Query Name:Detail ***_x000D_
_x000D_
    ** Query Properties:_x000D_
       Universe:IRIS Financial_x000D_
       Last Refresh Date:1/3/23 9:21 AM_x000D_
       Last Execution Duration: 2_x000D_
       Number of rows: 2,911_x000D_
       Refreshable: ON       _x000D_
       Retrieve Duplicate Rows: ON_x000D_
       Retrieve Empty Rows: OFF_x000D_
       Max Retrieval Time (s): /_x000D_
       Max Rows Retrieved: /_x000D_
       Query Stripping: OFF_x000D_
    _x000D_
    ** Query Definition:_x000D_
       Result Objects: Report User, Report Name, Transaction FQ, AL Appropriation Code, AL Task Code, AL Major Program Code, AL Program Period Code, AL Vendor Code, AL Vendor Legal Name, AL Program Code, AL Phase Code, AL Line Amount, AL Closed Amount, AL Open Amount_x000D_
       Filters (     (Transaction Function In List {  New; Modification }_x000D_
                     )_x000D_
                AND   (Transaction Budget Fiscal Year In List 2023_x000D_
                      )_x000D_
                AND   (Transaction Code In List PO3_x000D_
                      )_x000D_
                AND   (AL Event Type ID In List {  PR05;  PR06 }_x000D_
                      )_x000D_
                AND   (Transactions Most Recent Final Phase _x000D_
                      )_x000D_
                AND   (Select Accounting Line Department Codes _x000D_
                      )_x000D_
                AND   (Select Transaction Fiscal Years _x000D_
                      )_x000D_
               )</t>
  </si>
  <si>
    <t>*** Filter on Report Information  ***
     No Filter on Information
*** Filter on Report Results  ***
    Global Report Filters:
              AL Vendor Code In List { TAG84704, TAR84698, AEB88138, ASD84346, AIS85350, TBS84693, TBB84303, TCR84721, TCR84707, CBJ84793, TSC84317, TCC84304, TCC84305, TDR84703, ACR84219, TDC84564, FNS85276, TGC84987, THB84306, THC84307, THC84308, IAS86020, KAK84216, KSD84324, KPS89068, KGB84871, TKC84312, TKI84571, TKR84696, TLP84698, TLK84696, TLY84695, MBS93166, TNC84313, TNC84641, NSB94206, TNW84694, TPC84314, TPC84315, TRB84352, TSB84318, TSI84708, TSR84697, SMC97171, TCS84189, TUC84319, TVC84320, TWC84321, TYC84322, TYF84701, TYK84700, YSD85301, TRC84705 }
*** Filter on Report Report Parameters  ***
No Filter on Report Parameters</t>
  </si>
  <si>
    <t>MOUNT EDGECUMBE HIGH SCHOOL</t>
  </si>
  <si>
    <t>District Type (REAA or City &amp; Borough)</t>
  </si>
  <si>
    <t>REAA</t>
  </si>
  <si>
    <t>C&amp;B</t>
  </si>
  <si>
    <t>FY2023 Balance Available CARES Act  Governors Emergency Education Relief Fund  I</t>
  </si>
  <si>
    <t>FY2023 Balance Available CARES Act Elementary and Secondary School Emergency Relief Fund</t>
  </si>
  <si>
    <t>**Federal grant program which allows carryforward of unused awards.</t>
  </si>
  <si>
    <t>*** Mount Edgecumbe High School Budget excludes federal funds, Foundation/BSA amount, Quality Schools Grant, Dividend Raffle and One-time payment.</t>
  </si>
  <si>
    <t xml:space="preserve">Sum:  </t>
  </si>
  <si>
    <t>F&amp;2023 Available Balance Elementary and Secondary School Emergency Relief Fund CRRSA Act I Reserve</t>
  </si>
  <si>
    <t>FY2024 Award Title 1-A (Improving Education for the Disadvantaged &amp; Struggling Students**</t>
  </si>
  <si>
    <t>FY2024 Award Title 1-C (Migrant Students Educational Support)</t>
  </si>
  <si>
    <t>FY2024 Award Title 1 (Improving Education for the Disadvantaged &amp; Struggling Students (Competitive)</t>
  </si>
  <si>
    <t>FY2024 Award Title 1-D (Neglected or Delinquent Educational Support)</t>
  </si>
  <si>
    <t>FY2024 Award Title II-A (Teacher and Principal Quality and Support)**</t>
  </si>
  <si>
    <t xml:space="preserve">FY2024 Award Title III (English Language Learners Support) ** </t>
  </si>
  <si>
    <t>FY2024 Award Title IV (Student Support and Academic Enrichment Grants)**</t>
  </si>
  <si>
    <t>FY2024 Award Title 4-B (21st Century Community Learning Centers) **</t>
  </si>
  <si>
    <t>FY2024 Award School Improvement 1003a</t>
  </si>
  <si>
    <t>FY2024 Award Migrant Literacy</t>
  </si>
  <si>
    <t>FY2024 Award Title VIB (Individual with Disabilities Education) **</t>
  </si>
  <si>
    <t>FY2024 Award Disabled 619 (Individual with Disabilities Education PRESCHOOL) **</t>
  </si>
  <si>
    <t>FY2024 Award SPED Discretionary (Individual with Disabilities Education)</t>
  </si>
  <si>
    <t>FY2024 Actuals to date Child Nutrition Programs</t>
  </si>
  <si>
    <t>FY2024 Available Balance Elementary and Secondary School Emergency Relief Fund American Rescue Plan</t>
  </si>
  <si>
    <t xml:space="preserve">FY2024 Available Balance American Rescue Plan - Homeless </t>
  </si>
  <si>
    <t>FY2024 Available Balance American Rescue Plan - Homeless II</t>
  </si>
  <si>
    <t>FY2024 Award Youth in Detention</t>
  </si>
  <si>
    <t>FY2024 Award Alternative Schools</t>
  </si>
  <si>
    <t>FY2024 Award Suicide Prevention</t>
  </si>
  <si>
    <t>FY2024 Available Balance American Rescue Plan -   After School (Competitive)</t>
  </si>
  <si>
    <t>FY2024 Available Balance American Rescue Plan - Summer Program (Competitive)</t>
  </si>
  <si>
    <t>FY2024 Award National Endowment for the Arts</t>
  </si>
  <si>
    <t>FY2024 Grant Award Alaska State Council on the Arts  Private Grant, Rasmussen Foundation</t>
  </si>
  <si>
    <t>FY2024 Grant Award Alaska State Council on the Arts Private Grant, Margaret A Cargill Foundation Private Grant, MACF</t>
  </si>
  <si>
    <t>FY2024 Award Alaska State Council of the Arts (General Fund Match)</t>
  </si>
  <si>
    <t>FY2024 Award Pre- K Grants</t>
  </si>
  <si>
    <t>FY2024 Award Career and Technical Education CTE Programs of Study (CTEPS)</t>
  </si>
  <si>
    <t>FY2024 Award Carl Perkins Career and Technical Education (CTE)</t>
  </si>
  <si>
    <t>FY2024 Award McKinny Vento Homeless **</t>
  </si>
  <si>
    <t>FY2024 Award  AK TRIS (Trauma Recovery in Schools)</t>
  </si>
  <si>
    <t>FY2024 Award Project AWARE (Advancing Wellness and Resiliency in Education)</t>
  </si>
  <si>
    <t>FY2024 Award Comprehensive Literacy State Development (CLSD)</t>
  </si>
  <si>
    <t>FY2024 Award Institute of Museum and Library Services</t>
  </si>
  <si>
    <t xml:space="preserve">FY2024 Award Disabled 619 Discretionary  (Individual with Disabilities Education PRESCHOOL)  </t>
  </si>
  <si>
    <r>
      <rPr>
        <b/>
        <sz val="10"/>
        <color rgb="FF000000"/>
        <rFont val="Arial"/>
        <family val="2"/>
      </rPr>
      <t>* Local Special Revenue Funds:</t>
    </r>
    <r>
      <rPr>
        <sz val="10"/>
        <color rgb="FF000000"/>
        <rFont val="Arial"/>
        <family val="2"/>
      </rPr>
      <t xml:space="preserve"> The revenue in this column is FY2023 audited data since the department does not have access to the districts budgets for local special revenue funds. Examples of the local special revenue fund activities are student activities, teacher housing, community schools, etc. </t>
    </r>
  </si>
  <si>
    <t>FY2023 Actual Direct Federal Grants *</t>
  </si>
  <si>
    <t>FY2023 Audit Local Special Revenue Funds *</t>
  </si>
  <si>
    <t xml:space="preserve">FY2024 Award Broadband Access Grants </t>
  </si>
  <si>
    <t>Preliminary FY2024 Award Pupil Transportation</t>
  </si>
  <si>
    <t xml:space="preserve"> -   </t>
  </si>
  <si>
    <t>Preliminary FY2024 Award Quality Schools</t>
  </si>
  <si>
    <t>Preliminary FY2024 Award Dividend Raffle</t>
  </si>
  <si>
    <t>Preliminary FY2024 Award Ontime Payment, $87.4M</t>
  </si>
  <si>
    <t xml:space="preserve">Preliminary FY2024 Base Student Allocation/ Foundation Award  </t>
  </si>
  <si>
    <t>Missing FY23 Audits</t>
  </si>
  <si>
    <r>
      <t xml:space="preserve">FY2024 </t>
    </r>
    <r>
      <rPr>
        <sz val="9"/>
        <rFont val="Arial"/>
        <family val="2"/>
      </rPr>
      <t xml:space="preserve">BUDGET </t>
    </r>
    <r>
      <rPr>
        <b/>
        <sz val="9"/>
        <rFont val="Arial"/>
        <family val="2"/>
      </rPr>
      <t xml:space="preserve">City/Borough Appropriations </t>
    </r>
  </si>
  <si>
    <r>
      <t xml:space="preserve">FY2024 </t>
    </r>
    <r>
      <rPr>
        <sz val="9"/>
        <rFont val="Arial"/>
        <family val="2"/>
      </rPr>
      <t xml:space="preserve">BUDGET </t>
    </r>
    <r>
      <rPr>
        <b/>
        <sz val="9"/>
        <rFont val="Arial"/>
        <family val="2"/>
      </rPr>
      <t>IN-KIND SERVICES
REAA In-Kind
Services: ZERO</t>
    </r>
  </si>
  <si>
    <r>
      <t xml:space="preserve">FY2024 </t>
    </r>
    <r>
      <rPr>
        <sz val="9"/>
        <rFont val="Arial"/>
        <family val="2"/>
      </rPr>
      <t xml:space="preserve">Budget </t>
    </r>
    <r>
      <rPr>
        <b/>
        <sz val="9"/>
        <rFont val="Arial"/>
        <family val="2"/>
      </rPr>
      <t>EARNINGS ON
INVESTMENTS</t>
    </r>
  </si>
  <si>
    <r>
      <t xml:space="preserve">FY2024 </t>
    </r>
    <r>
      <rPr>
        <sz val="9"/>
        <rFont val="Arial"/>
        <family val="2"/>
      </rPr>
      <t xml:space="preserve">Budget </t>
    </r>
    <r>
      <rPr>
        <b/>
        <sz val="9"/>
        <rFont val="Arial"/>
        <family val="2"/>
      </rPr>
      <t>OTHER LOCAL
REVENUE</t>
    </r>
  </si>
  <si>
    <r>
      <t xml:space="preserve">FY2024 </t>
    </r>
    <r>
      <rPr>
        <sz val="9"/>
        <rFont val="Arial"/>
        <family val="2"/>
      </rPr>
      <t xml:space="preserve">Budget </t>
    </r>
    <r>
      <rPr>
        <b/>
        <sz val="9"/>
        <rFont val="Arial"/>
        <family val="2"/>
      </rPr>
      <t>E-RATE</t>
    </r>
  </si>
  <si>
    <r>
      <t xml:space="preserve">FY2024 </t>
    </r>
    <r>
      <rPr>
        <sz val="9"/>
        <rFont val="Arial"/>
        <family val="2"/>
      </rPr>
      <t xml:space="preserve">Budget </t>
    </r>
    <r>
      <rPr>
        <b/>
        <sz val="9"/>
        <rFont val="Arial"/>
        <family val="2"/>
      </rPr>
      <t>FEDERAL
REVENUE</t>
    </r>
  </si>
  <si>
    <r>
      <t xml:space="preserve">FY2024 </t>
    </r>
    <r>
      <rPr>
        <sz val="9"/>
        <rFont val="Arial"/>
        <family val="2"/>
      </rPr>
      <t xml:space="preserve">Budget </t>
    </r>
    <r>
      <rPr>
        <b/>
        <sz val="9"/>
        <rFont val="Arial"/>
        <family val="2"/>
      </rPr>
      <t>FUND
TRANSFERS
IN</t>
    </r>
  </si>
  <si>
    <r>
      <t xml:space="preserve">FY2024 </t>
    </r>
    <r>
      <rPr>
        <i/>
        <sz val="9"/>
        <rFont val="Arial"/>
        <family val="2"/>
      </rPr>
      <t xml:space="preserve">Budget </t>
    </r>
    <r>
      <rPr>
        <b/>
        <i/>
        <sz val="9"/>
        <rFont val="Arial"/>
        <family val="2"/>
      </rPr>
      <t xml:space="preserve">Unreserved Fund Balance </t>
    </r>
  </si>
  <si>
    <t>FY2024 Award Residential School</t>
  </si>
  <si>
    <r>
      <t xml:space="preserve">FY2024 </t>
    </r>
    <r>
      <rPr>
        <sz val="9"/>
        <rFont val="Arial"/>
        <family val="2"/>
      </rPr>
      <t xml:space="preserve">Budget </t>
    </r>
    <r>
      <rPr>
        <b/>
        <sz val="9"/>
        <rFont val="Arial"/>
        <family val="2"/>
      </rPr>
      <t>TUITION FROM
STUDENTS</t>
    </r>
  </si>
  <si>
    <r>
      <t xml:space="preserve">FY2024 </t>
    </r>
    <r>
      <rPr>
        <sz val="9"/>
        <rFont val="Arial"/>
        <family val="2"/>
      </rPr>
      <t xml:space="preserve">Budget </t>
    </r>
    <r>
      <rPr>
        <b/>
        <sz val="9"/>
        <rFont val="Arial"/>
        <family val="2"/>
      </rPr>
      <t>TUITION FROM
DISTRICTS</t>
    </r>
  </si>
  <si>
    <t>Data not available at this time</t>
  </si>
  <si>
    <r>
      <rPr>
        <b/>
        <sz val="10"/>
        <color rgb="FF000000"/>
        <rFont val="Arial"/>
        <family val="2"/>
      </rPr>
      <t>*</t>
    </r>
    <r>
      <rPr>
        <sz val="10"/>
        <color rgb="FF000000"/>
        <rFont val="Arial"/>
        <family val="2"/>
      </rPr>
      <t xml:space="preserve"> Data not Available at this time for </t>
    </r>
    <r>
      <rPr>
        <b/>
        <sz val="10"/>
        <color rgb="FF000000"/>
        <rFont val="Arial"/>
        <family val="2"/>
      </rPr>
      <t xml:space="preserve">Federal Direct Grants: </t>
    </r>
    <r>
      <rPr>
        <sz val="10"/>
        <color rgb="FF000000"/>
        <rFont val="Arial"/>
        <family val="2"/>
      </rPr>
      <t xml:space="preserve">The revenue in this column is for FY2023 audited data since the department does not have access to the districts budgets for direct grants. Examples of the federal grant in this column are Indian Education, Alaska Native Education, Johnson O'Malley, etc. </t>
    </r>
  </si>
  <si>
    <r>
      <t xml:space="preserve">Totals of School District Federal, Private and State Awards, Local Budgeted Revenues and Unreserved Fund Balance </t>
    </r>
    <r>
      <rPr>
        <b/>
        <u/>
        <sz val="9"/>
        <rFont val="Arial"/>
        <family val="2"/>
      </rPr>
      <t xml:space="preserve">BUDGET </t>
    </r>
    <r>
      <rPr>
        <sz val="9"/>
        <rFont val="Arial"/>
        <family val="2"/>
      </rPr>
      <t>Estimates.</t>
    </r>
  </si>
  <si>
    <t>FY2024 Award Stronger Connections</t>
  </si>
  <si>
    <t>FY2024 Award Alaska Reads Act</t>
  </si>
  <si>
    <t>FY2024 Available Balance Elementary and Secondary School Emergency Relief Fund CRRSA Act ^</t>
  </si>
  <si>
    <t>^ Grant award expired 9/30/2023</t>
  </si>
  <si>
    <t>FY2024 Available Balance Elementary and Secondary School Emergency Relief Fund CRRSA Act Reserve ^</t>
  </si>
  <si>
    <t>FY2024 Available Balance Elementary and Secondary School Emergency Relief Fund American Rescue Plan - Individual with Disabilities Education Act ^</t>
  </si>
  <si>
    <t>FY2024 Available Balance Elementary and Secondary School Emergency Relief Fund American Rescue Plan - Individual with Disabilities Education Act Preschool ^</t>
  </si>
  <si>
    <t>Expired 9/30/2023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</si>
</sst>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2" x14ac:knownFonts="1">
    <font>
      <sz val="10"/>
      <color rgb="FF000000"/>
      <name val="Arial"/>
    </font>
    <font>
      <sz val="9"/>
      <color rgb="FF333333"/>
      <name val="Arial"/>
      <family val="2"/>
    </font>
    <font>
      <b/>
      <sz val="12"/>
      <color rgb="FF333333"/>
      <name val="Arial"/>
      <family val="2"/>
    </font>
    <font>
      <b/>
      <sz val="9"/>
      <color rgb="FF000000"/>
      <name val="Arial"/>
      <family val="2"/>
    </font>
    <font>
      <b/>
      <sz val="9"/>
      <color rgb="FF333333"/>
      <name val="Arial"/>
      <family val="2"/>
    </font>
    <font>
      <b/>
      <sz val="9"/>
      <color rgb="FFFFFFFF"/>
      <name val="Arial"/>
      <family val="2"/>
    </font>
    <font>
      <sz val="10"/>
      <color rgb="FF000000"/>
      <name val="Arial"/>
      <family val="2"/>
    </font>
    <font>
      <sz val="10"/>
      <color rgb="FFFF0000"/>
      <name val="Arial"/>
      <family val="2"/>
    </font>
    <font>
      <b/>
      <sz val="9"/>
      <name val="Arial"/>
      <family val="2"/>
    </font>
    <font>
      <sz val="9"/>
      <name val="Arial"/>
      <family val="2"/>
    </font>
    <font>
      <sz val="10"/>
      <name val="Arial"/>
      <family val="2"/>
    </font>
    <font>
      <sz val="11"/>
      <color rgb="FF000000"/>
      <name val="Calibri"/>
      <family val="2"/>
      <scheme val="minor"/>
    </font>
    <font>
      <b/>
      <sz val="9"/>
      <color rgb="FF000000"/>
      <name val="Arial"/>
      <family val="2"/>
    </font>
    <font>
      <b/>
      <i/>
      <sz val="9"/>
      <name val="Arial"/>
      <family val="2"/>
    </font>
    <font>
      <b/>
      <sz val="10"/>
      <color rgb="FF000000"/>
      <name val="Arial"/>
      <family val="2"/>
    </font>
    <font>
      <b/>
      <sz val="11"/>
      <color rgb="FF333333"/>
      <name val="Arial"/>
      <family val="2"/>
    </font>
    <font>
      <b/>
      <u/>
      <sz val="9"/>
      <name val="Arial"/>
      <family val="2"/>
    </font>
    <font>
      <i/>
      <sz val="9"/>
      <name val="Arial"/>
      <family val="2"/>
    </font>
    <font>
      <sz val="10"/>
      <color rgb="FF000000"/>
      <name val="Arial"/>
      <family val="2"/>
    </font>
    <font>
      <sz val="9"/>
      <color rgb="FF333333"/>
      <name val="Arial"/>
      <family val="2"/>
    </font>
    <font>
      <b/>
      <strike/>
      <sz val="9"/>
      <color rgb="FF000000"/>
      <name val="Arial"/>
      <family val="2"/>
    </font>
    <font>
      <sz val="9"/>
      <color rgb="FF000000"/>
      <name val="Arial"/>
      <family val="2"/>
    </font>
  </fonts>
  <fills count="21">
    <fill>
      <patternFill patternType="none"/>
    </fill>
    <fill>
      <patternFill patternType="gray125"/>
    </fill>
    <fill>
      <patternFill patternType="solid">
        <fgColor rgb="FFFFFFFF"/>
        <bgColor rgb="FFFFFFFF"/>
      </patternFill>
    </fill>
    <fill>
      <patternFill patternType="solid">
        <fgColor rgb="FFFFC794"/>
        <bgColor rgb="FFFFFFFF"/>
      </patternFill>
    </fill>
    <fill>
      <patternFill patternType="solid">
        <fgColor rgb="FFFFB2B5"/>
        <bgColor rgb="FFFFFFFF"/>
      </patternFill>
    </fill>
    <fill>
      <patternFill patternType="solid">
        <fgColor rgb="FFFFC700"/>
        <bgColor rgb="FFFFFFFF"/>
      </patternFill>
    </fill>
    <fill>
      <patternFill patternType="solid">
        <fgColor rgb="FF0B64A0"/>
        <bgColor rgb="FFFFFFFF"/>
      </patternFill>
    </fill>
    <fill>
      <patternFill patternType="solid">
        <fgColor rgb="FFF8FBFC"/>
        <bgColor rgb="FFFFFFFF"/>
      </patternFill>
    </fill>
    <fill>
      <patternFill patternType="solid">
        <fgColor theme="5" tint="0.79998168889431442"/>
        <bgColor rgb="FFFFFFFF"/>
      </patternFill>
    </fill>
    <fill>
      <patternFill patternType="solid">
        <fgColor theme="9" tint="0.79998168889431442"/>
        <bgColor rgb="FFFFFFFF"/>
      </patternFill>
    </fill>
    <fill>
      <patternFill patternType="solid">
        <fgColor theme="8" tint="0.79998168889431442"/>
        <bgColor rgb="FFFFFFFF"/>
      </patternFill>
    </fill>
    <fill>
      <patternFill patternType="solid">
        <fgColor theme="7" tint="0.79998168889431442"/>
        <bgColor indexed="64"/>
      </patternFill>
    </fill>
    <fill>
      <patternFill patternType="solid">
        <fgColor rgb="FF66FFFF"/>
        <bgColor indexed="64"/>
      </patternFill>
    </fill>
    <fill>
      <patternFill patternType="solid">
        <fgColor rgb="FFFF99FF"/>
        <bgColor rgb="FFFFFFFF"/>
      </patternFill>
    </fill>
    <fill>
      <patternFill patternType="solid">
        <fgColor rgb="FFFFCCCC"/>
        <bgColor indexed="64"/>
      </patternFill>
    </fill>
    <fill>
      <patternFill patternType="solid">
        <fgColor theme="9" tint="0.59999389629810485"/>
        <bgColor rgb="FFFFFFFF"/>
      </patternFill>
    </fill>
    <fill>
      <patternFill patternType="solid">
        <fgColor rgb="FFFCFDFD"/>
        <bgColor rgb="FFFFFFFF"/>
      </patternFill>
    </fill>
    <fill>
      <patternFill patternType="solid">
        <fgColor rgb="FFFFFF00"/>
        <bgColor indexed="64"/>
      </patternFill>
    </fill>
    <fill>
      <patternFill patternType="solid">
        <fgColor theme="7" tint="0.59999389629810485"/>
        <bgColor rgb="FFFFFFFF"/>
      </patternFill>
    </fill>
    <fill>
      <patternFill patternType="solid">
        <fgColor theme="9" tint="0.79998168889431442"/>
        <bgColor indexed="64"/>
      </patternFill>
    </fill>
    <fill>
      <patternFill patternType="solid">
        <fgColor theme="7" tint="0.59999389629810485"/>
        <bgColor indexed="64"/>
      </patternFill>
    </fill>
  </fills>
  <borders count="7">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s>
  <cellStyleXfs count="4">
    <xf numFmtId="0" fontId="0" fillId="0" borderId="0"/>
    <xf numFmtId="43" fontId="6" fillId="0" borderId="0" applyFont="0" applyFill="0" applyBorder="0" applyAlignment="0" applyProtection="0"/>
    <xf numFmtId="0" fontId="11" fillId="0" borderId="0"/>
    <xf numFmtId="44" fontId="18" fillId="0" borderId="0" applyFont="0" applyFill="0" applyBorder="0" applyAlignment="0" applyProtection="0"/>
  </cellStyleXfs>
  <cellXfs count="73">
    <xf numFmtId="0" fontId="0" fillId="0" borderId="0" xfId="0"/>
    <xf numFmtId="0" fontId="1" fillId="2" borderId="0" xfId="0" applyFont="1" applyFill="1" applyAlignment="1">
      <alignment horizontal="left"/>
    </xf>
    <xf numFmtId="49" fontId="2" fillId="4" borderId="2" xfId="0" applyNumberFormat="1" applyFont="1" applyFill="1" applyBorder="1" applyAlignment="1">
      <alignment horizontal="left" vertical="center" wrapText="1"/>
    </xf>
    <xf numFmtId="49" fontId="5" fillId="6" borderId="3" xfId="0" applyNumberFormat="1" applyFont="1" applyFill="1" applyBorder="1" applyAlignment="1">
      <alignment horizontal="left"/>
    </xf>
    <xf numFmtId="49" fontId="1" fillId="7" borderId="4" xfId="0" applyNumberFormat="1" applyFont="1" applyFill="1" applyBorder="1" applyAlignment="1">
      <alignment horizontal="left"/>
    </xf>
    <xf numFmtId="0" fontId="1" fillId="7" borderId="4" xfId="0" applyFont="1" applyFill="1" applyBorder="1" applyAlignment="1">
      <alignment horizontal="left"/>
    </xf>
    <xf numFmtId="0" fontId="1" fillId="7" borderId="4" xfId="0" applyFont="1" applyFill="1" applyBorder="1" applyAlignment="1">
      <alignment horizontal="left" wrapText="1"/>
    </xf>
    <xf numFmtId="3" fontId="0" fillId="0" borderId="0" xfId="0" applyNumberFormat="1"/>
    <xf numFmtId="43" fontId="1" fillId="2" borderId="0" xfId="1" applyFont="1" applyFill="1" applyAlignment="1">
      <alignment horizontal="left"/>
    </xf>
    <xf numFmtId="0" fontId="7" fillId="0" borderId="0" xfId="0" applyFont="1"/>
    <xf numFmtId="0" fontId="10" fillId="0" borderId="0" xfId="0" applyFont="1"/>
    <xf numFmtId="14" fontId="1" fillId="7" borderId="4" xfId="0" applyNumberFormat="1" applyFont="1" applyFill="1" applyBorder="1" applyAlignment="1">
      <alignment horizontal="left"/>
    </xf>
    <xf numFmtId="0" fontId="6" fillId="0" borderId="0" xfId="0" applyFont="1"/>
    <xf numFmtId="43" fontId="0" fillId="0" borderId="0" xfId="1" applyFont="1"/>
    <xf numFmtId="43" fontId="0" fillId="0" borderId="0" xfId="0" applyNumberFormat="1"/>
    <xf numFmtId="164" fontId="0" fillId="0" borderId="0" xfId="1" applyNumberFormat="1" applyFont="1"/>
    <xf numFmtId="43" fontId="0" fillId="0" borderId="0" xfId="1" applyFont="1" applyBorder="1"/>
    <xf numFmtId="0" fontId="1" fillId="0" borderId="0" xfId="0" applyFont="1" applyAlignment="1">
      <alignment horizontal="left"/>
    </xf>
    <xf numFmtId="49" fontId="2" fillId="2" borderId="5" xfId="0" applyNumberFormat="1" applyFont="1" applyFill="1" applyBorder="1" applyAlignment="1">
      <alignment horizontal="center"/>
    </xf>
    <xf numFmtId="49" fontId="15" fillId="2" borderId="5" xfId="0" applyNumberFormat="1" applyFont="1" applyFill="1" applyBorder="1" applyAlignment="1">
      <alignment horizontal="center" wrapText="1"/>
    </xf>
    <xf numFmtId="49" fontId="3" fillId="8" borderId="5" xfId="0" applyNumberFormat="1" applyFont="1" applyFill="1" applyBorder="1" applyAlignment="1">
      <alignment horizontal="center" wrapText="1"/>
    </xf>
    <xf numFmtId="49" fontId="8" fillId="8" borderId="5" xfId="0" applyNumberFormat="1" applyFont="1" applyFill="1" applyBorder="1" applyAlignment="1">
      <alignment horizontal="center" wrapText="1"/>
    </xf>
    <xf numFmtId="49" fontId="3" fillId="10" borderId="5" xfId="0" applyNumberFormat="1" applyFont="1" applyFill="1" applyBorder="1" applyAlignment="1">
      <alignment horizontal="center" wrapText="1"/>
    </xf>
    <xf numFmtId="49" fontId="8" fillId="10" borderId="5" xfId="0" applyNumberFormat="1" applyFont="1" applyFill="1" applyBorder="1" applyAlignment="1">
      <alignment horizontal="center" wrapText="1"/>
    </xf>
    <xf numFmtId="49" fontId="13" fillId="11" borderId="5" xfId="0" applyNumberFormat="1" applyFont="1" applyFill="1" applyBorder="1" applyAlignment="1">
      <alignment horizontal="center" wrapText="1"/>
    </xf>
    <xf numFmtId="49" fontId="8" fillId="9" borderId="5" xfId="0" applyNumberFormat="1" applyFont="1" applyFill="1" applyBorder="1" applyAlignment="1">
      <alignment horizontal="center" wrapText="1"/>
    </xf>
    <xf numFmtId="49" fontId="13" fillId="14" borderId="5" xfId="0" applyNumberFormat="1" applyFont="1" applyFill="1" applyBorder="1" applyAlignment="1">
      <alignment horizontal="center" wrapText="1"/>
    </xf>
    <xf numFmtId="49" fontId="8" fillId="12" borderId="5" xfId="0" applyNumberFormat="1" applyFont="1" applyFill="1" applyBorder="1" applyAlignment="1">
      <alignment horizontal="center" wrapText="1"/>
    </xf>
    <xf numFmtId="49" fontId="13" fillId="12" borderId="5" xfId="0" applyNumberFormat="1" applyFont="1" applyFill="1" applyBorder="1" applyAlignment="1">
      <alignment horizontal="center" wrapText="1"/>
    </xf>
    <xf numFmtId="49" fontId="8" fillId="13" borderId="5" xfId="0" applyNumberFormat="1" applyFont="1" applyFill="1" applyBorder="1" applyAlignment="1">
      <alignment horizontal="center" wrapText="1"/>
    </xf>
    <xf numFmtId="49" fontId="3" fillId="2" borderId="5" xfId="0" applyNumberFormat="1" applyFont="1" applyFill="1" applyBorder="1" applyAlignment="1">
      <alignment horizontal="left"/>
    </xf>
    <xf numFmtId="164" fontId="1" fillId="0" borderId="5" xfId="1" applyNumberFormat="1" applyFont="1" applyFill="1" applyBorder="1" applyAlignment="1">
      <alignment horizontal="right"/>
    </xf>
    <xf numFmtId="164" fontId="9" fillId="0" borderId="5" xfId="1" applyNumberFormat="1" applyFont="1" applyFill="1" applyBorder="1" applyAlignment="1">
      <alignment horizontal="right"/>
    </xf>
    <xf numFmtId="49" fontId="12" fillId="2" borderId="5" xfId="0" applyNumberFormat="1" applyFont="1" applyFill="1" applyBorder="1" applyAlignment="1">
      <alignment horizontal="left"/>
    </xf>
    <xf numFmtId="49" fontId="12" fillId="0" borderId="5" xfId="0" applyNumberFormat="1" applyFont="1" applyBorder="1" applyAlignment="1">
      <alignment horizontal="left"/>
    </xf>
    <xf numFmtId="49" fontId="3" fillId="0" borderId="5" xfId="0" applyNumberFormat="1" applyFont="1" applyBorder="1" applyAlignment="1">
      <alignment horizontal="left"/>
    </xf>
    <xf numFmtId="164" fontId="3" fillId="2" borderId="5" xfId="1" applyNumberFormat="1" applyFont="1" applyFill="1" applyBorder="1" applyAlignment="1">
      <alignment horizontal="right"/>
    </xf>
    <xf numFmtId="43" fontId="4" fillId="2" borderId="5" xfId="1" applyFont="1" applyFill="1" applyBorder="1" applyAlignment="1">
      <alignment horizontal="right"/>
    </xf>
    <xf numFmtId="165" fontId="4" fillId="2" borderId="5" xfId="3" applyNumberFormat="1" applyFont="1" applyFill="1" applyBorder="1" applyAlignment="1">
      <alignment horizontal="right"/>
    </xf>
    <xf numFmtId="165" fontId="8" fillId="2" borderId="5" xfId="3" applyNumberFormat="1" applyFont="1" applyFill="1" applyBorder="1" applyAlignment="1">
      <alignment horizontal="right"/>
    </xf>
    <xf numFmtId="165" fontId="9" fillId="0" borderId="5" xfId="3" applyNumberFormat="1" applyFont="1" applyFill="1" applyBorder="1" applyAlignment="1">
      <alignment horizontal="right"/>
    </xf>
    <xf numFmtId="165" fontId="1" fillId="0" borderId="5" xfId="3" applyNumberFormat="1" applyFont="1" applyFill="1" applyBorder="1" applyAlignment="1">
      <alignment horizontal="right"/>
    </xf>
    <xf numFmtId="164" fontId="19" fillId="0" borderId="4" xfId="1" applyNumberFormat="1" applyFont="1" applyFill="1" applyBorder="1" applyAlignment="1">
      <alignment horizontal="right"/>
    </xf>
    <xf numFmtId="164" fontId="19" fillId="16" borderId="4" xfId="1" applyNumberFormat="1" applyFont="1" applyFill="1" applyBorder="1" applyAlignment="1">
      <alignment horizontal="right"/>
    </xf>
    <xf numFmtId="164" fontId="19" fillId="2" borderId="4" xfId="1" applyNumberFormat="1" applyFont="1" applyFill="1" applyBorder="1" applyAlignment="1">
      <alignment horizontal="right"/>
    </xf>
    <xf numFmtId="49" fontId="20" fillId="10" borderId="5" xfId="0" applyNumberFormat="1" applyFont="1" applyFill="1" applyBorder="1" applyAlignment="1">
      <alignment horizontal="center" wrapText="1"/>
    </xf>
    <xf numFmtId="49" fontId="20" fillId="15" borderId="5" xfId="0" applyNumberFormat="1" applyFont="1" applyFill="1" applyBorder="1" applyAlignment="1">
      <alignment horizontal="center" wrapText="1"/>
    </xf>
    <xf numFmtId="164" fontId="19" fillId="16" borderId="4" xfId="1" applyNumberFormat="1" applyFont="1" applyFill="1" applyBorder="1" applyAlignment="1">
      <alignment horizontal="left"/>
    </xf>
    <xf numFmtId="164" fontId="19" fillId="2" borderId="4" xfId="1" applyNumberFormat="1" applyFont="1" applyFill="1" applyBorder="1" applyAlignment="1">
      <alignment horizontal="left"/>
    </xf>
    <xf numFmtId="165" fontId="9" fillId="17" borderId="5" xfId="3" applyNumberFormat="1" applyFont="1" applyFill="1" applyBorder="1" applyAlignment="1">
      <alignment horizontal="right"/>
    </xf>
    <xf numFmtId="164" fontId="9" fillId="17" borderId="5" xfId="1" applyNumberFormat="1" applyFont="1" applyFill="1" applyBorder="1" applyAlignment="1">
      <alignment horizontal="right"/>
    </xf>
    <xf numFmtId="49" fontId="8" fillId="18" borderId="5" xfId="0" applyNumberFormat="1" applyFont="1" applyFill="1" applyBorder="1" applyAlignment="1">
      <alignment horizontal="center" wrapText="1"/>
    </xf>
    <xf numFmtId="165" fontId="21" fillId="0" borderId="5" xfId="3" applyNumberFormat="1" applyFont="1" applyFill="1" applyBorder="1" applyAlignment="1">
      <alignment horizontal="right"/>
    </xf>
    <xf numFmtId="164" fontId="21" fillId="0" borderId="5" xfId="1" applyNumberFormat="1" applyFont="1" applyFill="1" applyBorder="1" applyAlignment="1">
      <alignment horizontal="right"/>
    </xf>
    <xf numFmtId="165" fontId="8" fillId="0" borderId="5" xfId="3" applyNumberFormat="1" applyFont="1" applyFill="1" applyBorder="1" applyAlignment="1">
      <alignment horizontal="right"/>
    </xf>
    <xf numFmtId="49" fontId="8" fillId="19" borderId="5" xfId="0" applyNumberFormat="1" applyFont="1" applyFill="1" applyBorder="1" applyAlignment="1">
      <alignment horizontal="center" wrapText="1"/>
    </xf>
    <xf numFmtId="165" fontId="0" fillId="0" borderId="0" xfId="0" applyNumberFormat="1"/>
    <xf numFmtId="165" fontId="7" fillId="0" borderId="0" xfId="0" applyNumberFormat="1" applyFont="1"/>
    <xf numFmtId="164" fontId="19" fillId="16" borderId="0" xfId="1" applyNumberFormat="1" applyFont="1" applyFill="1" applyBorder="1" applyAlignment="1">
      <alignment horizontal="left"/>
    </xf>
    <xf numFmtId="164" fontId="19" fillId="2" borderId="0" xfId="1" applyNumberFormat="1" applyFont="1" applyFill="1" applyBorder="1" applyAlignment="1">
      <alignment horizontal="left"/>
    </xf>
    <xf numFmtId="165" fontId="10" fillId="0" borderId="0" xfId="0" applyNumberFormat="1" applyFont="1"/>
    <xf numFmtId="44" fontId="0" fillId="0" borderId="0" xfId="1" applyNumberFormat="1" applyFont="1"/>
    <xf numFmtId="44" fontId="0" fillId="0" borderId="0" xfId="0" applyNumberFormat="1"/>
    <xf numFmtId="49" fontId="2" fillId="3" borderId="1" xfId="0" applyNumberFormat="1" applyFont="1" applyFill="1" applyBorder="1" applyAlignment="1">
      <alignment horizontal="center" vertical="center" wrapText="1"/>
    </xf>
    <xf numFmtId="0" fontId="2" fillId="5" borderId="1" xfId="0" applyFont="1" applyFill="1" applyBorder="1" applyAlignment="1">
      <alignment horizontal="left" vertical="center" wrapText="1"/>
    </xf>
    <xf numFmtId="0" fontId="10" fillId="17" borderId="6" xfId="0" applyFont="1" applyFill="1" applyBorder="1" applyAlignment="1">
      <alignment horizontal="center" wrapText="1"/>
    </xf>
    <xf numFmtId="0" fontId="10" fillId="17" borderId="0" xfId="0" applyFont="1" applyFill="1" applyAlignment="1">
      <alignment horizontal="center" wrapText="1"/>
    </xf>
    <xf numFmtId="0" fontId="10" fillId="20" borderId="6" xfId="0" applyFont="1" applyFill="1" applyBorder="1" applyAlignment="1">
      <alignment horizontal="center" wrapText="1"/>
    </xf>
    <xf numFmtId="0" fontId="10" fillId="20" borderId="0" xfId="0" applyFont="1" applyFill="1" applyAlignment="1">
      <alignment horizontal="center" wrapText="1"/>
    </xf>
    <xf numFmtId="0" fontId="0" fillId="0" borderId="6" xfId="0" applyBorder="1" applyAlignment="1">
      <alignment horizontal="center" wrapText="1"/>
    </xf>
    <xf numFmtId="0" fontId="0" fillId="0" borderId="0" xfId="0" applyAlignment="1">
      <alignment horizontal="center" wrapText="1"/>
    </xf>
    <xf numFmtId="0" fontId="0" fillId="0" borderId="6" xfId="0" applyBorder="1" applyAlignment="1">
      <alignment horizontal="center" wrapText="1"/>
    </xf>
    <xf numFmtId="0" fontId="0" fillId="0" borderId="0" xfId="0" applyAlignment="1">
      <alignment horizontal="center" wrapText="1"/>
    </xf>
  </cellXfs>
  <cellStyles count="4">
    <cellStyle name="Comma" xfId="1" builtinId="3"/>
    <cellStyle name="Currency" xfId="3" builtinId="4"/>
    <cellStyle name="Normal" xfId="0" builtinId="0"/>
    <cellStyle name="Normal 2" xfId="2" xr:uid="{17919CB2-7666-4E88-AA36-7E71185C7D31}"/>
  </cellStyles>
  <dxfs count="0"/>
  <tableStyles count="0" defaultTableStyle="TableStyleMedium2" defaultPivotStyle="PivotStyleLight16"/>
  <colors>
    <mruColors>
      <color rgb="FFFFCCCC"/>
      <color rgb="FFFF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98913</xdr:colOff>
      <xdr:row>1</xdr:row>
      <xdr:rowOff>36635</xdr:rowOff>
    </xdr:from>
    <xdr:to>
      <xdr:col>9</xdr:col>
      <xdr:colOff>592747</xdr:colOff>
      <xdr:row>54</xdr:row>
      <xdr:rowOff>109903</xdr:rowOff>
    </xdr:to>
    <xdr:sp macro="" textlink="">
      <xdr:nvSpPr>
        <xdr:cNvPr id="2" name="TextBox 1">
          <a:extLst>
            <a:ext uri="{FF2B5EF4-FFF2-40B4-BE49-F238E27FC236}">
              <a16:creationId xmlns:a16="http://schemas.microsoft.com/office/drawing/2014/main" id="{0F4E5DD5-04DA-4D5D-8671-7813A9996900}"/>
            </a:ext>
          </a:extLst>
        </xdr:cNvPr>
        <xdr:cNvSpPr txBox="1"/>
      </xdr:nvSpPr>
      <xdr:spPr>
        <a:xfrm>
          <a:off x="98913" y="197827"/>
          <a:ext cx="5967046" cy="86164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i="1"/>
            <a:t>All definitions are from the Uniform Chart of Accounts which districts are required to use. </a:t>
          </a:r>
          <a:r>
            <a:rPr lang="en-US" sz="1400">
              <a:hlinkClick xmlns:r="http://schemas.openxmlformats.org/officeDocument/2006/relationships" r:id=""/>
            </a:rPr>
            <a:t>Uniform Chart of Accounts and Account Code Descriptions: 2018 Edition (alaska.gov)</a:t>
          </a:r>
          <a:endParaRPr lang="en-US" sz="1400"/>
        </a:p>
        <a:p>
          <a:endParaRPr lang="en-US" sz="1400" i="1"/>
        </a:p>
        <a:p>
          <a:r>
            <a:rPr lang="en-US" sz="1400" i="0" u="sng"/>
            <a:t>In-Kind Services:  </a:t>
          </a:r>
          <a:r>
            <a:rPr lang="en-US" sz="1400" i="0"/>
            <a:t>I</a:t>
          </a:r>
          <a:r>
            <a:rPr lang="en-US" sz="1400"/>
            <a:t>n-kind services provided without charge by the local governmental unit (city or borough) in lieu of a cash appropriation or in addition to such an appropriation. Amounts credited to this account are for services that would otherwise be purchased by the school district, valued at fair market value and supported by appropriate documentation, including a billing from the governmental unit (city or borough). The allowable services that may be provided or paid for are: utilities, energy, insurance, audit services, and maintenance of plant. A billing for utilities and energy is to include the quantity used and price. A billing for insurance and audits is to include the actual invoices from the provider that clearly shows the districts portion. Billings for maintenance of facilities are to include time spent by city or borough employees on maintenance of district facilities and the rate for their time.</a:t>
          </a:r>
        </a:p>
        <a:p>
          <a:endParaRPr lang="en-US" sz="1400"/>
        </a:p>
        <a:p>
          <a:r>
            <a:rPr lang="en-US" sz="1400" u="sng"/>
            <a:t>City/Borough Appropriations:</a:t>
          </a:r>
          <a:r>
            <a:rPr lang="en-US" sz="1400"/>
            <a:t>  Revenues and In-Kind services received from cities and boroughs.</a:t>
          </a:r>
        </a:p>
        <a:p>
          <a:endParaRPr lang="en-US" sz="1400"/>
        </a:p>
        <a:p>
          <a:r>
            <a:rPr lang="en-US" sz="1400" u="sng"/>
            <a:t>Earnings on Investments:</a:t>
          </a:r>
          <a:r>
            <a:rPr lang="en-US" sz="1400" u="none"/>
            <a:t>  Interest or other earnings resulting from investment</a:t>
          </a:r>
          <a:r>
            <a:rPr lang="en-US" sz="1400" u="none" baseline="0"/>
            <a:t> of school district funds.</a:t>
          </a:r>
        </a:p>
        <a:p>
          <a:endParaRPr lang="en-US" sz="1400" u="sng" baseline="0"/>
        </a:p>
        <a:p>
          <a:r>
            <a:rPr lang="en-US" sz="1400" u="sng" baseline="0"/>
            <a:t>Other Local Revenues:</a:t>
          </a:r>
          <a:r>
            <a:rPr lang="en-US" sz="1400" u="none" baseline="0"/>
            <a:t>  </a:t>
          </a:r>
          <a:r>
            <a:rPr lang="en-US" sz="1400"/>
            <a:t>All other local revenues which are not classified in any of the required accounts above. Fees collected from students and adults for use of school district operated swimming pools. Monies collected from the rental of school facilities such as the gymnasium. Unrestricted cash donations to the school district for school purposes made by individuals or organizations. Prior year recovery, out-of-state tuition and transportation, community services, proceeds from sale of supplies, equipment rentals and parking fee receipts. In-kind contributions other than from cities and boroughs, such as tribal organizations. </a:t>
          </a:r>
        </a:p>
        <a:p>
          <a:endParaRPr lang="en-US" sz="1400" u="sng"/>
        </a:p>
        <a:p>
          <a:r>
            <a:rPr lang="en-US" sz="1400" u="sng"/>
            <a:t>Transfers</a:t>
          </a:r>
          <a:r>
            <a:rPr lang="en-US" sz="1400" u="sng" baseline="0"/>
            <a:t> from Other Funds:</a:t>
          </a:r>
          <a:r>
            <a:rPr lang="en-US" sz="1400" u="none" baseline="0"/>
            <a:t>  </a:t>
          </a:r>
          <a:r>
            <a:rPr lang="en-US" sz="1400"/>
            <a:t>Money received unconditionally from another fund without expectation of repayment. Such monies are other financing sources of the receiving fund.</a:t>
          </a:r>
        </a:p>
        <a:p>
          <a:endParaRPr lang="en-US" sz="1400" u="sng"/>
        </a:p>
        <a:p>
          <a:endParaRPr lang="en-US" sz="1400" u="none"/>
        </a:p>
        <a:p>
          <a:endParaRPr lang="en-US" sz="1400" i="0"/>
        </a:p>
      </xdr:txBody>
    </xdr:sp>
    <xdr:clientData/>
  </xdr:twoCellAnchor>
  <xdr:twoCellAnchor>
    <xdr:from>
      <xdr:col>10</xdr:col>
      <xdr:colOff>195629</xdr:colOff>
      <xdr:row>3</xdr:row>
      <xdr:rowOff>57150</xdr:rowOff>
    </xdr:from>
    <xdr:to>
      <xdr:col>17</xdr:col>
      <xdr:colOff>471854</xdr:colOff>
      <xdr:row>16</xdr:row>
      <xdr:rowOff>38100</xdr:rowOff>
    </xdr:to>
    <xdr:sp macro="" textlink="">
      <xdr:nvSpPr>
        <xdr:cNvPr id="3" name="TextBox 2">
          <a:extLst>
            <a:ext uri="{FF2B5EF4-FFF2-40B4-BE49-F238E27FC236}">
              <a16:creationId xmlns:a16="http://schemas.microsoft.com/office/drawing/2014/main" id="{AE0F5B0D-F9D3-4C79-8301-FBE62C44C3CE}"/>
            </a:ext>
          </a:extLst>
        </xdr:cNvPr>
        <xdr:cNvSpPr txBox="1"/>
      </xdr:nvSpPr>
      <xdr:spPr>
        <a:xfrm>
          <a:off x="6276975" y="540727"/>
          <a:ext cx="4533167" cy="2076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t>HEADER CONFUSION:</a:t>
          </a:r>
        </a:p>
        <a:p>
          <a:endParaRPr lang="en-US" sz="1100" b="1"/>
        </a:p>
        <a:p>
          <a:r>
            <a:rPr lang="en-US" sz="1600" b="0" u="none"/>
            <a:t>On the Revenue 2023 Budget document two headers are slightly confusing.</a:t>
          </a:r>
        </a:p>
        <a:p>
          <a:r>
            <a:rPr lang="en-US" sz="1600" b="0" u="none"/>
            <a:t>Both of these</a:t>
          </a:r>
          <a:r>
            <a:rPr lang="en-US" sz="1600" b="0" u="none" baseline="0"/>
            <a:t> headers are trying to convey that the REAA districts have zero City/Borough Appropriations and zero In-Kind Services.</a:t>
          </a:r>
          <a:endParaRPr lang="en-US" sz="1600" b="0" u="none"/>
        </a:p>
      </xdr:txBody>
    </xdr:sp>
    <xdr:clientData/>
  </xdr:twoCellAnchor>
  <xdr:twoCellAnchor editAs="oneCell">
    <xdr:from>
      <xdr:col>11</xdr:col>
      <xdr:colOff>31945</xdr:colOff>
      <xdr:row>18</xdr:row>
      <xdr:rowOff>25497</xdr:rowOff>
    </xdr:from>
    <xdr:to>
      <xdr:col>16</xdr:col>
      <xdr:colOff>564380</xdr:colOff>
      <xdr:row>27</xdr:row>
      <xdr:rowOff>152326</xdr:rowOff>
    </xdr:to>
    <xdr:pic>
      <xdr:nvPicPr>
        <xdr:cNvPr id="4" name="Picture 3">
          <a:extLst>
            <a:ext uri="{FF2B5EF4-FFF2-40B4-BE49-F238E27FC236}">
              <a16:creationId xmlns:a16="http://schemas.microsoft.com/office/drawing/2014/main" id="{ACA49198-F460-4C1C-8C7D-078D006A9B61}"/>
            </a:ext>
          </a:extLst>
        </xdr:cNvPr>
        <xdr:cNvPicPr>
          <a:picLocks noChangeAspect="1"/>
        </xdr:cNvPicPr>
      </xdr:nvPicPr>
      <xdr:blipFill>
        <a:blip xmlns:r="http://schemas.openxmlformats.org/officeDocument/2006/relationships" r:embed="rId1"/>
        <a:stretch>
          <a:fillRect/>
        </a:stretch>
      </xdr:blipFill>
      <xdr:spPr>
        <a:xfrm>
          <a:off x="6721426" y="2926959"/>
          <a:ext cx="3573108" cy="15775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7"/>
  <sheetViews>
    <sheetView workbookViewId="0"/>
  </sheetViews>
  <sheetFormatPr defaultRowHeight="12.75" x14ac:dyDescent="0.2"/>
  <cols>
    <col min="1" max="1" width="6" customWidth="1"/>
    <col min="2" max="3" width="0.28515625" customWidth="1"/>
    <col min="4" max="4" width="61" customWidth="1"/>
    <col min="5" max="5" width="0.140625" customWidth="1"/>
    <col min="6" max="6" width="2" customWidth="1"/>
    <col min="7" max="7" width="4.7109375" customWidth="1"/>
  </cols>
  <sheetData>
    <row r="1" spans="2:6" s="1" customFormat="1" ht="73.5" customHeight="1" x14ac:dyDescent="0.2"/>
    <row r="2" spans="2:6" s="1" customFormat="1" ht="78.95" customHeight="1" x14ac:dyDescent="0.2">
      <c r="B2" s="63" t="s">
        <v>0</v>
      </c>
      <c r="C2" s="63"/>
      <c r="D2" s="63"/>
      <c r="E2" s="63"/>
    </row>
    <row r="3" spans="2:6" s="1" customFormat="1" ht="60.2" customHeight="1" x14ac:dyDescent="0.2"/>
    <row r="4" spans="2:6" s="1" customFormat="1" ht="49.5" customHeight="1" x14ac:dyDescent="0.2">
      <c r="D4" s="2" t="s">
        <v>1</v>
      </c>
    </row>
    <row r="5" spans="2:6" s="1" customFormat="1" ht="29.85" customHeight="1" x14ac:dyDescent="0.2"/>
    <row r="6" spans="2:6" s="1" customFormat="1" ht="161.1" customHeight="1" x14ac:dyDescent="0.2">
      <c r="C6" s="64" t="s">
        <v>2</v>
      </c>
      <c r="D6" s="64"/>
      <c r="E6" s="64"/>
      <c r="F6" s="64"/>
    </row>
    <row r="7" spans="2:6" s="1" customFormat="1" ht="28.7" customHeight="1" x14ac:dyDescent="0.2"/>
  </sheetData>
  <mergeCells count="2">
    <mergeCell ref="B2:E2"/>
    <mergeCell ref="C6:F6"/>
  </mergeCells>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A5C33-2267-421A-ACDA-34354CD85BFB}">
  <sheetPr>
    <pageSetUpPr fitToPage="1"/>
  </sheetPr>
  <dimension ref="A1:BN75"/>
  <sheetViews>
    <sheetView tabSelected="1" zoomScale="115" zoomScaleNormal="115" workbookViewId="0">
      <pane xSplit="1" ySplit="1" topLeftCell="Y54" activePane="bottomRight" state="frozen"/>
      <selection pane="topRight" activeCell="B1" sqref="B1"/>
      <selection pane="bottomLeft" activeCell="A4" sqref="A4"/>
      <selection pane="bottomRight" activeCell="AF62" sqref="AF62"/>
    </sheetView>
  </sheetViews>
  <sheetFormatPr defaultRowHeight="12.75" x14ac:dyDescent="0.2"/>
  <cols>
    <col min="1" max="1" width="48.5703125" customWidth="1"/>
    <col min="2" max="2" width="11.140625" customWidth="1"/>
    <col min="3" max="3" width="15.28515625" customWidth="1"/>
    <col min="4" max="4" width="14.85546875" customWidth="1"/>
    <col min="5" max="5" width="13.85546875" customWidth="1"/>
    <col min="6" max="6" width="11.42578125" customWidth="1"/>
    <col min="7" max="7" width="13.140625" customWidth="1"/>
    <col min="8" max="8" width="13" customWidth="1"/>
    <col min="9" max="9" width="12.85546875" customWidth="1"/>
    <col min="10" max="10" width="13.5703125" customWidth="1"/>
    <col min="11" max="11" width="12.42578125" customWidth="1"/>
    <col min="12" max="12" width="13.5703125" customWidth="1"/>
    <col min="13" max="13" width="13.5703125" style="9" customWidth="1"/>
    <col min="14" max="14" width="13.5703125" style="10" customWidth="1"/>
    <col min="15" max="15" width="12.5703125" customWidth="1"/>
    <col min="16" max="16" width="13.5703125" customWidth="1"/>
    <col min="17" max="18" width="13.85546875" style="9" customWidth="1"/>
    <col min="19" max="19" width="15.5703125" customWidth="1"/>
    <col min="20" max="20" width="13.85546875" style="9" customWidth="1"/>
    <col min="21" max="25" width="15.28515625" style="9" customWidth="1"/>
    <col min="26" max="26" width="12" customWidth="1"/>
    <col min="27" max="27" width="11.28515625" customWidth="1"/>
    <col min="28" max="28" width="13.28515625" customWidth="1"/>
    <col min="29" max="30" width="13.5703125" customWidth="1"/>
    <col min="31" max="31" width="13.28515625" style="10" customWidth="1"/>
    <col min="32" max="32" width="24.5703125" customWidth="1"/>
    <col min="33" max="33" width="13.5703125" style="10" customWidth="1"/>
    <col min="34" max="34" width="9.85546875" style="10" customWidth="1"/>
    <col min="35" max="42" width="13.5703125" style="10" customWidth="1"/>
    <col min="43" max="43" width="13.5703125" style="9" customWidth="1"/>
    <col min="44" max="49" width="13.5703125" style="10" customWidth="1"/>
    <col min="50" max="51" width="13.5703125" style="9" customWidth="1"/>
    <col min="52" max="52" width="15" style="9" customWidth="1"/>
    <col min="53" max="54" width="14.5703125" style="9" customWidth="1"/>
    <col min="55" max="58" width="16.42578125" customWidth="1"/>
    <col min="59" max="59" width="17.85546875" customWidth="1"/>
    <col min="60" max="63" width="16.42578125" customWidth="1"/>
    <col min="64" max="64" width="15.140625" style="9" customWidth="1"/>
    <col min="65" max="65" width="15.85546875" customWidth="1"/>
    <col min="66" max="66" width="15.42578125" customWidth="1"/>
  </cols>
  <sheetData>
    <row r="1" spans="1:66" s="1" customFormat="1" ht="168.75" x14ac:dyDescent="0.25">
      <c r="A1" s="18" t="s">
        <v>3</v>
      </c>
      <c r="B1" s="19" t="s">
        <v>68</v>
      </c>
      <c r="C1" s="20" t="s">
        <v>77</v>
      </c>
      <c r="D1" s="20" t="s">
        <v>78</v>
      </c>
      <c r="E1" s="20" t="s">
        <v>79</v>
      </c>
      <c r="F1" s="20" t="s">
        <v>80</v>
      </c>
      <c r="G1" s="20" t="s">
        <v>81</v>
      </c>
      <c r="H1" s="20" t="s">
        <v>82</v>
      </c>
      <c r="I1" s="20" t="s">
        <v>83</v>
      </c>
      <c r="J1" s="20" t="s">
        <v>84</v>
      </c>
      <c r="K1" s="20" t="s">
        <v>85</v>
      </c>
      <c r="L1" s="20" t="s">
        <v>105</v>
      </c>
      <c r="M1" s="21" t="s">
        <v>106</v>
      </c>
      <c r="N1" s="21" t="s">
        <v>86</v>
      </c>
      <c r="O1" s="20" t="s">
        <v>87</v>
      </c>
      <c r="P1" s="20" t="s">
        <v>88</v>
      </c>
      <c r="Q1" s="21" t="s">
        <v>89</v>
      </c>
      <c r="R1" s="21" t="s">
        <v>111</v>
      </c>
      <c r="S1" s="20" t="s">
        <v>109</v>
      </c>
      <c r="T1" s="21" t="s">
        <v>107</v>
      </c>
      <c r="U1" s="21" t="s">
        <v>108</v>
      </c>
      <c r="V1" s="21" t="s">
        <v>137</v>
      </c>
      <c r="W1" s="21" t="s">
        <v>90</v>
      </c>
      <c r="X1" s="21" t="s">
        <v>110</v>
      </c>
      <c r="Y1" s="21" t="s">
        <v>99</v>
      </c>
      <c r="Z1" s="46" t="s">
        <v>72</v>
      </c>
      <c r="AA1" s="46" t="s">
        <v>71</v>
      </c>
      <c r="AB1" s="22" t="s">
        <v>139</v>
      </c>
      <c r="AC1" s="45" t="s">
        <v>76</v>
      </c>
      <c r="AD1" s="22" t="s">
        <v>141</v>
      </c>
      <c r="AE1" s="23" t="s">
        <v>91</v>
      </c>
      <c r="AF1" s="23" t="s">
        <v>142</v>
      </c>
      <c r="AG1" s="23" t="s">
        <v>143</v>
      </c>
      <c r="AH1" s="23" t="s">
        <v>92</v>
      </c>
      <c r="AI1" s="23" t="s">
        <v>93</v>
      </c>
      <c r="AJ1" s="23" t="s">
        <v>97</v>
      </c>
      <c r="AK1" s="23" t="s">
        <v>98</v>
      </c>
      <c r="AL1" s="24" t="s">
        <v>100</v>
      </c>
      <c r="AM1" s="24" t="s">
        <v>101</v>
      </c>
      <c r="AN1" s="25" t="s">
        <v>102</v>
      </c>
      <c r="AO1" s="25" t="s">
        <v>103</v>
      </c>
      <c r="AP1" s="25" t="s">
        <v>138</v>
      </c>
      <c r="AQ1" s="25" t="s">
        <v>94</v>
      </c>
      <c r="AR1" s="25" t="s">
        <v>95</v>
      </c>
      <c r="AS1" s="25" t="s">
        <v>104</v>
      </c>
      <c r="AT1" s="25" t="s">
        <v>96</v>
      </c>
      <c r="AU1" s="25" t="s">
        <v>115</v>
      </c>
      <c r="AV1" s="25" t="s">
        <v>131</v>
      </c>
      <c r="AW1" s="25" t="s">
        <v>116</v>
      </c>
      <c r="AX1" s="25" t="s">
        <v>118</v>
      </c>
      <c r="AY1" s="25" t="s">
        <v>119</v>
      </c>
      <c r="AZ1" s="55" t="s">
        <v>120</v>
      </c>
      <c r="BA1" s="25" t="s">
        <v>121</v>
      </c>
      <c r="BB1" s="27" t="s">
        <v>123</v>
      </c>
      <c r="BC1" s="27" t="s">
        <v>124</v>
      </c>
      <c r="BD1" s="27" t="s">
        <v>125</v>
      </c>
      <c r="BE1" s="27" t="s">
        <v>126</v>
      </c>
      <c r="BF1" s="27" t="s">
        <v>132</v>
      </c>
      <c r="BG1" s="27" t="s">
        <v>133</v>
      </c>
      <c r="BH1" s="27" t="s">
        <v>127</v>
      </c>
      <c r="BI1" s="27" t="s">
        <v>128</v>
      </c>
      <c r="BJ1" s="27" t="s">
        <v>129</v>
      </c>
      <c r="BK1" s="28" t="s">
        <v>130</v>
      </c>
      <c r="BL1" s="29" t="s">
        <v>136</v>
      </c>
      <c r="BM1" s="26" t="s">
        <v>114</v>
      </c>
      <c r="BN1" s="51" t="s">
        <v>113</v>
      </c>
    </row>
    <row r="2" spans="1:66" s="1" customFormat="1" ht="19.7" customHeight="1" x14ac:dyDescent="0.2">
      <c r="A2" s="30" t="s">
        <v>4</v>
      </c>
      <c r="B2" s="30" t="s">
        <v>69</v>
      </c>
      <c r="C2" s="42">
        <v>309258.96999999997</v>
      </c>
      <c r="D2" s="43">
        <v>526125.4</v>
      </c>
      <c r="E2" s="41"/>
      <c r="F2" s="41">
        <v>0</v>
      </c>
      <c r="G2" s="43">
        <v>72000.66</v>
      </c>
      <c r="H2" s="41">
        <v>5069.76</v>
      </c>
      <c r="I2" s="41">
        <v>31617.41</v>
      </c>
      <c r="J2" s="41">
        <v>506227.32999999996</v>
      </c>
      <c r="K2" s="41"/>
      <c r="L2" s="41">
        <v>22671</v>
      </c>
      <c r="M2" s="40">
        <v>0</v>
      </c>
      <c r="N2" s="40">
        <v>10250</v>
      </c>
      <c r="O2" s="41">
        <v>166692.10999999999</v>
      </c>
      <c r="P2" s="41">
        <v>4792.95</v>
      </c>
      <c r="Q2" s="40">
        <v>0</v>
      </c>
      <c r="R2" s="40">
        <v>0</v>
      </c>
      <c r="S2" s="41">
        <v>475455.2</v>
      </c>
      <c r="T2" s="40"/>
      <c r="U2" s="40"/>
      <c r="V2" s="40"/>
      <c r="W2" s="40">
        <v>278917.78000000003</v>
      </c>
      <c r="X2" s="40"/>
      <c r="Y2" s="40"/>
      <c r="Z2" s="40">
        <v>0</v>
      </c>
      <c r="AA2" s="40">
        <v>0</v>
      </c>
      <c r="AB2" s="41">
        <v>0</v>
      </c>
      <c r="AC2" s="41">
        <v>0</v>
      </c>
      <c r="AD2" s="40">
        <v>667</v>
      </c>
      <c r="AE2" s="40">
        <v>716968</v>
      </c>
      <c r="AF2" s="41">
        <v>20236.96</v>
      </c>
      <c r="AG2" s="40">
        <v>975.75</v>
      </c>
      <c r="AH2" s="40"/>
      <c r="AI2" s="40"/>
      <c r="AJ2" s="40"/>
      <c r="AK2" s="40"/>
      <c r="AL2" s="40"/>
      <c r="AM2" s="40"/>
      <c r="AN2" s="40"/>
      <c r="AO2" s="47"/>
      <c r="AP2" s="58"/>
      <c r="AQ2" s="40"/>
      <c r="AR2" s="40"/>
      <c r="AS2" s="40"/>
      <c r="AT2" s="40"/>
      <c r="AU2" s="52">
        <v>46659.73</v>
      </c>
      <c r="AV2" s="40"/>
      <c r="AW2" s="40">
        <v>707057</v>
      </c>
      <c r="AX2" s="40">
        <v>25560</v>
      </c>
      <c r="AY2" s="40">
        <v>3095</v>
      </c>
      <c r="AZ2" s="40">
        <v>541548</v>
      </c>
      <c r="BA2" s="40">
        <v>8874374</v>
      </c>
      <c r="BB2" s="41"/>
      <c r="BC2" s="41"/>
      <c r="BD2" s="41">
        <v>1500</v>
      </c>
      <c r="BE2" s="41">
        <v>76273</v>
      </c>
      <c r="BF2" s="41"/>
      <c r="BG2" s="41"/>
      <c r="BH2" s="41">
        <v>849207</v>
      </c>
      <c r="BI2" s="41">
        <v>274302</v>
      </c>
      <c r="BJ2" s="41"/>
      <c r="BK2" s="40">
        <v>1110295</v>
      </c>
      <c r="BL2" s="40">
        <f t="shared" ref="BL2:BL33" si="0">SUM(C2:BK2)</f>
        <v>15657797.01</v>
      </c>
      <c r="BM2" s="49"/>
      <c r="BN2" s="40"/>
    </row>
    <row r="3" spans="1:66" s="1" customFormat="1" ht="19.7" customHeight="1" x14ac:dyDescent="0.2">
      <c r="A3" s="30" t="s">
        <v>5</v>
      </c>
      <c r="B3" s="30" t="s">
        <v>69</v>
      </c>
      <c r="C3" s="42">
        <v>66004.27</v>
      </c>
      <c r="D3" s="44">
        <v>159109.35999999999</v>
      </c>
      <c r="E3" s="31"/>
      <c r="F3" s="31">
        <v>0</v>
      </c>
      <c r="G3" s="44">
        <v>15451</v>
      </c>
      <c r="H3" s="31">
        <v>0</v>
      </c>
      <c r="I3" s="31">
        <v>10000</v>
      </c>
      <c r="J3" s="31">
        <v>0</v>
      </c>
      <c r="K3" s="31"/>
      <c r="L3" s="31"/>
      <c r="M3" s="32">
        <v>0</v>
      </c>
      <c r="N3" s="32"/>
      <c r="O3" s="31">
        <v>29089</v>
      </c>
      <c r="P3" s="31">
        <v>444</v>
      </c>
      <c r="Q3" s="32">
        <v>0</v>
      </c>
      <c r="R3" s="32">
        <v>0</v>
      </c>
      <c r="S3" s="31"/>
      <c r="T3" s="32"/>
      <c r="U3" s="32"/>
      <c r="V3" s="32"/>
      <c r="W3" s="32">
        <v>0</v>
      </c>
      <c r="X3" s="32"/>
      <c r="Y3" s="32"/>
      <c r="Z3" s="32"/>
      <c r="AA3" s="32"/>
      <c r="AB3" s="31">
        <v>0</v>
      </c>
      <c r="AC3" s="31">
        <v>0</v>
      </c>
      <c r="AD3" s="31">
        <v>0</v>
      </c>
      <c r="AE3" s="32">
        <v>0.01</v>
      </c>
      <c r="AF3" s="31">
        <v>0</v>
      </c>
      <c r="AG3" s="32">
        <v>0</v>
      </c>
      <c r="AH3" s="32"/>
      <c r="AI3" s="32"/>
      <c r="AJ3" s="32"/>
      <c r="AK3" s="32"/>
      <c r="AL3" s="32"/>
      <c r="AM3" s="32"/>
      <c r="AN3" s="32"/>
      <c r="AO3" s="48"/>
      <c r="AP3" s="59"/>
      <c r="AQ3" s="32"/>
      <c r="AR3" s="32"/>
      <c r="AS3" s="32"/>
      <c r="AT3" s="32"/>
      <c r="AU3" s="53">
        <v>74968.52</v>
      </c>
      <c r="AV3" s="32"/>
      <c r="AW3" s="32" t="s">
        <v>117</v>
      </c>
      <c r="AX3" s="32">
        <v>1704</v>
      </c>
      <c r="AY3" s="32">
        <v>206</v>
      </c>
      <c r="AZ3" s="32">
        <v>36110</v>
      </c>
      <c r="BA3" s="32">
        <v>603879</v>
      </c>
      <c r="BB3" s="31"/>
      <c r="BC3" s="31"/>
      <c r="BD3" s="31">
        <v>30000</v>
      </c>
      <c r="BE3" s="31">
        <v>8400</v>
      </c>
      <c r="BF3" s="31"/>
      <c r="BG3" s="31"/>
      <c r="BH3" s="31">
        <v>329184</v>
      </c>
      <c r="BI3" s="31">
        <v>28915</v>
      </c>
      <c r="BJ3" s="31"/>
      <c r="BK3" s="32">
        <v>200000</v>
      </c>
      <c r="BL3" s="32">
        <f t="shared" si="0"/>
        <v>1593464.1600000001</v>
      </c>
      <c r="BM3" s="32">
        <v>32889</v>
      </c>
      <c r="BN3" s="32"/>
    </row>
    <row r="4" spans="1:66" s="1" customFormat="1" ht="19.7" customHeight="1" x14ac:dyDescent="0.2">
      <c r="A4" s="30" t="s">
        <v>6</v>
      </c>
      <c r="B4" s="30" t="s">
        <v>70</v>
      </c>
      <c r="C4" s="42">
        <v>66004.27</v>
      </c>
      <c r="D4" s="43">
        <v>159109.35999999999</v>
      </c>
      <c r="E4" s="31"/>
      <c r="F4" s="31">
        <v>0</v>
      </c>
      <c r="G4" s="43">
        <v>15451</v>
      </c>
      <c r="H4" s="31">
        <v>0</v>
      </c>
      <c r="I4" s="31">
        <v>10000.01</v>
      </c>
      <c r="J4" s="31">
        <v>0</v>
      </c>
      <c r="K4" s="31"/>
      <c r="L4" s="31"/>
      <c r="M4" s="32">
        <v>0</v>
      </c>
      <c r="N4" s="32">
        <v>3840</v>
      </c>
      <c r="O4" s="31">
        <v>52666</v>
      </c>
      <c r="P4" s="31">
        <v>1911.01</v>
      </c>
      <c r="Q4" s="32">
        <v>0</v>
      </c>
      <c r="R4" s="32">
        <v>0</v>
      </c>
      <c r="S4" s="31">
        <v>673144.79</v>
      </c>
      <c r="T4" s="32"/>
      <c r="U4" s="32"/>
      <c r="V4" s="32"/>
      <c r="W4" s="32">
        <v>0</v>
      </c>
      <c r="X4" s="32"/>
      <c r="Y4" s="32"/>
      <c r="Z4" s="32"/>
      <c r="AA4" s="32"/>
      <c r="AB4" s="31">
        <v>0</v>
      </c>
      <c r="AC4" s="31">
        <v>0</v>
      </c>
      <c r="AD4" s="31">
        <v>0</v>
      </c>
      <c r="AE4" s="32">
        <v>133607</v>
      </c>
      <c r="AF4" s="31">
        <v>0.01</v>
      </c>
      <c r="AG4" s="32">
        <v>0.02</v>
      </c>
      <c r="AH4" s="32"/>
      <c r="AI4" s="32"/>
      <c r="AJ4" s="32"/>
      <c r="AK4" s="32">
        <v>61356.9</v>
      </c>
      <c r="AL4" s="32"/>
      <c r="AM4" s="32"/>
      <c r="AN4" s="32"/>
      <c r="AO4" s="47">
        <v>302547.87</v>
      </c>
      <c r="AP4" s="58"/>
      <c r="AQ4" s="32"/>
      <c r="AR4" s="32"/>
      <c r="AS4" s="32"/>
      <c r="AT4" s="32"/>
      <c r="AU4" s="53">
        <v>210615.07</v>
      </c>
      <c r="AV4" s="32"/>
      <c r="AW4" s="32">
        <v>63592</v>
      </c>
      <c r="AX4" s="32">
        <v>13056</v>
      </c>
      <c r="AY4" s="32">
        <v>1581</v>
      </c>
      <c r="AZ4" s="32">
        <v>276615</v>
      </c>
      <c r="BA4" s="32">
        <v>3100319</v>
      </c>
      <c r="BB4" s="31">
        <v>800000</v>
      </c>
      <c r="BC4" s="31">
        <v>258038</v>
      </c>
      <c r="BD4" s="31"/>
      <c r="BE4" s="31">
        <v>45000</v>
      </c>
      <c r="BF4" s="31"/>
      <c r="BG4" s="31"/>
      <c r="BH4" s="31">
        <v>916800</v>
      </c>
      <c r="BI4" s="31">
        <v>2292776</v>
      </c>
      <c r="BJ4" s="31"/>
      <c r="BK4" s="32">
        <v>0</v>
      </c>
      <c r="BL4" s="32">
        <f t="shared" si="0"/>
        <v>9458030.3099999987</v>
      </c>
      <c r="BM4" s="32">
        <v>348530</v>
      </c>
      <c r="BN4" s="32"/>
    </row>
    <row r="5" spans="1:66" s="1" customFormat="1" ht="19.7" customHeight="1" x14ac:dyDescent="0.2">
      <c r="A5" s="30" t="s">
        <v>7</v>
      </c>
      <c r="B5" s="30" t="s">
        <v>70</v>
      </c>
      <c r="C5" s="42">
        <v>21193721.829999998</v>
      </c>
      <c r="D5" s="44">
        <v>8227667.2300000004</v>
      </c>
      <c r="E5" s="31">
        <v>106950.75</v>
      </c>
      <c r="F5" s="44">
        <v>250089.17</v>
      </c>
      <c r="G5" s="44">
        <v>4069263.41</v>
      </c>
      <c r="H5" s="31">
        <v>1079244.45</v>
      </c>
      <c r="I5" s="31">
        <v>3331344.4299999997</v>
      </c>
      <c r="J5" s="31">
        <v>1562494</v>
      </c>
      <c r="K5" s="31">
        <v>300000</v>
      </c>
      <c r="L5" s="31">
        <v>1706554</v>
      </c>
      <c r="M5" s="32">
        <v>140270.44</v>
      </c>
      <c r="N5" s="32">
        <v>45050</v>
      </c>
      <c r="O5" s="31">
        <v>21734972.030000001</v>
      </c>
      <c r="P5" s="31">
        <v>415908.56</v>
      </c>
      <c r="Q5" s="32">
        <v>500000</v>
      </c>
      <c r="R5" s="32">
        <v>30000</v>
      </c>
      <c r="S5" s="31"/>
      <c r="T5" s="32"/>
      <c r="U5" s="32"/>
      <c r="V5" s="32">
        <v>435184</v>
      </c>
      <c r="W5" s="32">
        <v>9137497.6500000004</v>
      </c>
      <c r="X5" s="32">
        <v>1250</v>
      </c>
      <c r="Y5" s="32">
        <f>1000+5500</f>
        <v>6500</v>
      </c>
      <c r="Z5" s="32"/>
      <c r="AA5" s="32"/>
      <c r="AB5" s="31">
        <v>0</v>
      </c>
      <c r="AC5" s="31">
        <v>0</v>
      </c>
      <c r="AD5" s="31">
        <v>0</v>
      </c>
      <c r="AE5" s="32">
        <v>33612791</v>
      </c>
      <c r="AF5" s="31">
        <v>2794115</v>
      </c>
      <c r="AG5" s="32">
        <v>253676</v>
      </c>
      <c r="AH5" s="32">
        <v>55660</v>
      </c>
      <c r="AI5" s="32">
        <v>333250</v>
      </c>
      <c r="AJ5" s="32"/>
      <c r="AK5" s="32">
        <v>354752.84</v>
      </c>
      <c r="AL5" s="32">
        <f>1200+2000</f>
        <v>3200</v>
      </c>
      <c r="AM5" s="32">
        <f>6400</f>
        <v>6400</v>
      </c>
      <c r="AN5" s="32">
        <f>1000+5500</f>
        <v>6500</v>
      </c>
      <c r="AO5" s="48"/>
      <c r="AP5" s="59"/>
      <c r="AQ5" s="32">
        <v>397755</v>
      </c>
      <c r="AR5" s="32">
        <v>46600</v>
      </c>
      <c r="AS5" s="32">
        <v>74999</v>
      </c>
      <c r="AT5" s="32">
        <v>28000</v>
      </c>
      <c r="AU5" s="53"/>
      <c r="AV5" s="32"/>
      <c r="AW5" s="32">
        <v>19751880</v>
      </c>
      <c r="AX5" s="32">
        <v>1156701</v>
      </c>
      <c r="AY5" s="32">
        <v>140050</v>
      </c>
      <c r="AZ5" s="32">
        <v>24507417</v>
      </c>
      <c r="BA5" s="32">
        <v>303652415</v>
      </c>
      <c r="BB5" s="31">
        <v>221038822</v>
      </c>
      <c r="BC5" s="31"/>
      <c r="BD5" s="31">
        <v>2000000</v>
      </c>
      <c r="BE5" s="31">
        <v>2630000</v>
      </c>
      <c r="BF5" s="31">
        <v>30000</v>
      </c>
      <c r="BG5" s="31">
        <v>500000</v>
      </c>
      <c r="BH5" s="31">
        <v>715000</v>
      </c>
      <c r="BI5" s="31">
        <v>15991918</v>
      </c>
      <c r="BJ5" s="31"/>
      <c r="BK5" s="32">
        <v>98873680</v>
      </c>
      <c r="BL5" s="32">
        <f t="shared" si="0"/>
        <v>803229543.78999996</v>
      </c>
      <c r="BM5" s="32">
        <v>8626478</v>
      </c>
      <c r="BN5" s="32"/>
    </row>
    <row r="6" spans="1:66" s="1" customFormat="1" ht="19.7" customHeight="1" x14ac:dyDescent="0.2">
      <c r="A6" s="30" t="s">
        <v>8</v>
      </c>
      <c r="B6" s="30" t="s">
        <v>69</v>
      </c>
      <c r="C6" s="42">
        <v>239988</v>
      </c>
      <c r="D6" s="43">
        <v>0</v>
      </c>
      <c r="E6" s="31"/>
      <c r="F6" s="43">
        <v>0</v>
      </c>
      <c r="G6" s="43">
        <v>34594</v>
      </c>
      <c r="H6" s="31">
        <v>0</v>
      </c>
      <c r="I6" s="31">
        <v>31320</v>
      </c>
      <c r="J6" s="31">
        <v>0</v>
      </c>
      <c r="K6" s="31"/>
      <c r="L6" s="31">
        <v>25000</v>
      </c>
      <c r="M6" s="32">
        <v>1000</v>
      </c>
      <c r="N6" s="32"/>
      <c r="O6" s="31">
        <v>117758</v>
      </c>
      <c r="P6" s="31">
        <v>3761</v>
      </c>
      <c r="Q6" s="32">
        <v>0</v>
      </c>
      <c r="R6" s="32">
        <v>0</v>
      </c>
      <c r="S6" s="31"/>
      <c r="T6" s="32"/>
      <c r="U6" s="32"/>
      <c r="V6" s="32"/>
      <c r="W6" s="32">
        <v>146233.85999999999</v>
      </c>
      <c r="X6" s="32"/>
      <c r="Y6" s="32"/>
      <c r="Z6" s="32"/>
      <c r="AA6" s="32"/>
      <c r="AB6" s="31">
        <v>0</v>
      </c>
      <c r="AC6" s="31">
        <v>0</v>
      </c>
      <c r="AD6" s="31">
        <v>0</v>
      </c>
      <c r="AE6" s="32">
        <v>0</v>
      </c>
      <c r="AF6" s="31">
        <v>0</v>
      </c>
      <c r="AG6" s="32">
        <v>0</v>
      </c>
      <c r="AH6" s="32"/>
      <c r="AI6" s="32"/>
      <c r="AJ6" s="32"/>
      <c r="AK6" s="32"/>
      <c r="AL6" s="32"/>
      <c r="AM6" s="32">
        <v>1500</v>
      </c>
      <c r="AN6" s="32">
        <v>1500</v>
      </c>
      <c r="AO6" s="47"/>
      <c r="AP6" s="58"/>
      <c r="AQ6" s="32"/>
      <c r="AR6" s="32"/>
      <c r="AS6" s="32"/>
      <c r="AT6" s="32"/>
      <c r="AU6" s="53"/>
      <c r="AV6" s="32"/>
      <c r="AW6" s="32">
        <v>59496</v>
      </c>
      <c r="AX6" s="32">
        <v>15992</v>
      </c>
      <c r="AY6" s="32">
        <v>1936</v>
      </c>
      <c r="AZ6" s="32">
        <v>338831</v>
      </c>
      <c r="BA6" s="32">
        <v>3609086</v>
      </c>
      <c r="BB6" s="31"/>
      <c r="BC6" s="31"/>
      <c r="BD6" s="31">
        <v>175000</v>
      </c>
      <c r="BE6" s="31">
        <v>2500</v>
      </c>
      <c r="BF6" s="31"/>
      <c r="BG6" s="31"/>
      <c r="BH6" s="31">
        <v>121677</v>
      </c>
      <c r="BI6" s="31">
        <v>5100000</v>
      </c>
      <c r="BJ6" s="31"/>
      <c r="BK6" s="32">
        <v>778333</v>
      </c>
      <c r="BL6" s="32">
        <f t="shared" si="0"/>
        <v>10805505.859999999</v>
      </c>
      <c r="BM6" s="32">
        <v>67142</v>
      </c>
      <c r="BN6" s="32"/>
    </row>
    <row r="7" spans="1:66" s="1" customFormat="1" ht="19.7" customHeight="1" x14ac:dyDescent="0.2">
      <c r="A7" s="30" t="s">
        <v>9</v>
      </c>
      <c r="B7" s="30" t="s">
        <v>69</v>
      </c>
      <c r="C7" s="42">
        <v>2204233.2999999998</v>
      </c>
      <c r="D7" s="44">
        <v>489025.81</v>
      </c>
      <c r="E7" s="31"/>
      <c r="F7" s="44">
        <v>0</v>
      </c>
      <c r="G7" s="44">
        <v>321924.13</v>
      </c>
      <c r="H7" s="31">
        <v>81017</v>
      </c>
      <c r="I7" s="31">
        <v>309140.5</v>
      </c>
      <c r="J7" s="31">
        <v>0</v>
      </c>
      <c r="K7" s="31">
        <v>578182.46</v>
      </c>
      <c r="L7" s="31">
        <v>97407</v>
      </c>
      <c r="M7" s="32">
        <v>0</v>
      </c>
      <c r="N7" s="32">
        <v>23869.63</v>
      </c>
      <c r="O7" s="31">
        <v>862917.58</v>
      </c>
      <c r="P7" s="31">
        <v>15454.220000000001</v>
      </c>
      <c r="Q7" s="32">
        <v>0</v>
      </c>
      <c r="R7" s="32">
        <v>0</v>
      </c>
      <c r="S7" s="31">
        <v>868588.87</v>
      </c>
      <c r="T7" s="32"/>
      <c r="U7" s="32">
        <v>168326</v>
      </c>
      <c r="V7" s="32"/>
      <c r="W7" s="32">
        <v>765233.43</v>
      </c>
      <c r="X7" s="32"/>
      <c r="Y7" s="32"/>
      <c r="Z7" s="32"/>
      <c r="AA7" s="32"/>
      <c r="AB7" s="31">
        <v>0</v>
      </c>
      <c r="AC7" s="31">
        <v>0</v>
      </c>
      <c r="AD7" s="31">
        <v>0</v>
      </c>
      <c r="AE7" s="32">
        <v>1717597</v>
      </c>
      <c r="AF7" s="31">
        <v>0</v>
      </c>
      <c r="AG7" s="32"/>
      <c r="AH7" s="32">
        <v>0</v>
      </c>
      <c r="AI7" s="32">
        <v>24694</v>
      </c>
      <c r="AJ7" s="32"/>
      <c r="AK7" s="32"/>
      <c r="AL7" s="32"/>
      <c r="AM7" s="32">
        <v>1500</v>
      </c>
      <c r="AN7" s="32">
        <v>1500</v>
      </c>
      <c r="AO7" s="48"/>
      <c r="AP7" s="59"/>
      <c r="AQ7" s="32"/>
      <c r="AR7" s="32"/>
      <c r="AS7" s="32"/>
      <c r="AT7" s="32"/>
      <c r="AU7" s="53">
        <v>871075.23</v>
      </c>
      <c r="AV7" s="32">
        <v>297204</v>
      </c>
      <c r="AW7" s="32">
        <v>89519</v>
      </c>
      <c r="AX7" s="32">
        <v>111328</v>
      </c>
      <c r="AY7" s="32">
        <v>13479</v>
      </c>
      <c r="AZ7" s="32">
        <v>2358744</v>
      </c>
      <c r="BA7" s="32">
        <v>28147821</v>
      </c>
      <c r="BB7" s="31"/>
      <c r="BC7" s="31"/>
      <c r="BD7" s="31">
        <v>650000</v>
      </c>
      <c r="BE7" s="31">
        <v>1975000</v>
      </c>
      <c r="BF7" s="31"/>
      <c r="BG7" s="31"/>
      <c r="BH7" s="31">
        <v>7400000</v>
      </c>
      <c r="BI7" s="31">
        <v>18000000</v>
      </c>
      <c r="BJ7" s="31"/>
      <c r="BK7" s="32">
        <v>110816</v>
      </c>
      <c r="BL7" s="32">
        <f t="shared" si="0"/>
        <v>68555597.159999996</v>
      </c>
      <c r="BM7" s="32">
        <v>4899834</v>
      </c>
      <c r="BN7" s="32"/>
    </row>
    <row r="8" spans="1:66" s="1" customFormat="1" ht="19.7" customHeight="1" x14ac:dyDescent="0.2">
      <c r="A8" s="30" t="s">
        <v>10</v>
      </c>
      <c r="B8" s="30" t="s">
        <v>70</v>
      </c>
      <c r="C8" s="42">
        <v>38369</v>
      </c>
      <c r="D8" s="43">
        <v>170370.31</v>
      </c>
      <c r="E8" s="31"/>
      <c r="F8" s="43">
        <v>0</v>
      </c>
      <c r="G8" s="43">
        <v>14190</v>
      </c>
      <c r="H8" s="31">
        <v>0</v>
      </c>
      <c r="I8" s="31">
        <v>0</v>
      </c>
      <c r="J8" s="31">
        <v>0</v>
      </c>
      <c r="K8" s="31">
        <v>57800</v>
      </c>
      <c r="L8" s="31">
        <v>25000</v>
      </c>
      <c r="M8" s="32">
        <v>0</v>
      </c>
      <c r="N8" s="32">
        <v>1250</v>
      </c>
      <c r="O8" s="31">
        <v>41344</v>
      </c>
      <c r="P8" s="31">
        <v>118</v>
      </c>
      <c r="Q8" s="32">
        <v>0</v>
      </c>
      <c r="R8" s="32">
        <v>0</v>
      </c>
      <c r="S8" s="31">
        <v>250000</v>
      </c>
      <c r="T8" s="32"/>
      <c r="U8" s="32"/>
      <c r="V8" s="32"/>
      <c r="W8" s="32">
        <v>52724.79</v>
      </c>
      <c r="X8" s="32"/>
      <c r="Y8" s="32"/>
      <c r="Z8" s="32"/>
      <c r="AA8" s="32"/>
      <c r="AB8" s="31">
        <v>0</v>
      </c>
      <c r="AC8" s="31">
        <v>0</v>
      </c>
      <c r="AD8" s="31">
        <v>0</v>
      </c>
      <c r="AE8" s="32">
        <v>0</v>
      </c>
      <c r="AF8" s="31">
        <v>0</v>
      </c>
      <c r="AG8" s="32">
        <v>0</v>
      </c>
      <c r="AH8" s="32"/>
      <c r="AI8" s="32"/>
      <c r="AJ8" s="32"/>
      <c r="AK8" s="32"/>
      <c r="AL8" s="32"/>
      <c r="AM8" s="32">
        <v>1500</v>
      </c>
      <c r="AN8" s="32">
        <v>1500</v>
      </c>
      <c r="AO8" s="47">
        <v>284242.96000000002</v>
      </c>
      <c r="AP8" s="58"/>
      <c r="AQ8" s="32"/>
      <c r="AR8" s="32"/>
      <c r="AS8" s="32"/>
      <c r="AT8" s="32"/>
      <c r="AU8" s="53">
        <v>53673.93</v>
      </c>
      <c r="AV8" s="32"/>
      <c r="AW8" s="32">
        <v>297562</v>
      </c>
      <c r="AX8" s="32">
        <v>4522</v>
      </c>
      <c r="AY8" s="32">
        <v>548</v>
      </c>
      <c r="AZ8" s="32">
        <v>95811</v>
      </c>
      <c r="BA8" s="32">
        <v>904811</v>
      </c>
      <c r="BB8" s="31">
        <v>1727855</v>
      </c>
      <c r="BC8" s="31">
        <v>133125</v>
      </c>
      <c r="BD8" s="31">
        <v>1000</v>
      </c>
      <c r="BE8" s="31">
        <v>18000</v>
      </c>
      <c r="BF8" s="31"/>
      <c r="BG8" s="31"/>
      <c r="BH8" s="31">
        <v>1294748</v>
      </c>
      <c r="BI8" s="31">
        <v>48996</v>
      </c>
      <c r="BJ8" s="31"/>
      <c r="BK8" s="32">
        <v>261605</v>
      </c>
      <c r="BL8" s="32">
        <f t="shared" si="0"/>
        <v>5780665.9900000002</v>
      </c>
      <c r="BM8" s="32">
        <v>259983</v>
      </c>
      <c r="BN8" s="32"/>
    </row>
    <row r="9" spans="1:66" s="1" customFormat="1" ht="19.7" customHeight="1" x14ac:dyDescent="0.2">
      <c r="A9" s="30" t="s">
        <v>11</v>
      </c>
      <c r="B9" s="30" t="s">
        <v>69</v>
      </c>
      <c r="C9" s="42">
        <v>117246.81</v>
      </c>
      <c r="D9" s="44">
        <v>0</v>
      </c>
      <c r="E9" s="31"/>
      <c r="F9" s="44">
        <v>0</v>
      </c>
      <c r="G9" s="44">
        <v>46509.67</v>
      </c>
      <c r="H9" s="31">
        <v>0</v>
      </c>
      <c r="I9" s="31">
        <v>15246.49</v>
      </c>
      <c r="J9" s="31">
        <v>0</v>
      </c>
      <c r="K9" s="31"/>
      <c r="L9" s="31"/>
      <c r="M9" s="32">
        <v>1000</v>
      </c>
      <c r="N9" s="32"/>
      <c r="O9" s="31">
        <v>45763</v>
      </c>
      <c r="P9" s="31">
        <v>5399</v>
      </c>
      <c r="Q9" s="32"/>
      <c r="R9" s="32"/>
      <c r="S9" s="31"/>
      <c r="T9" s="32"/>
      <c r="U9" s="32"/>
      <c r="V9" s="32"/>
      <c r="W9" s="32">
        <v>16774.03</v>
      </c>
      <c r="X9" s="32"/>
      <c r="Y9" s="32"/>
      <c r="Z9" s="32"/>
      <c r="AA9" s="32"/>
      <c r="AB9" s="31">
        <v>6380</v>
      </c>
      <c r="AC9" s="31">
        <v>0</v>
      </c>
      <c r="AD9" s="31">
        <v>0</v>
      </c>
      <c r="AE9" s="32">
        <v>19339</v>
      </c>
      <c r="AF9" s="31">
        <v>0</v>
      </c>
      <c r="AG9" s="32">
        <v>0</v>
      </c>
      <c r="AH9" s="32"/>
      <c r="AI9" s="32"/>
      <c r="AJ9" s="32">
        <v>247782.77</v>
      </c>
      <c r="AK9" s="32"/>
      <c r="AL9" s="32"/>
      <c r="AM9" s="32"/>
      <c r="AN9" s="32"/>
      <c r="AO9" s="48"/>
      <c r="AP9" s="59"/>
      <c r="AQ9" s="32"/>
      <c r="AR9" s="32"/>
      <c r="AS9" s="32"/>
      <c r="AT9" s="32"/>
      <c r="AU9" s="53">
        <v>15784.46</v>
      </c>
      <c r="AV9" s="32"/>
      <c r="AW9" s="32">
        <v>40920</v>
      </c>
      <c r="AX9" s="32">
        <v>8856</v>
      </c>
      <c r="AY9" s="32">
        <v>1072</v>
      </c>
      <c r="AZ9" s="32">
        <v>187628</v>
      </c>
      <c r="BA9" s="32">
        <v>3137709</v>
      </c>
      <c r="BB9" s="31"/>
      <c r="BC9" s="31"/>
      <c r="BD9" s="31">
        <v>3000</v>
      </c>
      <c r="BE9" s="31">
        <v>24000</v>
      </c>
      <c r="BF9" s="31"/>
      <c r="BG9" s="31"/>
      <c r="BH9" s="31">
        <v>252000</v>
      </c>
      <c r="BI9" s="31">
        <v>425444</v>
      </c>
      <c r="BJ9" s="31"/>
      <c r="BK9" s="32">
        <v>590144</v>
      </c>
      <c r="BL9" s="32">
        <f t="shared" si="0"/>
        <v>5207998.2300000004</v>
      </c>
      <c r="BM9" s="32">
        <v>116887</v>
      </c>
      <c r="BN9" s="32"/>
    </row>
    <row r="10" spans="1:66" s="1" customFormat="1" ht="19.7" customHeight="1" x14ac:dyDescent="0.2">
      <c r="A10" s="30" t="s">
        <v>12</v>
      </c>
      <c r="B10" s="30" t="s">
        <v>69</v>
      </c>
      <c r="C10" s="42">
        <v>52727</v>
      </c>
      <c r="D10" s="43">
        <v>0</v>
      </c>
      <c r="E10" s="31"/>
      <c r="F10" s="43">
        <v>0</v>
      </c>
      <c r="G10" s="43">
        <v>7490</v>
      </c>
      <c r="H10" s="31">
        <v>0</v>
      </c>
      <c r="I10" s="31">
        <v>10000</v>
      </c>
      <c r="J10" s="31">
        <v>0</v>
      </c>
      <c r="K10" s="31">
        <v>50000</v>
      </c>
      <c r="L10" s="31"/>
      <c r="M10" s="32">
        <v>1000</v>
      </c>
      <c r="N10" s="32"/>
      <c r="O10" s="31">
        <v>204320.45</v>
      </c>
      <c r="P10" s="31">
        <v>1002</v>
      </c>
      <c r="Q10" s="32"/>
      <c r="R10" s="32">
        <v>30000</v>
      </c>
      <c r="S10" s="31">
        <v>250000</v>
      </c>
      <c r="T10" s="32"/>
      <c r="U10" s="32"/>
      <c r="V10" s="32"/>
      <c r="W10" s="32">
        <v>0</v>
      </c>
      <c r="X10" s="32"/>
      <c r="Y10" s="32"/>
      <c r="Z10" s="32"/>
      <c r="AA10" s="32"/>
      <c r="AB10" s="31">
        <v>0</v>
      </c>
      <c r="AC10" s="31">
        <v>0</v>
      </c>
      <c r="AD10" s="31">
        <v>41373</v>
      </c>
      <c r="AE10" s="32">
        <v>159224</v>
      </c>
      <c r="AF10" s="31">
        <v>26105</v>
      </c>
      <c r="AG10" s="32">
        <v>563</v>
      </c>
      <c r="AH10" s="32"/>
      <c r="AI10" s="32"/>
      <c r="AJ10" s="32"/>
      <c r="AK10" s="32"/>
      <c r="AL10" s="32"/>
      <c r="AM10" s="32"/>
      <c r="AN10" s="32"/>
      <c r="AO10" s="47">
        <v>188000.6</v>
      </c>
      <c r="AP10" s="58"/>
      <c r="AQ10" s="32"/>
      <c r="AR10" s="32"/>
      <c r="AS10" s="32"/>
      <c r="AT10" s="32"/>
      <c r="AU10" s="53">
        <v>85572.83</v>
      </c>
      <c r="AV10" s="32">
        <v>338810</v>
      </c>
      <c r="AW10" s="32" t="s">
        <v>117</v>
      </c>
      <c r="AX10" s="32">
        <v>12611</v>
      </c>
      <c r="AY10" s="32">
        <v>1527</v>
      </c>
      <c r="AZ10" s="32">
        <v>267201</v>
      </c>
      <c r="BA10" s="32">
        <v>4451439</v>
      </c>
      <c r="BB10" s="31"/>
      <c r="BC10" s="31"/>
      <c r="BD10" s="31">
        <v>12000</v>
      </c>
      <c r="BE10" s="31">
        <v>10000</v>
      </c>
      <c r="BF10" s="31"/>
      <c r="BG10" s="31"/>
      <c r="BH10" s="31">
        <v>1051013</v>
      </c>
      <c r="BI10" s="31">
        <v>246682</v>
      </c>
      <c r="BJ10" s="31"/>
      <c r="BK10" s="32">
        <v>400000</v>
      </c>
      <c r="BL10" s="32">
        <f t="shared" si="0"/>
        <v>7898660.8799999999</v>
      </c>
      <c r="BM10" s="32">
        <v>650129</v>
      </c>
      <c r="BN10" s="32"/>
    </row>
    <row r="11" spans="1:66" s="1" customFormat="1" ht="19.7" customHeight="1" x14ac:dyDescent="0.2">
      <c r="A11" s="30" t="s">
        <v>13</v>
      </c>
      <c r="B11" s="30" t="s">
        <v>69</v>
      </c>
      <c r="C11" s="42">
        <v>176577.29</v>
      </c>
      <c r="D11" s="44">
        <v>166872.23000000001</v>
      </c>
      <c r="E11" s="31"/>
      <c r="F11" s="44">
        <v>0</v>
      </c>
      <c r="G11" s="44">
        <v>45319.22</v>
      </c>
      <c r="H11" s="31">
        <v>0</v>
      </c>
      <c r="I11" s="31">
        <v>21309.58</v>
      </c>
      <c r="J11" s="31">
        <v>0</v>
      </c>
      <c r="K11" s="31">
        <v>46405.09</v>
      </c>
      <c r="L11" s="31"/>
      <c r="M11" s="32">
        <v>0</v>
      </c>
      <c r="N11" s="32">
        <v>8733</v>
      </c>
      <c r="O11" s="31">
        <v>165830.54999999999</v>
      </c>
      <c r="P11" s="31">
        <v>6281.48</v>
      </c>
      <c r="Q11" s="32">
        <v>0</v>
      </c>
      <c r="R11" s="32">
        <v>0</v>
      </c>
      <c r="S11" s="31"/>
      <c r="T11" s="32"/>
      <c r="U11" s="32"/>
      <c r="V11" s="32"/>
      <c r="W11" s="32">
        <v>0</v>
      </c>
      <c r="X11" s="32"/>
      <c r="Y11" s="32"/>
      <c r="Z11" s="32"/>
      <c r="AA11" s="32"/>
      <c r="AB11" s="31">
        <v>8636</v>
      </c>
      <c r="AC11" s="31"/>
      <c r="AD11" s="31"/>
      <c r="AE11" s="32">
        <v>172354</v>
      </c>
      <c r="AF11" s="31">
        <v>0</v>
      </c>
      <c r="AG11" s="32">
        <v>0</v>
      </c>
      <c r="AH11" s="32"/>
      <c r="AI11" s="32"/>
      <c r="AJ11" s="32"/>
      <c r="AK11" s="32"/>
      <c r="AL11" s="32"/>
      <c r="AM11" s="32">
        <v>1500</v>
      </c>
      <c r="AN11" s="32">
        <v>1500</v>
      </c>
      <c r="AO11" s="48"/>
      <c r="AP11" s="59"/>
      <c r="AQ11" s="32"/>
      <c r="AR11" s="32"/>
      <c r="AS11" s="32">
        <v>74339</v>
      </c>
      <c r="AT11" s="32"/>
      <c r="AU11" s="53"/>
      <c r="AV11" s="32"/>
      <c r="AW11" s="32">
        <v>515820</v>
      </c>
      <c r="AX11" s="32">
        <v>16805</v>
      </c>
      <c r="AY11" s="32">
        <v>2035</v>
      </c>
      <c r="AZ11" s="32">
        <v>356056</v>
      </c>
      <c r="BA11" s="32">
        <v>5805400</v>
      </c>
      <c r="BB11" s="31"/>
      <c r="BC11" s="31"/>
      <c r="BD11" s="31">
        <v>20000</v>
      </c>
      <c r="BE11" s="31">
        <v>32500</v>
      </c>
      <c r="BF11" s="31"/>
      <c r="BG11" s="31"/>
      <c r="BH11" s="31">
        <v>6622</v>
      </c>
      <c r="BI11" s="31">
        <v>400000</v>
      </c>
      <c r="BJ11" s="31"/>
      <c r="BK11" s="32">
        <v>0</v>
      </c>
      <c r="BL11" s="32">
        <f t="shared" si="0"/>
        <v>8050895.4399999995</v>
      </c>
      <c r="BM11" s="32">
        <v>103864</v>
      </c>
      <c r="BN11" s="32"/>
    </row>
    <row r="12" spans="1:66" s="1" customFormat="1" ht="19.7" customHeight="1" x14ac:dyDescent="0.2">
      <c r="A12" s="30" t="s">
        <v>14</v>
      </c>
      <c r="B12" s="30" t="s">
        <v>70</v>
      </c>
      <c r="C12" s="42">
        <v>80580.05</v>
      </c>
      <c r="D12" s="43">
        <v>165495.4</v>
      </c>
      <c r="E12" s="31"/>
      <c r="F12" s="43">
        <v>0</v>
      </c>
      <c r="G12" s="43">
        <v>28343.599999999999</v>
      </c>
      <c r="H12" s="31">
        <v>0</v>
      </c>
      <c r="I12" s="31">
        <v>13702.9</v>
      </c>
      <c r="J12" s="31">
        <v>0</v>
      </c>
      <c r="K12" s="31">
        <v>25000</v>
      </c>
      <c r="L12" s="31">
        <v>20000</v>
      </c>
      <c r="M12" s="32">
        <v>0</v>
      </c>
      <c r="N12" s="32">
        <v>5740</v>
      </c>
      <c r="O12" s="31">
        <v>122401.35</v>
      </c>
      <c r="P12" s="31">
        <v>4178</v>
      </c>
      <c r="Q12" s="32">
        <v>0</v>
      </c>
      <c r="R12" s="32">
        <v>0</v>
      </c>
      <c r="S12" s="31"/>
      <c r="T12" s="32"/>
      <c r="U12" s="32"/>
      <c r="V12" s="32"/>
      <c r="W12" s="32">
        <v>253594.64</v>
      </c>
      <c r="X12" s="32"/>
      <c r="Y12" s="32"/>
      <c r="Z12" s="32"/>
      <c r="AA12" s="31"/>
      <c r="AB12" s="31">
        <v>0</v>
      </c>
      <c r="AC12" s="31">
        <v>0</v>
      </c>
      <c r="AD12" s="31">
        <v>22966</v>
      </c>
      <c r="AE12" s="32">
        <v>22181</v>
      </c>
      <c r="AF12" s="31">
        <v>0</v>
      </c>
      <c r="AG12" s="32">
        <v>0</v>
      </c>
      <c r="AH12" s="32"/>
      <c r="AI12" s="32"/>
      <c r="AJ12" s="32"/>
      <c r="AK12" s="32"/>
      <c r="AL12" s="32"/>
      <c r="AM12" s="32"/>
      <c r="AN12" s="32"/>
      <c r="AO12" s="47"/>
      <c r="AP12" s="58"/>
      <c r="AQ12" s="32"/>
      <c r="AR12" s="32"/>
      <c r="AS12" s="32"/>
      <c r="AT12" s="32"/>
      <c r="AU12" s="53"/>
      <c r="AV12" s="32"/>
      <c r="AW12" s="32">
        <v>132095</v>
      </c>
      <c r="AX12" s="32">
        <v>14377</v>
      </c>
      <c r="AY12" s="32">
        <v>1741</v>
      </c>
      <c r="AZ12" s="32">
        <v>304610</v>
      </c>
      <c r="BA12" s="32">
        <v>4254738</v>
      </c>
      <c r="BB12" s="31">
        <v>2161000</v>
      </c>
      <c r="BC12" s="31">
        <v>139000</v>
      </c>
      <c r="BD12" s="31">
        <v>1000</v>
      </c>
      <c r="BE12" s="31">
        <v>24100</v>
      </c>
      <c r="BF12" s="31"/>
      <c r="BG12" s="31"/>
      <c r="BH12" s="31">
        <v>134622</v>
      </c>
      <c r="BI12" s="31">
        <v>25000</v>
      </c>
      <c r="BJ12" s="31">
        <v>60000</v>
      </c>
      <c r="BK12" s="32">
        <v>730000</v>
      </c>
      <c r="BL12" s="32">
        <f t="shared" si="0"/>
        <v>8746465.9399999995</v>
      </c>
      <c r="BM12" s="32">
        <v>46770</v>
      </c>
      <c r="BN12" s="32"/>
    </row>
    <row r="13" spans="1:66" s="1" customFormat="1" ht="19.7" customHeight="1" x14ac:dyDescent="0.2">
      <c r="A13" s="30" t="s">
        <v>15</v>
      </c>
      <c r="B13" s="30" t="s">
        <v>70</v>
      </c>
      <c r="C13" s="42">
        <v>119079.84</v>
      </c>
      <c r="D13" s="44">
        <v>219313.45</v>
      </c>
      <c r="E13" s="31"/>
      <c r="F13" s="44">
        <v>0</v>
      </c>
      <c r="G13" s="44">
        <v>40017.919999999998</v>
      </c>
      <c r="H13" s="31">
        <v>0</v>
      </c>
      <c r="I13" s="31">
        <v>20207.95</v>
      </c>
      <c r="J13" s="31">
        <v>0</v>
      </c>
      <c r="K13" s="31">
        <v>25000</v>
      </c>
      <c r="L13" s="31">
        <v>20000</v>
      </c>
      <c r="M13" s="32">
        <v>1000</v>
      </c>
      <c r="N13" s="32">
        <v>2880</v>
      </c>
      <c r="O13" s="31">
        <v>167077.01999999999</v>
      </c>
      <c r="P13" s="31">
        <v>2342</v>
      </c>
      <c r="Q13" s="32"/>
      <c r="R13" s="32"/>
      <c r="S13" s="31"/>
      <c r="T13" s="32"/>
      <c r="U13" s="32"/>
      <c r="V13" s="32"/>
      <c r="W13" s="32">
        <v>137626.10999999999</v>
      </c>
      <c r="X13" s="32"/>
      <c r="Y13" s="32"/>
      <c r="Z13" s="32"/>
      <c r="AA13" s="31"/>
      <c r="AB13" s="31">
        <v>0</v>
      </c>
      <c r="AC13" s="31">
        <v>0</v>
      </c>
      <c r="AD13" s="31">
        <v>0</v>
      </c>
      <c r="AE13" s="32">
        <v>54104</v>
      </c>
      <c r="AF13" s="31">
        <v>0</v>
      </c>
      <c r="AG13" s="32">
        <v>0</v>
      </c>
      <c r="AH13" s="32"/>
      <c r="AI13" s="32"/>
      <c r="AJ13" s="32"/>
      <c r="AK13" s="32"/>
      <c r="AL13" s="32"/>
      <c r="AM13" s="32"/>
      <c r="AN13" s="32"/>
      <c r="AO13" s="48"/>
      <c r="AP13" s="59"/>
      <c r="AQ13" s="32"/>
      <c r="AR13" s="32"/>
      <c r="AS13" s="32"/>
      <c r="AT13" s="32"/>
      <c r="AU13" s="53"/>
      <c r="AV13" s="32"/>
      <c r="AW13" s="32">
        <v>104202</v>
      </c>
      <c r="AX13" s="32">
        <v>15806</v>
      </c>
      <c r="AY13" s="32">
        <v>1914</v>
      </c>
      <c r="AZ13" s="32">
        <v>334885</v>
      </c>
      <c r="BA13" s="32">
        <v>5158845</v>
      </c>
      <c r="BB13" s="31">
        <v>685000</v>
      </c>
      <c r="BC13" s="31">
        <v>81977</v>
      </c>
      <c r="BD13" s="31">
        <v>1359</v>
      </c>
      <c r="BE13" s="31">
        <v>143200</v>
      </c>
      <c r="BF13" s="31"/>
      <c r="BG13" s="31"/>
      <c r="BH13" s="31">
        <v>74746</v>
      </c>
      <c r="BI13" s="31">
        <v>500000</v>
      </c>
      <c r="BJ13" s="31">
        <v>486546</v>
      </c>
      <c r="BK13" s="32">
        <v>850000</v>
      </c>
      <c r="BL13" s="32">
        <f t="shared" si="0"/>
        <v>9247128.2899999991</v>
      </c>
      <c r="BM13" s="32">
        <v>26400</v>
      </c>
      <c r="BN13" s="32"/>
    </row>
    <row r="14" spans="1:66" s="1" customFormat="1" ht="19.7" customHeight="1" x14ac:dyDescent="0.2">
      <c r="A14" s="30" t="s">
        <v>16</v>
      </c>
      <c r="B14" s="30" t="s">
        <v>69</v>
      </c>
      <c r="C14" s="42">
        <v>333652.66000000003</v>
      </c>
      <c r="D14" s="43">
        <v>144796.54999999999</v>
      </c>
      <c r="E14" s="31"/>
      <c r="F14" s="43">
        <v>0</v>
      </c>
      <c r="G14" s="43">
        <v>99721.1</v>
      </c>
      <c r="H14" s="31">
        <v>0</v>
      </c>
      <c r="I14" s="31">
        <v>25136</v>
      </c>
      <c r="J14" s="31">
        <v>0</v>
      </c>
      <c r="K14" s="31">
        <v>25000</v>
      </c>
      <c r="L14" s="31">
        <v>28364</v>
      </c>
      <c r="M14" s="32">
        <v>1000</v>
      </c>
      <c r="N14" s="32">
        <v>3039.77</v>
      </c>
      <c r="O14" s="31">
        <v>326553.06</v>
      </c>
      <c r="P14" s="31">
        <v>7432.25</v>
      </c>
      <c r="Q14" s="32">
        <v>0</v>
      </c>
      <c r="R14" s="32">
        <v>0</v>
      </c>
      <c r="S14" s="31"/>
      <c r="T14" s="32"/>
      <c r="U14" s="32"/>
      <c r="V14" s="32"/>
      <c r="W14" s="32">
        <v>93269.8</v>
      </c>
      <c r="X14" s="32"/>
      <c r="Y14" s="32"/>
      <c r="Z14" s="32"/>
      <c r="AA14" s="31"/>
      <c r="AB14" s="31">
        <v>1449</v>
      </c>
      <c r="AC14" s="31">
        <v>0</v>
      </c>
      <c r="AD14" s="31">
        <v>0</v>
      </c>
      <c r="AE14" s="32">
        <v>473633</v>
      </c>
      <c r="AF14" s="31">
        <v>0</v>
      </c>
      <c r="AG14" s="32">
        <v>0</v>
      </c>
      <c r="AH14" s="32"/>
      <c r="AI14" s="32"/>
      <c r="AJ14" s="32"/>
      <c r="AK14" s="32"/>
      <c r="AL14" s="32"/>
      <c r="AM14" s="32"/>
      <c r="AN14" s="32"/>
      <c r="AO14" s="47"/>
      <c r="AP14" s="58"/>
      <c r="AQ14" s="32"/>
      <c r="AR14" s="32"/>
      <c r="AS14" s="32">
        <v>73250</v>
      </c>
      <c r="AT14" s="32"/>
      <c r="AU14" s="53"/>
      <c r="AV14" s="32"/>
      <c r="AW14" s="32">
        <v>1211716</v>
      </c>
      <c r="AX14" s="32">
        <v>28928</v>
      </c>
      <c r="AY14" s="32">
        <v>3503</v>
      </c>
      <c r="AZ14" s="32">
        <v>612917</v>
      </c>
      <c r="BA14" s="32">
        <v>10632754</v>
      </c>
      <c r="BB14" s="31"/>
      <c r="BC14" s="31"/>
      <c r="BD14" s="31">
        <v>25000</v>
      </c>
      <c r="BE14" s="31">
        <v>79306</v>
      </c>
      <c r="BF14" s="31"/>
      <c r="BG14" s="31"/>
      <c r="BH14" s="31">
        <v>94153</v>
      </c>
      <c r="BI14" s="31">
        <v>150000</v>
      </c>
      <c r="BJ14" s="31">
        <v>248000</v>
      </c>
      <c r="BK14" s="32">
        <v>2186622</v>
      </c>
      <c r="BL14" s="32">
        <f t="shared" si="0"/>
        <v>16909196.190000001</v>
      </c>
      <c r="BM14" s="32">
        <v>178348</v>
      </c>
      <c r="BN14" s="32"/>
    </row>
    <row r="15" spans="1:66" s="1" customFormat="1" ht="19.7" customHeight="1" x14ac:dyDescent="0.2">
      <c r="A15" s="30" t="s">
        <v>17</v>
      </c>
      <c r="B15" s="30" t="s">
        <v>70</v>
      </c>
      <c r="C15" s="42">
        <v>35300</v>
      </c>
      <c r="D15" s="44">
        <v>0</v>
      </c>
      <c r="E15" s="31"/>
      <c r="F15" s="44">
        <v>0</v>
      </c>
      <c r="G15" s="44">
        <v>9995</v>
      </c>
      <c r="H15" s="31">
        <v>0</v>
      </c>
      <c r="I15" s="31">
        <v>10000</v>
      </c>
      <c r="J15" s="31">
        <v>0</v>
      </c>
      <c r="K15" s="31">
        <v>25000</v>
      </c>
      <c r="L15" s="31">
        <v>25000</v>
      </c>
      <c r="M15" s="32">
        <v>1000</v>
      </c>
      <c r="N15" s="32"/>
      <c r="O15" s="31">
        <v>195410</v>
      </c>
      <c r="P15" s="31">
        <v>4227</v>
      </c>
      <c r="Q15" s="32">
        <v>0</v>
      </c>
      <c r="R15" s="32">
        <v>0</v>
      </c>
      <c r="S15" s="31">
        <v>431758.09</v>
      </c>
      <c r="T15" s="32"/>
      <c r="U15" s="32"/>
      <c r="V15" s="32"/>
      <c r="W15" s="32">
        <v>0</v>
      </c>
      <c r="X15" s="32"/>
      <c r="Y15" s="32"/>
      <c r="Z15" s="32"/>
      <c r="AA15" s="31"/>
      <c r="AB15" s="31">
        <v>0</v>
      </c>
      <c r="AC15" s="31">
        <v>0</v>
      </c>
      <c r="AD15" s="31">
        <v>0</v>
      </c>
      <c r="AE15" s="32">
        <v>0</v>
      </c>
      <c r="AF15" s="31">
        <v>0</v>
      </c>
      <c r="AG15" s="32">
        <v>0</v>
      </c>
      <c r="AH15" s="32"/>
      <c r="AI15" s="32"/>
      <c r="AJ15" s="32"/>
      <c r="AK15" s="32"/>
      <c r="AL15" s="32"/>
      <c r="AM15" s="32"/>
      <c r="AN15" s="32"/>
      <c r="AO15" s="48">
        <v>623386.02</v>
      </c>
      <c r="AP15" s="59">
        <v>623386.02</v>
      </c>
      <c r="AQ15" s="32"/>
      <c r="AR15" s="32"/>
      <c r="AS15" s="32">
        <v>75000</v>
      </c>
      <c r="AT15" s="32"/>
      <c r="AU15" s="53"/>
      <c r="AV15" s="32"/>
      <c r="AW15" s="32">
        <v>345681</v>
      </c>
      <c r="AX15" s="32">
        <v>19427</v>
      </c>
      <c r="AY15" s="32">
        <v>2352</v>
      </c>
      <c r="AZ15" s="32">
        <v>411604</v>
      </c>
      <c r="BA15" s="32">
        <v>6197087</v>
      </c>
      <c r="BB15" s="31">
        <v>2696714</v>
      </c>
      <c r="BC15" s="31"/>
      <c r="BD15" s="31">
        <v>90000</v>
      </c>
      <c r="BE15" s="31">
        <v>40000</v>
      </c>
      <c r="BF15" s="31"/>
      <c r="BG15" s="31"/>
      <c r="BH15" s="31">
        <v>15200</v>
      </c>
      <c r="BI15" s="31">
        <v>4120</v>
      </c>
      <c r="BJ15" s="31"/>
      <c r="BK15" s="32">
        <v>1089840</v>
      </c>
      <c r="BL15" s="32">
        <f t="shared" si="0"/>
        <v>12971487.129999999</v>
      </c>
      <c r="BM15" s="32" t="s">
        <v>117</v>
      </c>
      <c r="BN15" s="32"/>
    </row>
    <row r="16" spans="1:66" s="1" customFormat="1" ht="19.7" customHeight="1" x14ac:dyDescent="0.2">
      <c r="A16" s="30" t="s">
        <v>18</v>
      </c>
      <c r="B16" s="30" t="s">
        <v>70</v>
      </c>
      <c r="C16" s="42">
        <v>236009.58000000002</v>
      </c>
      <c r="D16" s="43">
        <v>454073.39</v>
      </c>
      <c r="E16" s="31"/>
      <c r="F16" s="43">
        <v>0</v>
      </c>
      <c r="G16" s="43">
        <v>36687</v>
      </c>
      <c r="H16" s="31">
        <v>0</v>
      </c>
      <c r="I16" s="31">
        <v>22068</v>
      </c>
      <c r="J16" s="31">
        <v>0</v>
      </c>
      <c r="K16" s="31"/>
      <c r="L16" s="31">
        <v>20000</v>
      </c>
      <c r="M16" s="32">
        <v>1000</v>
      </c>
      <c r="N16" s="32">
        <v>5125</v>
      </c>
      <c r="O16" s="31">
        <v>147050</v>
      </c>
      <c r="P16" s="31">
        <v>2151</v>
      </c>
      <c r="Q16" s="32">
        <v>0</v>
      </c>
      <c r="R16" s="32">
        <v>0</v>
      </c>
      <c r="S16" s="31"/>
      <c r="T16" s="32"/>
      <c r="U16" s="32"/>
      <c r="V16" s="32">
        <v>499997.44</v>
      </c>
      <c r="W16" s="32">
        <v>224102.49</v>
      </c>
      <c r="X16" s="32"/>
      <c r="Y16" s="32"/>
      <c r="Z16" s="32"/>
      <c r="AA16" s="31"/>
      <c r="AB16" s="31">
        <v>0</v>
      </c>
      <c r="AC16" s="31">
        <v>0</v>
      </c>
      <c r="AD16" s="31">
        <v>0</v>
      </c>
      <c r="AE16" s="32">
        <v>149809</v>
      </c>
      <c r="AF16" s="31">
        <v>0</v>
      </c>
      <c r="AG16" s="32">
        <v>0</v>
      </c>
      <c r="AH16" s="32"/>
      <c r="AI16" s="32"/>
      <c r="AJ16" s="32">
        <v>196566.19</v>
      </c>
      <c r="AK16" s="32">
        <v>146696.85</v>
      </c>
      <c r="AL16" s="32"/>
      <c r="AM16" s="32"/>
      <c r="AN16" s="32"/>
      <c r="AO16" s="47"/>
      <c r="AP16" s="58"/>
      <c r="AQ16" s="32"/>
      <c r="AR16" s="32"/>
      <c r="AS16" s="32"/>
      <c r="AT16" s="32"/>
      <c r="AU16" s="53">
        <v>79282.25</v>
      </c>
      <c r="AV16" s="32"/>
      <c r="AW16" s="32">
        <v>529056</v>
      </c>
      <c r="AX16" s="32">
        <v>16548</v>
      </c>
      <c r="AY16" s="32">
        <v>2004</v>
      </c>
      <c r="AZ16" s="32">
        <v>350618</v>
      </c>
      <c r="BA16" s="32">
        <v>5172178</v>
      </c>
      <c r="BB16" s="31">
        <v>1700000</v>
      </c>
      <c r="BC16" s="31"/>
      <c r="BD16" s="31"/>
      <c r="BE16" s="31">
        <v>85000</v>
      </c>
      <c r="BF16" s="31"/>
      <c r="BG16" s="31"/>
      <c r="BH16" s="31">
        <v>1454579</v>
      </c>
      <c r="BI16" s="31">
        <v>543334</v>
      </c>
      <c r="BJ16" s="31"/>
      <c r="BK16" s="32">
        <v>917292</v>
      </c>
      <c r="BL16" s="32">
        <f t="shared" si="0"/>
        <v>12991227.189999999</v>
      </c>
      <c r="BM16" s="32">
        <v>877057</v>
      </c>
      <c r="BN16" s="32"/>
    </row>
    <row r="17" spans="1:66" s="1" customFormat="1" ht="19.7" customHeight="1" x14ac:dyDescent="0.2">
      <c r="A17" s="30" t="s">
        <v>19</v>
      </c>
      <c r="B17" s="30" t="s">
        <v>70</v>
      </c>
      <c r="C17" s="42">
        <v>4570918.22</v>
      </c>
      <c r="D17" s="44">
        <v>1894799.84</v>
      </c>
      <c r="E17" s="31">
        <f>106950.75+31088.63</f>
        <v>138039.38</v>
      </c>
      <c r="F17" s="44">
        <v>53324.5</v>
      </c>
      <c r="G17" s="44">
        <v>1136956.1200000001</v>
      </c>
      <c r="H17" s="31">
        <v>31272.91</v>
      </c>
      <c r="I17" s="31">
        <v>591437.85</v>
      </c>
      <c r="J17" s="31">
        <v>1808750</v>
      </c>
      <c r="K17" s="31">
        <v>250000</v>
      </c>
      <c r="L17" s="31">
        <v>409583</v>
      </c>
      <c r="M17" s="32">
        <v>55582.73</v>
      </c>
      <c r="N17" s="32">
        <v>13950</v>
      </c>
      <c r="O17" s="31">
        <v>5816263.96</v>
      </c>
      <c r="P17" s="31">
        <v>199800.72</v>
      </c>
      <c r="Q17" s="32">
        <v>15000</v>
      </c>
      <c r="R17" s="32"/>
      <c r="S17" s="31">
        <v>1643650.67</v>
      </c>
      <c r="T17" s="32">
        <v>80460</v>
      </c>
      <c r="U17" s="32">
        <v>718283</v>
      </c>
      <c r="V17" s="32">
        <v>500000</v>
      </c>
      <c r="W17" s="32">
        <v>2429486.6800000002</v>
      </c>
      <c r="X17" s="32"/>
      <c r="Y17" s="32"/>
      <c r="Z17" s="32"/>
      <c r="AA17" s="31"/>
      <c r="AB17" s="31">
        <v>0</v>
      </c>
      <c r="AC17" s="31">
        <v>0</v>
      </c>
      <c r="AD17" s="31">
        <v>0</v>
      </c>
      <c r="AE17" s="32">
        <v>6612505</v>
      </c>
      <c r="AF17" s="31">
        <v>17956</v>
      </c>
      <c r="AG17" s="32">
        <v>908</v>
      </c>
      <c r="AH17" s="32">
        <v>38963</v>
      </c>
      <c r="AI17" s="32">
        <v>82812</v>
      </c>
      <c r="AJ17" s="32"/>
      <c r="AK17" s="32"/>
      <c r="AL17" s="32"/>
      <c r="AM17" s="32">
        <f>600+1000+600+270+1000+942+1000</f>
        <v>5412</v>
      </c>
      <c r="AN17" s="32"/>
      <c r="AO17" s="48"/>
      <c r="AP17" s="59"/>
      <c r="AQ17" s="32">
        <v>150890</v>
      </c>
      <c r="AR17" s="32"/>
      <c r="AS17" s="32"/>
      <c r="AT17" s="32">
        <v>28000</v>
      </c>
      <c r="AU17" s="53"/>
      <c r="AV17" s="32"/>
      <c r="AW17" s="32">
        <v>10391879</v>
      </c>
      <c r="AX17" s="32">
        <v>379993</v>
      </c>
      <c r="AY17" s="32">
        <v>46008</v>
      </c>
      <c r="AZ17" s="32">
        <v>8051043</v>
      </c>
      <c r="BA17" s="32">
        <v>95270285</v>
      </c>
      <c r="BB17" s="31">
        <v>54000000</v>
      </c>
      <c r="BC17" s="31"/>
      <c r="BD17" s="31"/>
      <c r="BE17" s="31">
        <v>727000</v>
      </c>
      <c r="BF17" s="31">
        <v>25000</v>
      </c>
      <c r="BG17" s="31"/>
      <c r="BH17" s="31">
        <v>425000</v>
      </c>
      <c r="BI17" s="31">
        <v>13604560</v>
      </c>
      <c r="BJ17" s="31">
        <v>2200000</v>
      </c>
      <c r="BK17" s="32">
        <v>7039110</v>
      </c>
      <c r="BL17" s="32">
        <f t="shared" si="0"/>
        <v>221454883.57999998</v>
      </c>
      <c r="BM17" s="32">
        <v>3153776</v>
      </c>
      <c r="BN17" s="32"/>
    </row>
    <row r="18" spans="1:66" s="1" customFormat="1" ht="19.7" customHeight="1" x14ac:dyDescent="0.2">
      <c r="A18" s="30" t="s">
        <v>20</v>
      </c>
      <c r="B18" s="30" t="s">
        <v>70</v>
      </c>
      <c r="C18" s="42">
        <v>59528.35</v>
      </c>
      <c r="D18" s="43">
        <v>266165.74</v>
      </c>
      <c r="E18" s="31"/>
      <c r="F18" s="43">
        <v>0</v>
      </c>
      <c r="G18" s="43">
        <v>23989.17</v>
      </c>
      <c r="H18" s="31">
        <v>0</v>
      </c>
      <c r="I18" s="31">
        <v>20000</v>
      </c>
      <c r="J18" s="31">
        <v>0</v>
      </c>
      <c r="K18" s="31"/>
      <c r="L18" s="31">
        <v>25000</v>
      </c>
      <c r="M18" s="32">
        <v>1000</v>
      </c>
      <c r="N18" s="32"/>
      <c r="O18" s="31">
        <v>1826338.34</v>
      </c>
      <c r="P18" s="31">
        <v>17120.37</v>
      </c>
      <c r="Q18" s="32">
        <v>0</v>
      </c>
      <c r="R18" s="32">
        <v>0</v>
      </c>
      <c r="S18" s="31"/>
      <c r="T18" s="32"/>
      <c r="U18" s="32"/>
      <c r="V18" s="32"/>
      <c r="W18" s="32">
        <v>165054.15</v>
      </c>
      <c r="X18" s="32"/>
      <c r="Y18" s="32"/>
      <c r="Z18" s="32"/>
      <c r="AA18" s="31"/>
      <c r="AB18" s="31">
        <v>0</v>
      </c>
      <c r="AC18" s="31">
        <v>0</v>
      </c>
      <c r="AD18" s="31">
        <v>0</v>
      </c>
      <c r="AE18" s="32">
        <v>0</v>
      </c>
      <c r="AF18" s="31">
        <v>0</v>
      </c>
      <c r="AG18" s="32">
        <v>0</v>
      </c>
      <c r="AH18" s="32"/>
      <c r="AI18" s="32"/>
      <c r="AJ18" s="32"/>
      <c r="AK18" s="32"/>
      <c r="AL18" s="32"/>
      <c r="AM18" s="32"/>
      <c r="AN18" s="32"/>
      <c r="AO18" s="47"/>
      <c r="AP18" s="58">
        <v>348363.56</v>
      </c>
      <c r="AQ18" s="32"/>
      <c r="AR18" s="32"/>
      <c r="AS18" s="32">
        <v>75000</v>
      </c>
      <c r="AT18" s="32"/>
      <c r="AU18" s="53">
        <v>183840.19</v>
      </c>
      <c r="AV18" s="32">
        <v>4254280</v>
      </c>
      <c r="AW18" s="32">
        <v>73847</v>
      </c>
      <c r="AX18" s="32">
        <v>114161</v>
      </c>
      <c r="AY18" s="32">
        <v>13822</v>
      </c>
      <c r="AZ18" s="32">
        <v>2418777</v>
      </c>
      <c r="BA18" s="32">
        <v>42501528</v>
      </c>
      <c r="BB18" s="31"/>
      <c r="BC18" s="31">
        <v>628611</v>
      </c>
      <c r="BD18" s="31">
        <v>20000</v>
      </c>
      <c r="BE18" s="31">
        <v>215000</v>
      </c>
      <c r="BF18" s="31"/>
      <c r="BG18" s="31"/>
      <c r="BH18" s="31">
        <v>866000</v>
      </c>
      <c r="BI18" s="31">
        <v>163766</v>
      </c>
      <c r="BJ18" s="31"/>
      <c r="BK18" s="32">
        <v>14189884</v>
      </c>
      <c r="BL18" s="32">
        <f t="shared" si="0"/>
        <v>68471075.870000005</v>
      </c>
      <c r="BM18" s="50"/>
      <c r="BN18" s="32"/>
    </row>
    <row r="19" spans="1:66" s="1" customFormat="1" ht="19.7" customHeight="1" x14ac:dyDescent="0.2">
      <c r="A19" s="30" t="s">
        <v>21</v>
      </c>
      <c r="B19" s="30" t="s">
        <v>70</v>
      </c>
      <c r="C19" s="42">
        <v>116243.6</v>
      </c>
      <c r="D19" s="44">
        <v>276905.67</v>
      </c>
      <c r="E19" s="31"/>
      <c r="F19" s="44">
        <v>0</v>
      </c>
      <c r="G19" s="44">
        <v>62888.62</v>
      </c>
      <c r="H19" s="31">
        <v>0</v>
      </c>
      <c r="I19" s="31">
        <v>23147.91</v>
      </c>
      <c r="J19" s="31">
        <v>0</v>
      </c>
      <c r="K19" s="31"/>
      <c r="L19" s="31">
        <v>25000</v>
      </c>
      <c r="M19" s="32">
        <v>0</v>
      </c>
      <c r="N19" s="32">
        <v>3216</v>
      </c>
      <c r="O19" s="31">
        <v>141130.08000000002</v>
      </c>
      <c r="P19" s="31">
        <v>3268.82</v>
      </c>
      <c r="Q19" s="32">
        <v>0</v>
      </c>
      <c r="R19" s="32">
        <v>0</v>
      </c>
      <c r="S19" s="31"/>
      <c r="T19" s="32"/>
      <c r="U19" s="32"/>
      <c r="V19" s="32">
        <v>497464</v>
      </c>
      <c r="W19" s="32">
        <v>78797.34</v>
      </c>
      <c r="X19" s="32"/>
      <c r="Y19" s="32"/>
      <c r="Z19" s="31"/>
      <c r="AA19" s="31"/>
      <c r="AB19" s="31">
        <v>18641</v>
      </c>
      <c r="AC19" s="31">
        <v>0</v>
      </c>
      <c r="AD19" s="31">
        <v>0</v>
      </c>
      <c r="AE19" s="32">
        <v>75377</v>
      </c>
      <c r="AF19" s="31">
        <v>3162</v>
      </c>
      <c r="AG19" s="32">
        <v>0</v>
      </c>
      <c r="AH19" s="32"/>
      <c r="AI19" s="32"/>
      <c r="AJ19" s="32"/>
      <c r="AK19" s="32"/>
      <c r="AL19" s="32"/>
      <c r="AM19" s="32"/>
      <c r="AN19" s="32"/>
      <c r="AO19" s="48"/>
      <c r="AP19" s="59"/>
      <c r="AQ19" s="32"/>
      <c r="AR19" s="32"/>
      <c r="AS19" s="32"/>
      <c r="AT19" s="32"/>
      <c r="AU19" s="53"/>
      <c r="AV19" s="32"/>
      <c r="AW19" s="32">
        <v>164869</v>
      </c>
      <c r="AX19" s="32">
        <v>11233</v>
      </c>
      <c r="AY19" s="32">
        <v>1360</v>
      </c>
      <c r="AZ19" s="32">
        <v>238007</v>
      </c>
      <c r="BA19" s="32">
        <v>2836039</v>
      </c>
      <c r="BB19" s="31">
        <v>1805000</v>
      </c>
      <c r="BC19" s="31"/>
      <c r="BD19" s="31">
        <v>40245</v>
      </c>
      <c r="BE19" s="31">
        <v>1000</v>
      </c>
      <c r="BF19" s="31"/>
      <c r="BG19" s="31"/>
      <c r="BH19" s="31">
        <v>90660</v>
      </c>
      <c r="BI19" s="31"/>
      <c r="BJ19" s="31"/>
      <c r="BK19" s="32">
        <v>458998</v>
      </c>
      <c r="BL19" s="32">
        <f t="shared" si="0"/>
        <v>6972653.04</v>
      </c>
      <c r="BM19" s="32">
        <v>1741</v>
      </c>
      <c r="BN19" s="32"/>
    </row>
    <row r="20" spans="1:66" s="1" customFormat="1" ht="19.7" customHeight="1" x14ac:dyDescent="0.2">
      <c r="A20" s="30" t="s">
        <v>22</v>
      </c>
      <c r="B20" s="30" t="s">
        <v>70</v>
      </c>
      <c r="C20" s="42">
        <v>118186.92</v>
      </c>
      <c r="D20" s="43">
        <v>0</v>
      </c>
      <c r="E20" s="31"/>
      <c r="F20" s="43">
        <v>0</v>
      </c>
      <c r="G20" s="43">
        <v>29966.52</v>
      </c>
      <c r="H20" s="31">
        <v>0</v>
      </c>
      <c r="I20" s="31">
        <v>12006.19</v>
      </c>
      <c r="J20" s="31">
        <v>0</v>
      </c>
      <c r="K20" s="31"/>
      <c r="L20" s="31"/>
      <c r="M20" s="32">
        <v>0</v>
      </c>
      <c r="N20" s="32"/>
      <c r="O20" s="31">
        <v>95017</v>
      </c>
      <c r="P20" s="31">
        <v>3662</v>
      </c>
      <c r="Q20" s="32">
        <v>0</v>
      </c>
      <c r="R20" s="32">
        <v>0</v>
      </c>
      <c r="S20" s="31"/>
      <c r="T20" s="32"/>
      <c r="U20" s="32"/>
      <c r="V20" s="32"/>
      <c r="W20" s="32">
        <v>45581.919999999998</v>
      </c>
      <c r="X20" s="32"/>
      <c r="Y20" s="32"/>
      <c r="Z20" s="31"/>
      <c r="AA20" s="31"/>
      <c r="AB20" s="31">
        <v>83719</v>
      </c>
      <c r="AC20" s="31">
        <v>0</v>
      </c>
      <c r="AD20" s="31">
        <v>0</v>
      </c>
      <c r="AE20" s="32">
        <v>454701</v>
      </c>
      <c r="AF20" s="31">
        <v>0</v>
      </c>
      <c r="AG20" s="32">
        <v>0</v>
      </c>
      <c r="AH20" s="32">
        <v>0</v>
      </c>
      <c r="AI20" s="32">
        <v>0</v>
      </c>
      <c r="AJ20" s="32"/>
      <c r="AK20" s="32"/>
      <c r="AL20" s="32"/>
      <c r="AM20" s="32"/>
      <c r="AN20" s="32"/>
      <c r="AO20" s="47"/>
      <c r="AP20" s="58"/>
      <c r="AQ20" s="32"/>
      <c r="AR20" s="32"/>
      <c r="AS20" s="32">
        <v>74868</v>
      </c>
      <c r="AT20" s="32"/>
      <c r="AU20" s="53"/>
      <c r="AV20" s="32"/>
      <c r="AW20" s="32" t="s">
        <v>117</v>
      </c>
      <c r="AX20" s="32">
        <v>7540</v>
      </c>
      <c r="AY20" s="32">
        <v>913</v>
      </c>
      <c r="AZ20" s="32">
        <v>159746</v>
      </c>
      <c r="BA20" s="32">
        <v>2552534</v>
      </c>
      <c r="BB20" s="31">
        <v>700000</v>
      </c>
      <c r="BC20" s="31">
        <v>33014</v>
      </c>
      <c r="BD20" s="31">
        <v>1500</v>
      </c>
      <c r="BE20" s="31">
        <v>5000</v>
      </c>
      <c r="BF20" s="31"/>
      <c r="BG20" s="31"/>
      <c r="BH20" s="31">
        <v>32400</v>
      </c>
      <c r="BI20" s="31"/>
      <c r="BJ20" s="31"/>
      <c r="BK20" s="32">
        <v>1460015</v>
      </c>
      <c r="BL20" s="32">
        <f t="shared" si="0"/>
        <v>5870370.5499999998</v>
      </c>
      <c r="BM20" s="32" t="s">
        <v>117</v>
      </c>
      <c r="BN20" s="32"/>
    </row>
    <row r="21" spans="1:66" s="1" customFormat="1" ht="19.7" customHeight="1" x14ac:dyDescent="0.2">
      <c r="A21" s="30" t="s">
        <v>23</v>
      </c>
      <c r="B21" s="30" t="s">
        <v>70</v>
      </c>
      <c r="C21" s="42">
        <v>74472.66</v>
      </c>
      <c r="D21" s="44">
        <v>107089.75</v>
      </c>
      <c r="E21" s="31"/>
      <c r="F21" s="44">
        <v>0</v>
      </c>
      <c r="G21" s="44">
        <v>12118.53</v>
      </c>
      <c r="H21" s="31">
        <v>0</v>
      </c>
      <c r="I21" s="31">
        <v>10830.44</v>
      </c>
      <c r="J21" s="31">
        <v>0</v>
      </c>
      <c r="K21" s="31">
        <v>28205</v>
      </c>
      <c r="L21" s="31"/>
      <c r="M21" s="32">
        <v>1000</v>
      </c>
      <c r="N21" s="32">
        <v>1850</v>
      </c>
      <c r="O21" s="31">
        <v>51962.78</v>
      </c>
      <c r="P21" s="31">
        <v>1102</v>
      </c>
      <c r="Q21" s="32">
        <v>0</v>
      </c>
      <c r="R21" s="32">
        <v>0</v>
      </c>
      <c r="S21" s="31">
        <v>285946.2</v>
      </c>
      <c r="T21" s="32"/>
      <c r="U21" s="32"/>
      <c r="V21" s="32">
        <v>399584.74</v>
      </c>
      <c r="W21" s="32">
        <v>39703.43</v>
      </c>
      <c r="X21" s="32"/>
      <c r="Y21" s="32"/>
      <c r="Z21" s="31"/>
      <c r="AA21" s="31"/>
      <c r="AB21" s="31">
        <v>102483</v>
      </c>
      <c r="AC21" s="31">
        <v>0</v>
      </c>
      <c r="AD21" s="31">
        <v>0</v>
      </c>
      <c r="AE21" s="32">
        <v>342771</v>
      </c>
      <c r="AF21" s="31">
        <v>0</v>
      </c>
      <c r="AG21" s="32">
        <v>205</v>
      </c>
      <c r="AH21" s="32"/>
      <c r="AI21" s="32"/>
      <c r="AJ21" s="32"/>
      <c r="AK21" s="32"/>
      <c r="AL21" s="32"/>
      <c r="AM21" s="32"/>
      <c r="AN21" s="32"/>
      <c r="AO21" s="48"/>
      <c r="AP21" s="59">
        <v>186663.35</v>
      </c>
      <c r="AQ21" s="32"/>
      <c r="AR21" s="32"/>
      <c r="AS21" s="32"/>
      <c r="AT21" s="32"/>
      <c r="AU21" s="53"/>
      <c r="AV21" s="32"/>
      <c r="AW21" s="32" t="s">
        <v>117</v>
      </c>
      <c r="AX21" s="32">
        <v>4616</v>
      </c>
      <c r="AY21" s="32">
        <v>559</v>
      </c>
      <c r="AZ21" s="32">
        <v>97801</v>
      </c>
      <c r="BA21" s="32">
        <v>1681522</v>
      </c>
      <c r="BB21" s="31">
        <v>100000</v>
      </c>
      <c r="BC21" s="31">
        <v>64000</v>
      </c>
      <c r="BD21" s="31"/>
      <c r="BE21" s="31"/>
      <c r="BF21" s="31"/>
      <c r="BG21" s="31"/>
      <c r="BH21" s="31">
        <v>154044</v>
      </c>
      <c r="BI21" s="31"/>
      <c r="BJ21" s="31"/>
      <c r="BK21" s="32">
        <v>0</v>
      </c>
      <c r="BL21" s="32">
        <f t="shared" si="0"/>
        <v>3748529.8800000004</v>
      </c>
      <c r="BM21" s="50"/>
      <c r="BN21" s="32"/>
    </row>
    <row r="22" spans="1:66" s="1" customFormat="1" ht="19.7" customHeight="1" x14ac:dyDescent="0.2">
      <c r="A22" s="30" t="s">
        <v>24</v>
      </c>
      <c r="B22" s="30" t="s">
        <v>69</v>
      </c>
      <c r="C22" s="42">
        <v>390923.28</v>
      </c>
      <c r="D22" s="43">
        <v>0</v>
      </c>
      <c r="E22" s="31"/>
      <c r="F22" s="43">
        <v>0</v>
      </c>
      <c r="G22" s="43">
        <v>72342</v>
      </c>
      <c r="H22" s="31">
        <v>0</v>
      </c>
      <c r="I22" s="31">
        <v>44193</v>
      </c>
      <c r="J22" s="31">
        <v>0</v>
      </c>
      <c r="K22" s="31">
        <v>325731.56</v>
      </c>
      <c r="L22" s="31">
        <v>20000</v>
      </c>
      <c r="M22" s="32">
        <v>1000</v>
      </c>
      <c r="N22" s="32"/>
      <c r="O22" s="31">
        <v>115684</v>
      </c>
      <c r="P22" s="31">
        <v>1644</v>
      </c>
      <c r="Q22" s="32">
        <v>0</v>
      </c>
      <c r="R22" s="32">
        <v>0</v>
      </c>
      <c r="S22" s="31"/>
      <c r="T22" s="32"/>
      <c r="U22" s="32"/>
      <c r="V22" s="32"/>
      <c r="W22" s="32">
        <v>34964.1</v>
      </c>
      <c r="X22" s="32"/>
      <c r="Y22" s="32"/>
      <c r="Z22" s="31"/>
      <c r="AA22" s="31"/>
      <c r="AB22" s="31">
        <v>0</v>
      </c>
      <c r="AC22" s="31">
        <v>0</v>
      </c>
      <c r="AD22" s="31">
        <v>0</v>
      </c>
      <c r="AE22" s="32">
        <v>177536</v>
      </c>
      <c r="AF22" s="31">
        <v>0</v>
      </c>
      <c r="AG22" s="32">
        <v>0</v>
      </c>
      <c r="AH22" s="32"/>
      <c r="AI22" s="32"/>
      <c r="AJ22" s="32"/>
      <c r="AK22" s="32"/>
      <c r="AL22" s="32"/>
      <c r="AM22" s="32"/>
      <c r="AN22" s="32"/>
      <c r="AO22" s="47"/>
      <c r="AP22" s="58">
        <v>568857.35</v>
      </c>
      <c r="AQ22" s="32"/>
      <c r="AR22" s="32"/>
      <c r="AS22" s="32"/>
      <c r="AT22" s="32"/>
      <c r="AU22" s="53">
        <v>18033.78</v>
      </c>
      <c r="AV22" s="32"/>
      <c r="AW22" s="32">
        <v>36399</v>
      </c>
      <c r="AX22" s="32">
        <v>15913</v>
      </c>
      <c r="AY22" s="32">
        <v>1927</v>
      </c>
      <c r="AZ22" s="32">
        <v>337160</v>
      </c>
      <c r="BA22" s="32">
        <v>5164185</v>
      </c>
      <c r="BB22" s="31"/>
      <c r="BC22" s="31"/>
      <c r="BD22" s="31">
        <v>500</v>
      </c>
      <c r="BE22" s="31">
        <v>25000</v>
      </c>
      <c r="BF22" s="31"/>
      <c r="BG22" s="31">
        <v>30000</v>
      </c>
      <c r="BH22" s="31">
        <v>1287733</v>
      </c>
      <c r="BI22" s="31">
        <v>600000</v>
      </c>
      <c r="BJ22" s="31"/>
      <c r="BK22" s="32">
        <v>800000</v>
      </c>
      <c r="BL22" s="32">
        <f t="shared" si="0"/>
        <v>10069726.07</v>
      </c>
      <c r="BM22" s="32">
        <v>168893</v>
      </c>
      <c r="BN22" s="32"/>
    </row>
    <row r="23" spans="1:66" s="1" customFormat="1" ht="19.7" customHeight="1" x14ac:dyDescent="0.2">
      <c r="A23" s="30" t="s">
        <v>25</v>
      </c>
      <c r="B23" s="30" t="s">
        <v>70</v>
      </c>
      <c r="C23" s="42">
        <v>1255908.28</v>
      </c>
      <c r="D23" s="44">
        <v>0</v>
      </c>
      <c r="E23" s="31"/>
      <c r="F23" s="44">
        <v>82885.149999999994</v>
      </c>
      <c r="G23" s="44">
        <v>465574.85</v>
      </c>
      <c r="H23" s="31">
        <v>19376.849999999999</v>
      </c>
      <c r="I23" s="31">
        <v>219381.85</v>
      </c>
      <c r="J23" s="31">
        <v>12924.81</v>
      </c>
      <c r="K23" s="31">
        <v>202100</v>
      </c>
      <c r="L23" s="31">
        <v>121339</v>
      </c>
      <c r="M23" s="32">
        <v>23388.560000000001</v>
      </c>
      <c r="N23" s="32"/>
      <c r="O23" s="31">
        <v>1415552.41</v>
      </c>
      <c r="P23" s="31">
        <v>61131.92</v>
      </c>
      <c r="Q23" s="32">
        <v>0</v>
      </c>
      <c r="R23" s="32">
        <v>0</v>
      </c>
      <c r="S23" s="31">
        <v>811989.68</v>
      </c>
      <c r="T23" s="32"/>
      <c r="U23" s="32">
        <v>534086</v>
      </c>
      <c r="V23" s="32"/>
      <c r="W23" s="32">
        <v>509416.27</v>
      </c>
      <c r="X23" s="32"/>
      <c r="Y23" s="32"/>
      <c r="Z23" s="31"/>
      <c r="AA23" s="31"/>
      <c r="AB23" s="31">
        <v>0</v>
      </c>
      <c r="AC23" s="31">
        <v>0</v>
      </c>
      <c r="AD23" s="31">
        <v>0</v>
      </c>
      <c r="AE23" s="32">
        <v>1532950</v>
      </c>
      <c r="AF23" s="31">
        <v>0</v>
      </c>
      <c r="AG23" s="32">
        <v>0</v>
      </c>
      <c r="AH23" s="32">
        <v>37429</v>
      </c>
      <c r="AI23" s="32">
        <v>36794</v>
      </c>
      <c r="AJ23" s="32"/>
      <c r="AK23" s="32">
        <v>152292.82999999999</v>
      </c>
      <c r="AL23" s="32"/>
      <c r="AM23" s="32"/>
      <c r="AN23" s="32"/>
      <c r="AO23" s="48">
        <v>60529.87</v>
      </c>
      <c r="AP23" s="59"/>
      <c r="AQ23" s="32">
        <v>136572</v>
      </c>
      <c r="AR23" s="32">
        <v>23300</v>
      </c>
      <c r="AS23" s="32"/>
      <c r="AT23" s="32">
        <v>28000</v>
      </c>
      <c r="AU23" s="53"/>
      <c r="AV23" s="32"/>
      <c r="AW23" s="32">
        <v>2610647</v>
      </c>
      <c r="AX23" s="32">
        <v>132325</v>
      </c>
      <c r="AY23" s="32">
        <v>16021</v>
      </c>
      <c r="AZ23" s="32">
        <v>2803607</v>
      </c>
      <c r="BA23" s="32">
        <v>31884328</v>
      </c>
      <c r="BB23" s="31">
        <v>30775800</v>
      </c>
      <c r="BC23" s="31"/>
      <c r="BD23" s="31"/>
      <c r="BE23" s="31">
        <v>44700</v>
      </c>
      <c r="BF23" s="31">
        <v>180000</v>
      </c>
      <c r="BG23" s="31">
        <v>0</v>
      </c>
      <c r="BH23" s="31">
        <v>302000</v>
      </c>
      <c r="BI23" s="31">
        <v>200000</v>
      </c>
      <c r="BJ23" s="31"/>
      <c r="BK23" s="32">
        <v>672015</v>
      </c>
      <c r="BL23" s="32">
        <f t="shared" si="0"/>
        <v>77364366.329999998</v>
      </c>
      <c r="BM23" s="32">
        <v>5549729</v>
      </c>
      <c r="BN23" s="32"/>
    </row>
    <row r="24" spans="1:66" s="1" customFormat="1" ht="19.7" customHeight="1" x14ac:dyDescent="0.2">
      <c r="A24" s="30" t="s">
        <v>26</v>
      </c>
      <c r="B24" s="30" t="s">
        <v>70</v>
      </c>
      <c r="C24" s="42">
        <v>76830.05</v>
      </c>
      <c r="D24" s="43">
        <v>42974.29</v>
      </c>
      <c r="E24" s="31"/>
      <c r="F24" s="43">
        <v>0</v>
      </c>
      <c r="G24" s="43">
        <v>14146.46</v>
      </c>
      <c r="H24" s="31">
        <v>0</v>
      </c>
      <c r="I24" s="31">
        <v>10780.46</v>
      </c>
      <c r="J24" s="31">
        <v>368534.48</v>
      </c>
      <c r="K24" s="31"/>
      <c r="L24" s="31"/>
      <c r="M24" s="32">
        <v>0</v>
      </c>
      <c r="N24" s="32"/>
      <c r="O24" s="31">
        <v>38075</v>
      </c>
      <c r="P24" s="31">
        <v>130</v>
      </c>
      <c r="Q24" s="32"/>
      <c r="R24" s="32">
        <v>0</v>
      </c>
      <c r="S24" s="31"/>
      <c r="T24" s="32"/>
      <c r="U24" s="32"/>
      <c r="V24" s="32"/>
      <c r="W24" s="32">
        <v>74270.710000000006</v>
      </c>
      <c r="X24" s="32"/>
      <c r="Y24" s="32"/>
      <c r="Z24" s="31"/>
      <c r="AA24" s="31"/>
      <c r="AB24" s="31">
        <v>0</v>
      </c>
      <c r="AC24" s="31">
        <v>0</v>
      </c>
      <c r="AD24" s="31">
        <v>0</v>
      </c>
      <c r="AE24" s="32">
        <v>120915</v>
      </c>
      <c r="AF24" s="31">
        <v>0</v>
      </c>
      <c r="AG24" s="32">
        <v>0</v>
      </c>
      <c r="AH24" s="32"/>
      <c r="AI24" s="32"/>
      <c r="AJ24" s="32"/>
      <c r="AK24" s="32"/>
      <c r="AL24" s="32"/>
      <c r="AM24" s="32"/>
      <c r="AN24" s="32"/>
      <c r="AO24" s="47"/>
      <c r="AP24" s="58">
        <v>498503.32</v>
      </c>
      <c r="AQ24" s="32"/>
      <c r="AR24" s="32"/>
      <c r="AS24" s="32"/>
      <c r="AT24" s="32"/>
      <c r="AU24" s="53"/>
      <c r="AV24" s="32"/>
      <c r="AW24" s="32">
        <v>32325</v>
      </c>
      <c r="AX24" s="32">
        <v>6434</v>
      </c>
      <c r="AY24" s="32">
        <v>779</v>
      </c>
      <c r="AZ24" s="32">
        <v>136311</v>
      </c>
      <c r="BA24" s="32">
        <v>2119373</v>
      </c>
      <c r="BB24" s="31">
        <v>200000</v>
      </c>
      <c r="BC24" s="31">
        <v>13000</v>
      </c>
      <c r="BD24" s="31">
        <v>1000</v>
      </c>
      <c r="BE24" s="31">
        <v>32000</v>
      </c>
      <c r="BF24" s="31">
        <v>0</v>
      </c>
      <c r="BG24" s="31">
        <v>0</v>
      </c>
      <c r="BH24" s="31">
        <v>216000</v>
      </c>
      <c r="BI24" s="31">
        <v>607196</v>
      </c>
      <c r="BJ24" s="31"/>
      <c r="BK24" s="32">
        <v>330000</v>
      </c>
      <c r="BL24" s="32">
        <f t="shared" si="0"/>
        <v>4939577.7699999996</v>
      </c>
      <c r="BM24" s="32">
        <v>100432</v>
      </c>
      <c r="BN24" s="32"/>
    </row>
    <row r="25" spans="1:66" s="1" customFormat="1" ht="19.7" customHeight="1" x14ac:dyDescent="0.2">
      <c r="A25" s="30" t="s">
        <v>27</v>
      </c>
      <c r="B25" s="30" t="s">
        <v>69</v>
      </c>
      <c r="C25" s="42">
        <v>1213790.26</v>
      </c>
      <c r="D25" s="44">
        <v>524971.87</v>
      </c>
      <c r="E25" s="31"/>
      <c r="F25" s="44">
        <v>0</v>
      </c>
      <c r="G25" s="44">
        <v>141693</v>
      </c>
      <c r="H25" s="31">
        <v>0</v>
      </c>
      <c r="I25" s="31">
        <v>123010</v>
      </c>
      <c r="J25" s="31">
        <v>0</v>
      </c>
      <c r="K25" s="31">
        <v>25000</v>
      </c>
      <c r="L25" s="31">
        <v>26525</v>
      </c>
      <c r="M25" s="32">
        <v>0</v>
      </c>
      <c r="N25" s="32">
        <v>6150</v>
      </c>
      <c r="O25" s="31">
        <v>165832.95999999999</v>
      </c>
      <c r="P25" s="31">
        <v>5058</v>
      </c>
      <c r="Q25" s="32"/>
      <c r="R25" s="32">
        <v>0</v>
      </c>
      <c r="S25" s="31">
        <v>287300</v>
      </c>
      <c r="T25" s="32"/>
      <c r="U25" s="32"/>
      <c r="V25" s="32"/>
      <c r="W25" s="32">
        <v>225905.47</v>
      </c>
      <c r="X25" s="32"/>
      <c r="Y25" s="32"/>
      <c r="Z25" s="31"/>
      <c r="AA25" s="31"/>
      <c r="AB25" s="31">
        <v>0</v>
      </c>
      <c r="AC25" s="31">
        <v>0</v>
      </c>
      <c r="AD25" s="31">
        <v>0</v>
      </c>
      <c r="AE25" s="32">
        <v>1938137</v>
      </c>
      <c r="AF25" s="31">
        <v>0</v>
      </c>
      <c r="AG25" s="32">
        <v>0</v>
      </c>
      <c r="AH25" s="32">
        <v>0</v>
      </c>
      <c r="AI25" s="32">
        <v>7062</v>
      </c>
      <c r="AJ25" s="32"/>
      <c r="AK25" s="32"/>
      <c r="AL25" s="32"/>
      <c r="AM25" s="32"/>
      <c r="AN25" s="32"/>
      <c r="AO25" s="48"/>
      <c r="AP25" s="59"/>
      <c r="AQ25" s="32"/>
      <c r="AR25" s="32"/>
      <c r="AS25" s="32"/>
      <c r="AT25" s="32"/>
      <c r="AU25" s="53">
        <v>19910.16</v>
      </c>
      <c r="AV25" s="32"/>
      <c r="AW25" s="32">
        <v>1545</v>
      </c>
      <c r="AX25" s="32">
        <v>19031</v>
      </c>
      <c r="AY25" s="32">
        <v>2304</v>
      </c>
      <c r="AZ25" s="32">
        <v>403217</v>
      </c>
      <c r="BA25" s="32">
        <v>4048356</v>
      </c>
      <c r="BB25" s="31"/>
      <c r="BC25" s="31"/>
      <c r="BD25" s="31">
        <v>3000</v>
      </c>
      <c r="BE25" s="31">
        <v>35000</v>
      </c>
      <c r="BF25" s="31">
        <v>0</v>
      </c>
      <c r="BG25" s="31">
        <v>0</v>
      </c>
      <c r="BH25" s="31">
        <v>1295222</v>
      </c>
      <c r="BI25" s="31">
        <v>3333133</v>
      </c>
      <c r="BJ25" s="31"/>
      <c r="BK25" s="32">
        <v>367813</v>
      </c>
      <c r="BL25" s="32">
        <f t="shared" si="0"/>
        <v>14218966.720000001</v>
      </c>
      <c r="BM25" s="32">
        <v>464386</v>
      </c>
      <c r="BN25" s="32"/>
    </row>
    <row r="26" spans="1:66" s="1" customFormat="1" ht="19.7" customHeight="1" x14ac:dyDescent="0.2">
      <c r="A26" s="30" t="s">
        <v>28</v>
      </c>
      <c r="B26" s="30" t="s">
        <v>70</v>
      </c>
      <c r="C26" s="42">
        <v>3729425.27</v>
      </c>
      <c r="D26" s="43">
        <v>1317497.51</v>
      </c>
      <c r="E26" s="31">
        <v>106950.75</v>
      </c>
      <c r="F26" s="43">
        <v>69747.19</v>
      </c>
      <c r="G26" s="43">
        <v>1246192.0900000001</v>
      </c>
      <c r="H26" s="31">
        <v>51888.509999999995</v>
      </c>
      <c r="I26" s="31">
        <v>641309.09</v>
      </c>
      <c r="J26" s="31">
        <v>0</v>
      </c>
      <c r="K26" s="31">
        <v>275000</v>
      </c>
      <c r="L26" s="31">
        <v>331261</v>
      </c>
      <c r="M26" s="32">
        <v>28141.94</v>
      </c>
      <c r="N26" s="32">
        <v>15500</v>
      </c>
      <c r="O26" s="31">
        <v>4499285.7699999996</v>
      </c>
      <c r="P26" s="31">
        <v>128874.18</v>
      </c>
      <c r="Q26" s="32">
        <v>21000</v>
      </c>
      <c r="R26" s="32">
        <v>0</v>
      </c>
      <c r="S26" s="31">
        <v>984275.61</v>
      </c>
      <c r="T26" s="32"/>
      <c r="U26" s="32"/>
      <c r="V26" s="32">
        <v>500000</v>
      </c>
      <c r="W26" s="32">
        <v>1492273.85</v>
      </c>
      <c r="X26" s="32"/>
      <c r="Y26" s="32"/>
      <c r="Z26" s="31"/>
      <c r="AA26" s="31"/>
      <c r="AB26" s="31">
        <v>0</v>
      </c>
      <c r="AC26" s="31">
        <v>0</v>
      </c>
      <c r="AD26" s="31">
        <v>0</v>
      </c>
      <c r="AE26" s="32">
        <v>7195170</v>
      </c>
      <c r="AF26" s="31">
        <v>23010</v>
      </c>
      <c r="AG26" s="32">
        <v>406</v>
      </c>
      <c r="AH26" s="32">
        <v>14748</v>
      </c>
      <c r="AI26" s="32">
        <v>71020</v>
      </c>
      <c r="AJ26" s="32"/>
      <c r="AK26" s="32"/>
      <c r="AL26" s="32"/>
      <c r="AM26" s="32"/>
      <c r="AN26" s="32"/>
      <c r="AO26" s="47"/>
      <c r="AP26" s="58"/>
      <c r="AQ26" s="32">
        <v>124413</v>
      </c>
      <c r="AR26" s="32">
        <v>46600</v>
      </c>
      <c r="AS26" s="32"/>
      <c r="AT26" s="32">
        <v>28000</v>
      </c>
      <c r="AU26" s="53">
        <v>22224.560000000001</v>
      </c>
      <c r="AV26" s="32"/>
      <c r="AW26" s="32">
        <v>7277936</v>
      </c>
      <c r="AX26" s="32">
        <v>273173</v>
      </c>
      <c r="AY26" s="32">
        <v>33075</v>
      </c>
      <c r="AZ26" s="32">
        <v>5787818</v>
      </c>
      <c r="BA26" s="32">
        <v>70933386</v>
      </c>
      <c r="BB26" s="31">
        <v>40460663</v>
      </c>
      <c r="BC26" s="31">
        <v>14292451</v>
      </c>
      <c r="BD26" s="31">
        <v>300000</v>
      </c>
      <c r="BE26" s="31">
        <v>180000</v>
      </c>
      <c r="BF26" s="31">
        <v>0</v>
      </c>
      <c r="BG26" s="31">
        <v>0</v>
      </c>
      <c r="BH26" s="31">
        <v>700000</v>
      </c>
      <c r="BI26" s="31"/>
      <c r="BJ26" s="31"/>
      <c r="BK26" s="32">
        <v>9298604</v>
      </c>
      <c r="BL26" s="32">
        <f t="shared" si="0"/>
        <v>172501320.31999999</v>
      </c>
      <c r="BM26" s="32">
        <v>3666255</v>
      </c>
      <c r="BN26" s="32"/>
    </row>
    <row r="27" spans="1:66" s="1" customFormat="1" ht="19.7" customHeight="1" x14ac:dyDescent="0.2">
      <c r="A27" s="33" t="s">
        <v>56</v>
      </c>
      <c r="B27" s="30" t="s">
        <v>70</v>
      </c>
      <c r="C27" s="42">
        <v>1404923.74</v>
      </c>
      <c r="D27" s="44">
        <v>0</v>
      </c>
      <c r="E27" s="31"/>
      <c r="F27" s="44">
        <v>0</v>
      </c>
      <c r="G27" s="44">
        <v>291694.62</v>
      </c>
      <c r="H27" s="31">
        <v>0</v>
      </c>
      <c r="I27" s="31">
        <v>230839</v>
      </c>
      <c r="J27" s="31">
        <v>0</v>
      </c>
      <c r="K27" s="31">
        <v>76650.990000000005</v>
      </c>
      <c r="L27" s="31">
        <v>68121</v>
      </c>
      <c r="M27" s="32">
        <v>0</v>
      </c>
      <c r="N27" s="32"/>
      <c r="O27" s="31">
        <v>867065.99</v>
      </c>
      <c r="P27" s="31">
        <v>37257</v>
      </c>
      <c r="Q27" s="32">
        <v>0</v>
      </c>
      <c r="R27" s="32">
        <v>0</v>
      </c>
      <c r="S27" s="31">
        <v>430620</v>
      </c>
      <c r="T27" s="32"/>
      <c r="U27" s="32"/>
      <c r="V27" s="32"/>
      <c r="W27" s="32">
        <v>463292.45</v>
      </c>
      <c r="X27" s="32">
        <v>1250</v>
      </c>
      <c r="Y27" s="32"/>
      <c r="Z27" s="31"/>
      <c r="AA27" s="31"/>
      <c r="AB27" s="31">
        <v>0</v>
      </c>
      <c r="AC27" s="31">
        <v>0</v>
      </c>
      <c r="AD27" s="31">
        <v>3353</v>
      </c>
      <c r="AE27" s="32">
        <v>0</v>
      </c>
      <c r="AF27" s="31">
        <v>0</v>
      </c>
      <c r="AG27" s="32">
        <v>0</v>
      </c>
      <c r="AH27" s="32">
        <v>0</v>
      </c>
      <c r="AI27" s="32">
        <v>10462</v>
      </c>
      <c r="AJ27" s="32"/>
      <c r="AK27" s="32"/>
      <c r="AL27" s="32"/>
      <c r="AM27" s="32"/>
      <c r="AN27" s="32"/>
      <c r="AO27" s="48"/>
      <c r="AP27" s="59"/>
      <c r="AQ27" s="32"/>
      <c r="AR27" s="32">
        <v>23300</v>
      </c>
      <c r="AS27" s="32"/>
      <c r="AT27" s="32"/>
      <c r="AU27" s="53"/>
      <c r="AV27" s="32"/>
      <c r="AW27" s="32">
        <v>1539728</v>
      </c>
      <c r="AX27" s="32">
        <v>81412</v>
      </c>
      <c r="AY27" s="32">
        <v>9857</v>
      </c>
      <c r="AZ27" s="32">
        <v>1724897</v>
      </c>
      <c r="BA27" s="32">
        <v>24818306</v>
      </c>
      <c r="BB27" s="31">
        <v>12105189</v>
      </c>
      <c r="BC27" s="31">
        <v>273000</v>
      </c>
      <c r="BD27" s="31"/>
      <c r="BE27" s="31">
        <v>60000</v>
      </c>
      <c r="BF27" s="31">
        <v>0</v>
      </c>
      <c r="BG27" s="31">
        <v>0</v>
      </c>
      <c r="BH27" s="31">
        <v>110000</v>
      </c>
      <c r="BI27" s="31">
        <v>410000</v>
      </c>
      <c r="BJ27" s="31"/>
      <c r="BK27" s="32">
        <v>-1600000</v>
      </c>
      <c r="BL27" s="32">
        <f t="shared" si="0"/>
        <v>43441218.789999999</v>
      </c>
      <c r="BM27" s="32">
        <v>54191</v>
      </c>
      <c r="BN27" s="32"/>
    </row>
    <row r="28" spans="1:66" s="1" customFormat="1" ht="19.7" customHeight="1" x14ac:dyDescent="0.2">
      <c r="A28" s="30" t="s">
        <v>29</v>
      </c>
      <c r="B28" s="30" t="s">
        <v>70</v>
      </c>
      <c r="C28" s="42">
        <v>81678</v>
      </c>
      <c r="D28" s="43">
        <v>86807</v>
      </c>
      <c r="E28" s="31"/>
      <c r="F28" s="43">
        <v>0</v>
      </c>
      <c r="G28" s="43">
        <v>13078</v>
      </c>
      <c r="H28" s="31">
        <v>0</v>
      </c>
      <c r="I28" s="31">
        <v>10312</v>
      </c>
      <c r="J28" s="31">
        <v>0</v>
      </c>
      <c r="K28" s="31"/>
      <c r="L28" s="31">
        <v>20000</v>
      </c>
      <c r="M28" s="32">
        <v>0</v>
      </c>
      <c r="N28" s="32">
        <v>2592</v>
      </c>
      <c r="O28" s="31">
        <v>55142</v>
      </c>
      <c r="P28" s="31">
        <v>1426</v>
      </c>
      <c r="Q28" s="32">
        <v>0</v>
      </c>
      <c r="R28" s="32">
        <v>0</v>
      </c>
      <c r="S28" s="31"/>
      <c r="T28" s="32"/>
      <c r="U28" s="32"/>
      <c r="V28" s="32"/>
      <c r="W28" s="32">
        <v>100886.55</v>
      </c>
      <c r="X28" s="32"/>
      <c r="Y28" s="32"/>
      <c r="Z28" s="31"/>
      <c r="AA28" s="31"/>
      <c r="AB28" s="31">
        <v>0</v>
      </c>
      <c r="AC28" s="31">
        <v>0</v>
      </c>
      <c r="AD28" s="31">
        <v>0</v>
      </c>
      <c r="AE28" s="32">
        <v>336671</v>
      </c>
      <c r="AF28" s="31">
        <v>0</v>
      </c>
      <c r="AG28" s="32">
        <v>0</v>
      </c>
      <c r="AH28" s="32"/>
      <c r="AI28" s="32"/>
      <c r="AJ28" s="32"/>
      <c r="AK28" s="32"/>
      <c r="AL28" s="32"/>
      <c r="AM28" s="32"/>
      <c r="AN28" s="32"/>
      <c r="AO28" s="47"/>
      <c r="AP28" s="58"/>
      <c r="AQ28" s="32"/>
      <c r="AR28" s="32"/>
      <c r="AS28" s="32"/>
      <c r="AT28" s="32"/>
      <c r="AU28" s="53"/>
      <c r="AV28" s="32"/>
      <c r="AW28" s="32">
        <v>85785</v>
      </c>
      <c r="AX28" s="32">
        <v>7463</v>
      </c>
      <c r="AY28" s="32">
        <v>904</v>
      </c>
      <c r="AZ28" s="32">
        <v>158129</v>
      </c>
      <c r="BA28" s="32">
        <v>1897706</v>
      </c>
      <c r="BB28" s="31">
        <v>200000</v>
      </c>
      <c r="BC28" s="31"/>
      <c r="BD28" s="31">
        <v>4000</v>
      </c>
      <c r="BE28" s="31">
        <v>1800</v>
      </c>
      <c r="BF28" s="31">
        <v>0</v>
      </c>
      <c r="BG28" s="31">
        <v>0</v>
      </c>
      <c r="BH28" s="31">
        <v>92729</v>
      </c>
      <c r="BI28" s="31">
        <v>750000</v>
      </c>
      <c r="BJ28" s="31"/>
      <c r="BK28" s="32">
        <v>0</v>
      </c>
      <c r="BL28" s="32">
        <f t="shared" si="0"/>
        <v>3907108.55</v>
      </c>
      <c r="BM28" s="32">
        <v>75712</v>
      </c>
      <c r="BN28" s="32"/>
    </row>
    <row r="29" spans="1:66" s="1" customFormat="1" ht="19.7" customHeight="1" x14ac:dyDescent="0.2">
      <c r="A29" s="30" t="s">
        <v>30</v>
      </c>
      <c r="B29" s="30" t="s">
        <v>70</v>
      </c>
      <c r="C29" s="42">
        <v>396815.74</v>
      </c>
      <c r="D29" s="44">
        <v>818710.02</v>
      </c>
      <c r="E29" s="31"/>
      <c r="F29" s="44">
        <v>0</v>
      </c>
      <c r="G29" s="44">
        <v>157636.98000000001</v>
      </c>
      <c r="H29" s="31">
        <v>37976.699999999997</v>
      </c>
      <c r="I29" s="31">
        <v>66582.009999999995</v>
      </c>
      <c r="J29" s="31">
        <v>0</v>
      </c>
      <c r="K29" s="31">
        <v>75000</v>
      </c>
      <c r="L29" s="31">
        <v>54557</v>
      </c>
      <c r="M29" s="32">
        <v>0</v>
      </c>
      <c r="N29" s="32">
        <v>12400</v>
      </c>
      <c r="O29" s="31">
        <v>673912.54</v>
      </c>
      <c r="P29" s="31">
        <v>17971</v>
      </c>
      <c r="Q29" s="32">
        <v>0</v>
      </c>
      <c r="R29" s="32">
        <v>0</v>
      </c>
      <c r="S29" s="31">
        <v>604589.92000000004</v>
      </c>
      <c r="T29" s="32"/>
      <c r="U29" s="32"/>
      <c r="V29" s="32">
        <v>499230</v>
      </c>
      <c r="W29" s="32">
        <v>510435.83</v>
      </c>
      <c r="X29" s="32"/>
      <c r="Y29" s="32"/>
      <c r="Z29" s="31"/>
      <c r="AA29" s="31"/>
      <c r="AB29" s="31">
        <v>0</v>
      </c>
      <c r="AC29" s="31">
        <v>0</v>
      </c>
      <c r="AD29" s="32">
        <v>41026</v>
      </c>
      <c r="AE29" s="32">
        <v>725324</v>
      </c>
      <c r="AF29" s="31">
        <v>1129</v>
      </c>
      <c r="AG29" s="32">
        <v>0</v>
      </c>
      <c r="AH29" s="32">
        <v>0</v>
      </c>
      <c r="AI29" s="32">
        <v>2161</v>
      </c>
      <c r="AJ29" s="32"/>
      <c r="AK29" s="32">
        <v>225938.06</v>
      </c>
      <c r="AL29" s="32"/>
      <c r="AM29" s="32">
        <f>43000+1500</f>
        <v>44500</v>
      </c>
      <c r="AN29" s="32">
        <v>1500</v>
      </c>
      <c r="AO29" s="48">
        <v>761728.56</v>
      </c>
      <c r="AP29" s="59"/>
      <c r="AQ29" s="32"/>
      <c r="AR29" s="32">
        <v>23300</v>
      </c>
      <c r="AS29" s="32"/>
      <c r="AT29" s="32"/>
      <c r="AU29" s="53">
        <v>446135.72</v>
      </c>
      <c r="AV29" s="32"/>
      <c r="AW29" s="32">
        <v>1729594</v>
      </c>
      <c r="AX29" s="32">
        <v>87430</v>
      </c>
      <c r="AY29" s="32">
        <v>10586</v>
      </c>
      <c r="AZ29" s="32">
        <v>1852400</v>
      </c>
      <c r="BA29" s="32">
        <v>25668839</v>
      </c>
      <c r="BB29" s="31">
        <v>11655244</v>
      </c>
      <c r="BC29" s="31">
        <v>550000</v>
      </c>
      <c r="BD29" s="31"/>
      <c r="BE29" s="31">
        <v>61000</v>
      </c>
      <c r="BF29" s="31">
        <v>0</v>
      </c>
      <c r="BG29" s="31">
        <v>0</v>
      </c>
      <c r="BH29" s="31">
        <v>2000000</v>
      </c>
      <c r="BI29" s="31">
        <v>2649479</v>
      </c>
      <c r="BJ29" s="31"/>
      <c r="BK29" s="32">
        <v>5306497</v>
      </c>
      <c r="BL29" s="32">
        <f t="shared" si="0"/>
        <v>57769629.079999998</v>
      </c>
      <c r="BM29" s="32">
        <v>817764</v>
      </c>
      <c r="BN29" s="32"/>
    </row>
    <row r="30" spans="1:66" s="1" customFormat="1" ht="19.7" customHeight="1" x14ac:dyDescent="0.2">
      <c r="A30" s="30" t="s">
        <v>31</v>
      </c>
      <c r="B30" s="30" t="s">
        <v>69</v>
      </c>
      <c r="C30" s="42">
        <v>512549.33</v>
      </c>
      <c r="D30" s="43">
        <v>51067.360000000001</v>
      </c>
      <c r="E30" s="31"/>
      <c r="F30" s="43">
        <v>0</v>
      </c>
      <c r="G30" s="43">
        <v>56619.92</v>
      </c>
      <c r="H30" s="31">
        <v>188.02</v>
      </c>
      <c r="I30" s="31">
        <v>66543.16</v>
      </c>
      <c r="J30" s="31">
        <v>356916.41000000003</v>
      </c>
      <c r="K30" s="31">
        <v>159600</v>
      </c>
      <c r="L30" s="31">
        <v>20000</v>
      </c>
      <c r="M30" s="32">
        <v>1000</v>
      </c>
      <c r="N30" s="32">
        <v>800</v>
      </c>
      <c r="O30" s="31">
        <v>126382</v>
      </c>
      <c r="P30" s="31">
        <v>8596.91</v>
      </c>
      <c r="Q30" s="32">
        <v>0</v>
      </c>
      <c r="R30" s="32">
        <v>0</v>
      </c>
      <c r="S30" s="31">
        <v>444057.98</v>
      </c>
      <c r="T30" s="32"/>
      <c r="U30" s="32"/>
      <c r="V30" s="32">
        <v>499814.64</v>
      </c>
      <c r="W30" s="32">
        <v>121869.69</v>
      </c>
      <c r="X30" s="32"/>
      <c r="Y30" s="32"/>
      <c r="Z30" s="31"/>
      <c r="AA30" s="31"/>
      <c r="AB30" s="31">
        <v>0</v>
      </c>
      <c r="AC30" s="31">
        <v>0</v>
      </c>
      <c r="AD30" s="31">
        <v>0</v>
      </c>
      <c r="AE30" s="32">
        <v>1209</v>
      </c>
      <c r="AF30" s="31">
        <v>0</v>
      </c>
      <c r="AG30" s="32">
        <v>0</v>
      </c>
      <c r="AH30" s="32"/>
      <c r="AI30" s="32"/>
      <c r="AJ30" s="32"/>
      <c r="AK30" s="32">
        <v>284571.40000000002</v>
      </c>
      <c r="AL30" s="32"/>
      <c r="AM30" s="32"/>
      <c r="AN30" s="32"/>
      <c r="AO30" s="47"/>
      <c r="AP30" s="58">
        <v>495326.27</v>
      </c>
      <c r="AQ30" s="32"/>
      <c r="AR30" s="32"/>
      <c r="AS30" s="32"/>
      <c r="AT30" s="32"/>
      <c r="AU30" s="53">
        <v>272082.53999999998</v>
      </c>
      <c r="AV30" s="32"/>
      <c r="AW30" s="32">
        <v>221762</v>
      </c>
      <c r="AX30" s="32">
        <v>22240</v>
      </c>
      <c r="AY30" s="32">
        <v>2693</v>
      </c>
      <c r="AZ30" s="32">
        <v>471206</v>
      </c>
      <c r="BA30" s="32">
        <v>5163644</v>
      </c>
      <c r="BB30" s="31"/>
      <c r="BC30" s="31"/>
      <c r="BD30" s="31">
        <v>175000</v>
      </c>
      <c r="BE30" s="31">
        <v>25000</v>
      </c>
      <c r="BF30" s="31">
        <v>0</v>
      </c>
      <c r="BG30" s="31">
        <v>0</v>
      </c>
      <c r="BH30" s="31">
        <v>4034232</v>
      </c>
      <c r="BI30" s="31">
        <v>3370434</v>
      </c>
      <c r="BJ30" s="31"/>
      <c r="BK30" s="32">
        <v>2976916</v>
      </c>
      <c r="BL30" s="32">
        <f t="shared" si="0"/>
        <v>19942321.629999999</v>
      </c>
      <c r="BM30" s="32">
        <v>207947</v>
      </c>
      <c r="BN30" s="32"/>
    </row>
    <row r="31" spans="1:66" s="1" customFormat="1" ht="19.7" customHeight="1" x14ac:dyDescent="0.2">
      <c r="A31" s="30" t="s">
        <v>32</v>
      </c>
      <c r="B31" s="30" t="s">
        <v>70</v>
      </c>
      <c r="C31" s="42">
        <v>189266</v>
      </c>
      <c r="D31" s="44">
        <v>200354.79</v>
      </c>
      <c r="E31" s="31"/>
      <c r="F31" s="44">
        <v>0</v>
      </c>
      <c r="G31" s="44">
        <v>37595</v>
      </c>
      <c r="H31" s="31">
        <v>0</v>
      </c>
      <c r="I31" s="31">
        <v>24700</v>
      </c>
      <c r="J31" s="31">
        <v>0</v>
      </c>
      <c r="K31" s="31">
        <v>23575.69</v>
      </c>
      <c r="L31" s="31">
        <v>25000</v>
      </c>
      <c r="M31" s="32">
        <v>1000</v>
      </c>
      <c r="N31" s="32">
        <v>4838</v>
      </c>
      <c r="O31" s="31">
        <v>119011</v>
      </c>
      <c r="P31" s="31">
        <v>7140</v>
      </c>
      <c r="Q31" s="32">
        <v>0</v>
      </c>
      <c r="R31" s="32">
        <v>0</v>
      </c>
      <c r="S31" s="31">
        <v>318178.25</v>
      </c>
      <c r="T31" s="32"/>
      <c r="U31" s="32"/>
      <c r="V31" s="32"/>
      <c r="W31" s="32">
        <v>157119.19</v>
      </c>
      <c r="X31" s="32"/>
      <c r="Y31" s="32"/>
      <c r="Z31" s="31"/>
      <c r="AA31" s="31"/>
      <c r="AB31" s="31">
        <v>0</v>
      </c>
      <c r="AC31" s="31">
        <v>0</v>
      </c>
      <c r="AD31" s="31">
        <v>40000</v>
      </c>
      <c r="AE31" s="32">
        <v>403149</v>
      </c>
      <c r="AF31" s="31">
        <v>0</v>
      </c>
      <c r="AG31" s="32">
        <v>0</v>
      </c>
      <c r="AH31" s="32"/>
      <c r="AI31" s="32"/>
      <c r="AJ31" s="32"/>
      <c r="AK31" s="32">
        <v>225938.05</v>
      </c>
      <c r="AL31" s="32"/>
      <c r="AM31" s="32">
        <v>1500</v>
      </c>
      <c r="AN31" s="32">
        <v>1500</v>
      </c>
      <c r="AO31" s="48">
        <v>42834.35</v>
      </c>
      <c r="AP31" s="59"/>
      <c r="AQ31" s="32"/>
      <c r="AR31" s="32"/>
      <c r="AS31" s="32"/>
      <c r="AT31" s="32"/>
      <c r="AU31" s="53">
        <v>145621.20000000001</v>
      </c>
      <c r="AV31" s="32"/>
      <c r="AW31" s="32">
        <v>122854</v>
      </c>
      <c r="AX31" s="32">
        <v>23970</v>
      </c>
      <c r="AY31" s="32">
        <v>2902</v>
      </c>
      <c r="AZ31" s="32">
        <v>507862</v>
      </c>
      <c r="BA31" s="32">
        <v>8476094</v>
      </c>
      <c r="BB31" s="31">
        <v>1372707</v>
      </c>
      <c r="BC31" s="31"/>
      <c r="BD31" s="31">
        <v>25000</v>
      </c>
      <c r="BE31" s="31">
        <v>744000</v>
      </c>
      <c r="BF31" s="31">
        <v>0</v>
      </c>
      <c r="BG31" s="31">
        <v>0</v>
      </c>
      <c r="BH31" s="31">
        <v>2241287</v>
      </c>
      <c r="BI31" s="31">
        <v>1000000</v>
      </c>
      <c r="BJ31" s="31"/>
      <c r="BK31" s="32">
        <v>0</v>
      </c>
      <c r="BL31" s="32">
        <f t="shared" si="0"/>
        <v>16484996.52</v>
      </c>
      <c r="BM31" s="32">
        <v>1060084</v>
      </c>
      <c r="BN31" s="32"/>
    </row>
    <row r="32" spans="1:66" s="1" customFormat="1" ht="19.7" customHeight="1" x14ac:dyDescent="0.2">
      <c r="A32" s="30" t="s">
        <v>33</v>
      </c>
      <c r="B32" s="30" t="s">
        <v>69</v>
      </c>
      <c r="C32" s="42">
        <v>6356377.2199999997</v>
      </c>
      <c r="D32" s="43">
        <v>1673771.94</v>
      </c>
      <c r="E32" s="31"/>
      <c r="F32" s="43">
        <v>80193.210000000006</v>
      </c>
      <c r="G32" s="43">
        <v>1401229.23</v>
      </c>
      <c r="H32" s="31">
        <v>507506.81</v>
      </c>
      <c r="I32" s="31">
        <v>1036674.15</v>
      </c>
      <c r="J32" s="31">
        <v>0</v>
      </c>
      <c r="K32" s="31">
        <v>284626.57</v>
      </c>
      <c r="L32" s="31">
        <v>225123</v>
      </c>
      <c r="M32" s="32">
        <v>0</v>
      </c>
      <c r="N32" s="32">
        <v>24645</v>
      </c>
      <c r="O32" s="31">
        <v>1690729.07</v>
      </c>
      <c r="P32" s="31">
        <v>22328</v>
      </c>
      <c r="Q32" s="32">
        <v>0</v>
      </c>
      <c r="R32" s="32">
        <v>0</v>
      </c>
      <c r="S32" s="31">
        <v>1000000</v>
      </c>
      <c r="T32" s="32"/>
      <c r="U32" s="32"/>
      <c r="V32" s="32"/>
      <c r="W32" s="32">
        <v>2489339.7200000002</v>
      </c>
      <c r="X32" s="32"/>
      <c r="Y32" s="32"/>
      <c r="Z32" s="31"/>
      <c r="AA32" s="31"/>
      <c r="AB32" s="31">
        <v>0</v>
      </c>
      <c r="AC32" s="31">
        <v>0</v>
      </c>
      <c r="AD32" s="31">
        <v>0</v>
      </c>
      <c r="AE32" s="32">
        <v>8271722</v>
      </c>
      <c r="AF32" s="31">
        <v>0</v>
      </c>
      <c r="AG32" s="32">
        <v>0</v>
      </c>
      <c r="AH32" s="32">
        <v>0</v>
      </c>
      <c r="AI32" s="32">
        <v>52080</v>
      </c>
      <c r="AJ32" s="32"/>
      <c r="AK32" s="32"/>
      <c r="AL32" s="32"/>
      <c r="AM32" s="32">
        <v>1500</v>
      </c>
      <c r="AN32" s="32">
        <v>1500</v>
      </c>
      <c r="AO32" s="47"/>
      <c r="AP32" s="58">
        <v>278800.13</v>
      </c>
      <c r="AQ32" s="32">
        <v>176685</v>
      </c>
      <c r="AR32" s="32">
        <v>23300</v>
      </c>
      <c r="AS32" s="32"/>
      <c r="AT32" s="32"/>
      <c r="AU32" s="53">
        <v>2272849.61</v>
      </c>
      <c r="AV32" s="32">
        <v>800375</v>
      </c>
      <c r="AW32" s="32">
        <v>1153773</v>
      </c>
      <c r="AX32" s="32">
        <v>208802</v>
      </c>
      <c r="AY32" s="32">
        <v>25281</v>
      </c>
      <c r="AZ32" s="32">
        <v>4423950</v>
      </c>
      <c r="BA32" s="32">
        <v>59858296</v>
      </c>
      <c r="BB32" s="31"/>
      <c r="BC32" s="31"/>
      <c r="BD32" s="31">
        <v>550000</v>
      </c>
      <c r="BE32" s="31"/>
      <c r="BF32" s="31">
        <v>0</v>
      </c>
      <c r="BG32" s="31">
        <v>0</v>
      </c>
      <c r="BH32" s="31">
        <v>28022400</v>
      </c>
      <c r="BI32" s="31">
        <v>26000000</v>
      </c>
      <c r="BJ32" s="31">
        <v>500000</v>
      </c>
      <c r="BK32" s="32">
        <v>0</v>
      </c>
      <c r="BL32" s="32">
        <f t="shared" si="0"/>
        <v>149413857.66</v>
      </c>
      <c r="BM32" s="32">
        <v>3320734</v>
      </c>
      <c r="BN32" s="32"/>
    </row>
    <row r="33" spans="1:66" s="1" customFormat="1" ht="19.7" customHeight="1" x14ac:dyDescent="0.2">
      <c r="A33" s="30" t="s">
        <v>34</v>
      </c>
      <c r="B33" s="30" t="s">
        <v>69</v>
      </c>
      <c r="C33" s="42">
        <v>8229788.4299999997</v>
      </c>
      <c r="D33" s="44">
        <v>558518.96</v>
      </c>
      <c r="E33" s="31"/>
      <c r="F33" s="44">
        <v>0</v>
      </c>
      <c r="G33" s="44">
        <v>874526.85</v>
      </c>
      <c r="H33" s="31">
        <v>160518.03</v>
      </c>
      <c r="I33" s="31">
        <v>857835.85</v>
      </c>
      <c r="J33" s="31">
        <v>0</v>
      </c>
      <c r="K33" s="31">
        <v>62939</v>
      </c>
      <c r="L33" s="31">
        <v>165613</v>
      </c>
      <c r="M33" s="32">
        <v>0</v>
      </c>
      <c r="N33" s="32">
        <v>8200</v>
      </c>
      <c r="O33" s="31">
        <v>905248.42</v>
      </c>
      <c r="P33" s="31">
        <v>6315.61</v>
      </c>
      <c r="Q33" s="32"/>
      <c r="R33" s="32">
        <v>0</v>
      </c>
      <c r="S33" s="31">
        <v>1243043.8600000001</v>
      </c>
      <c r="T33" s="32"/>
      <c r="U33" s="32"/>
      <c r="V33" s="32"/>
      <c r="W33" s="32">
        <v>1255844.1200000001</v>
      </c>
      <c r="X33" s="32"/>
      <c r="Y33" s="32"/>
      <c r="Z33" s="31"/>
      <c r="AA33" s="31"/>
      <c r="AB33" s="31">
        <v>0</v>
      </c>
      <c r="AC33" s="31">
        <v>0</v>
      </c>
      <c r="AD33" s="32">
        <v>12615</v>
      </c>
      <c r="AE33" s="32">
        <v>6706223</v>
      </c>
      <c r="AF33" s="31">
        <v>104596</v>
      </c>
      <c r="AG33" s="32">
        <v>16682</v>
      </c>
      <c r="AH33" s="32"/>
      <c r="AI33" s="32"/>
      <c r="AJ33" s="32"/>
      <c r="AK33" s="32">
        <v>280809.56</v>
      </c>
      <c r="AL33" s="32"/>
      <c r="AM33" s="32"/>
      <c r="AN33" s="32"/>
      <c r="AO33" s="48"/>
      <c r="AP33" s="59"/>
      <c r="AQ33" s="32"/>
      <c r="AR33" s="32"/>
      <c r="AS33" s="32">
        <v>69740</v>
      </c>
      <c r="AT33" s="32"/>
      <c r="AU33" s="53"/>
      <c r="AV33" s="32">
        <v>1147023</v>
      </c>
      <c r="AW33" s="32">
        <v>1952</v>
      </c>
      <c r="AX33" s="32">
        <v>122824</v>
      </c>
      <c r="AY33" s="32">
        <v>14871</v>
      </c>
      <c r="AZ33" s="32">
        <v>2602324</v>
      </c>
      <c r="BA33" s="32">
        <v>33461328</v>
      </c>
      <c r="BB33" s="31"/>
      <c r="BC33" s="31"/>
      <c r="BD33" s="31">
        <v>140000</v>
      </c>
      <c r="BE33" s="31">
        <v>15000</v>
      </c>
      <c r="BF33" s="31">
        <v>0</v>
      </c>
      <c r="BG33" s="31">
        <v>0</v>
      </c>
      <c r="BH33" s="31">
        <v>6257164</v>
      </c>
      <c r="BI33" s="31">
        <v>7958400</v>
      </c>
      <c r="BJ33" s="31"/>
      <c r="BK33" s="32">
        <v>3545772</v>
      </c>
      <c r="BL33" s="32">
        <f t="shared" si="0"/>
        <v>76785715.689999998</v>
      </c>
      <c r="BM33" s="32">
        <v>1429194</v>
      </c>
      <c r="BN33" s="32"/>
    </row>
    <row r="34" spans="1:66" s="1" customFormat="1" ht="19.7" customHeight="1" x14ac:dyDescent="0.2">
      <c r="A34" s="30" t="s">
        <v>35</v>
      </c>
      <c r="B34" s="30" t="s">
        <v>70</v>
      </c>
      <c r="C34" s="42">
        <v>7024854.2999999998</v>
      </c>
      <c r="D34" s="43">
        <v>4363618.7</v>
      </c>
      <c r="E34" s="31">
        <v>106950.75</v>
      </c>
      <c r="F34" s="43">
        <v>60054.98</v>
      </c>
      <c r="G34" s="43">
        <v>1814426.1099999999</v>
      </c>
      <c r="H34" s="31">
        <v>72073.11</v>
      </c>
      <c r="I34" s="31">
        <v>966197</v>
      </c>
      <c r="J34" s="31">
        <v>1008055</v>
      </c>
      <c r="K34" s="31">
        <v>440043.67</v>
      </c>
      <c r="L34" s="31">
        <v>636110</v>
      </c>
      <c r="M34" s="32">
        <v>93172.31</v>
      </c>
      <c r="N34" s="32">
        <v>37000</v>
      </c>
      <c r="O34" s="31">
        <v>5884971.9000000004</v>
      </c>
      <c r="P34" s="31">
        <v>421291.62</v>
      </c>
      <c r="Q34" s="32">
        <v>0</v>
      </c>
      <c r="R34" s="32">
        <v>0</v>
      </c>
      <c r="S34" s="31">
        <v>408970.19</v>
      </c>
      <c r="T34" s="32"/>
      <c r="U34" s="32"/>
      <c r="V34" s="32"/>
      <c r="W34" s="32">
        <v>2947453.75</v>
      </c>
      <c r="X34" s="32"/>
      <c r="Y34" s="32"/>
      <c r="Z34" s="31"/>
      <c r="AA34" s="31"/>
      <c r="AB34" s="31">
        <v>16601</v>
      </c>
      <c r="AC34" s="31">
        <v>0</v>
      </c>
      <c r="AD34" s="31">
        <v>0</v>
      </c>
      <c r="AE34" s="32">
        <v>17550697</v>
      </c>
      <c r="AF34" s="31">
        <v>1252</v>
      </c>
      <c r="AG34" s="32">
        <v>5696</v>
      </c>
      <c r="AH34" s="32">
        <v>46626</v>
      </c>
      <c r="AI34" s="32">
        <v>124413</v>
      </c>
      <c r="AJ34" s="32"/>
      <c r="AK34" s="32"/>
      <c r="AL34" s="32"/>
      <c r="AM34" s="32">
        <f>1000+1000+1000</f>
        <v>3000</v>
      </c>
      <c r="AN34" s="32"/>
      <c r="AO34" s="47"/>
      <c r="AP34" s="58"/>
      <c r="AQ34" s="32">
        <v>113685</v>
      </c>
      <c r="AR34" s="32">
        <v>69900</v>
      </c>
      <c r="AS34" s="32">
        <v>55941</v>
      </c>
      <c r="AT34" s="32">
        <v>28000</v>
      </c>
      <c r="AU34" s="53"/>
      <c r="AV34" s="32"/>
      <c r="AW34" s="32">
        <v>16291563</v>
      </c>
      <c r="AX34" s="32">
        <v>568427</v>
      </c>
      <c r="AY34" s="32">
        <v>68823</v>
      </c>
      <c r="AZ34" s="32">
        <v>12043456</v>
      </c>
      <c r="BA34" s="32">
        <v>170134007</v>
      </c>
      <c r="BB34" s="31">
        <v>71389589</v>
      </c>
      <c r="BC34" s="31"/>
      <c r="BD34" s="31"/>
      <c r="BE34" s="31">
        <v>392500</v>
      </c>
      <c r="BF34" s="31">
        <v>0</v>
      </c>
      <c r="BG34" s="31">
        <v>0</v>
      </c>
      <c r="BH34" s="31">
        <v>635411</v>
      </c>
      <c r="BI34" s="31">
        <v>500000</v>
      </c>
      <c r="BJ34" s="31"/>
      <c r="BK34" s="32">
        <v>14911463</v>
      </c>
      <c r="BL34" s="32">
        <f t="shared" ref="BL34:BL55" si="1">SUM(C34:BK34)</f>
        <v>331236293.38999999</v>
      </c>
      <c r="BM34" s="32">
        <v>4449019</v>
      </c>
      <c r="BN34" s="32"/>
    </row>
    <row r="35" spans="1:66" s="17" customFormat="1" ht="19.7" customHeight="1" x14ac:dyDescent="0.2">
      <c r="A35" s="34" t="s">
        <v>67</v>
      </c>
      <c r="B35" s="35"/>
      <c r="C35" s="42">
        <v>391132</v>
      </c>
      <c r="D35" s="43">
        <v>102254</v>
      </c>
      <c r="E35" s="31"/>
      <c r="F35" s="44">
        <v>0</v>
      </c>
      <c r="G35" s="43">
        <v>89192.54</v>
      </c>
      <c r="H35" s="31">
        <v>0</v>
      </c>
      <c r="I35" s="31">
        <v>54530.81</v>
      </c>
      <c r="K35" s="31"/>
      <c r="L35" s="31">
        <v>27000</v>
      </c>
      <c r="M35" s="32"/>
      <c r="N35" s="32">
        <v>4920</v>
      </c>
      <c r="O35" s="31">
        <v>148180.85999999999</v>
      </c>
      <c r="P35" s="31"/>
      <c r="Q35" s="32"/>
      <c r="R35" s="32">
        <v>0</v>
      </c>
      <c r="S35" s="31"/>
      <c r="T35" s="32"/>
      <c r="U35" s="32"/>
      <c r="V35" s="32"/>
      <c r="W35" s="32">
        <v>0</v>
      </c>
      <c r="X35" s="32"/>
      <c r="Y35" s="32"/>
      <c r="Z35" s="31"/>
      <c r="AA35" s="31"/>
      <c r="AB35" s="31">
        <v>0</v>
      </c>
      <c r="AC35" s="31"/>
      <c r="AD35" s="31"/>
      <c r="AE35" s="32">
        <v>1101123.23</v>
      </c>
      <c r="AF35" s="31">
        <v>55.6</v>
      </c>
      <c r="AG35" s="32">
        <v>0</v>
      </c>
      <c r="AH35" s="32"/>
      <c r="AI35" s="32">
        <v>5162</v>
      </c>
      <c r="AJ35" s="32"/>
      <c r="AK35" s="32"/>
      <c r="AL35" s="32"/>
      <c r="AM35" s="32"/>
      <c r="AN35" s="32"/>
      <c r="AO35" s="32"/>
      <c r="AP35" s="32"/>
      <c r="AQ35" s="32"/>
      <c r="AR35" s="32"/>
      <c r="AS35" s="32"/>
      <c r="AT35" s="32">
        <v>39800</v>
      </c>
      <c r="AU35" s="53"/>
      <c r="AV35" s="32"/>
      <c r="AW35" s="32">
        <v>0</v>
      </c>
      <c r="AX35" s="32">
        <v>10937</v>
      </c>
      <c r="AY35" s="32">
        <v>1325</v>
      </c>
      <c r="AZ35" s="32">
        <v>231734</v>
      </c>
      <c r="BA35" s="32">
        <v>2621296</v>
      </c>
      <c r="BB35" s="31"/>
      <c r="BC35" s="31"/>
      <c r="BD35" s="31"/>
      <c r="BE35" s="31"/>
      <c r="BF35" s="31"/>
      <c r="BG35" s="31"/>
      <c r="BH35" s="31"/>
      <c r="BI35" s="31"/>
      <c r="BJ35" s="31"/>
      <c r="BK35" s="32">
        <v>0</v>
      </c>
      <c r="BL35" s="32">
        <f t="shared" si="1"/>
        <v>4828643.04</v>
      </c>
      <c r="BM35" s="32">
        <v>0</v>
      </c>
      <c r="BN35" s="32"/>
    </row>
    <row r="36" spans="1:66" s="1" customFormat="1" ht="19.7" customHeight="1" x14ac:dyDescent="0.2">
      <c r="A36" s="30" t="s">
        <v>36</v>
      </c>
      <c r="B36" s="30" t="s">
        <v>70</v>
      </c>
      <c r="C36" s="31">
        <v>52110.67</v>
      </c>
      <c r="D36" s="44">
        <v>57306.58</v>
      </c>
      <c r="E36" s="31"/>
      <c r="F36" s="43">
        <v>0</v>
      </c>
      <c r="G36" s="44">
        <v>9441</v>
      </c>
      <c r="H36" s="31">
        <v>0</v>
      </c>
      <c r="I36" s="31">
        <v>10000</v>
      </c>
      <c r="J36" s="31">
        <v>258147.6</v>
      </c>
      <c r="K36" s="31">
        <v>0</v>
      </c>
      <c r="L36" s="31">
        <v>20000</v>
      </c>
      <c r="M36" s="32">
        <v>0</v>
      </c>
      <c r="N36" s="32">
        <v>11400</v>
      </c>
      <c r="O36" s="31">
        <v>376644.71</v>
      </c>
      <c r="P36" s="31">
        <v>6447</v>
      </c>
      <c r="Q36" s="32">
        <v>0</v>
      </c>
      <c r="R36" s="32">
        <v>0</v>
      </c>
      <c r="S36" s="31">
        <v>438083.66</v>
      </c>
      <c r="T36" s="32"/>
      <c r="U36" s="32"/>
      <c r="V36" s="32">
        <v>494503.6</v>
      </c>
      <c r="W36" s="32">
        <v>98601.66</v>
      </c>
      <c r="X36" s="32"/>
      <c r="Y36" s="32"/>
      <c r="Z36" s="31"/>
      <c r="AA36" s="31"/>
      <c r="AB36" s="31">
        <v>25371.22</v>
      </c>
      <c r="AC36" s="31"/>
      <c r="AD36" s="31">
        <v>0</v>
      </c>
      <c r="AE36" s="32">
        <v>165867</v>
      </c>
      <c r="AF36" s="31">
        <v>0</v>
      </c>
      <c r="AG36" s="32">
        <v>0</v>
      </c>
      <c r="AH36" s="32">
        <v>0</v>
      </c>
      <c r="AI36" s="32">
        <v>0</v>
      </c>
      <c r="AJ36" s="32"/>
      <c r="AK36" s="32"/>
      <c r="AL36" s="32"/>
      <c r="AM36" s="32"/>
      <c r="AN36" s="32"/>
      <c r="AO36" s="32"/>
      <c r="AP36" s="32"/>
      <c r="AQ36" s="32"/>
      <c r="AR36" s="32"/>
      <c r="AS36" s="32">
        <v>74151</v>
      </c>
      <c r="AT36" s="32"/>
      <c r="AU36" s="53"/>
      <c r="AV36" s="32">
        <v>1554870</v>
      </c>
      <c r="AW36" s="32">
        <v>119384</v>
      </c>
      <c r="AX36" s="32">
        <v>34804</v>
      </c>
      <c r="AY36" s="32">
        <v>4214</v>
      </c>
      <c r="AZ36" s="32">
        <v>737404</v>
      </c>
      <c r="BA36" s="32">
        <v>12906797</v>
      </c>
      <c r="BB36" s="31">
        <v>92497</v>
      </c>
      <c r="BC36" s="31"/>
      <c r="BD36" s="31">
        <v>20</v>
      </c>
      <c r="BE36" s="31">
        <v>29000</v>
      </c>
      <c r="BF36" s="31">
        <v>0</v>
      </c>
      <c r="BG36" s="31">
        <v>0</v>
      </c>
      <c r="BH36" s="31">
        <v>80000</v>
      </c>
      <c r="BI36" s="31"/>
      <c r="BJ36" s="31"/>
      <c r="BK36" s="32">
        <v>1395534</v>
      </c>
      <c r="BL36" s="32">
        <f t="shared" si="1"/>
        <v>19052599.699999999</v>
      </c>
      <c r="BM36" s="32">
        <v>40222</v>
      </c>
      <c r="BN36" s="32"/>
    </row>
    <row r="37" spans="1:66" s="1" customFormat="1" ht="19.7" customHeight="1" x14ac:dyDescent="0.2">
      <c r="A37" s="30" t="s">
        <v>37</v>
      </c>
      <c r="B37" s="30" t="s">
        <v>70</v>
      </c>
      <c r="C37" s="42">
        <v>468034.71</v>
      </c>
      <c r="D37" s="43">
        <v>850794.12</v>
      </c>
      <c r="E37" s="31"/>
      <c r="F37" s="44">
        <v>0</v>
      </c>
      <c r="G37" s="43">
        <v>110295.81</v>
      </c>
      <c r="I37" s="31">
        <v>55388.43</v>
      </c>
      <c r="J37" s="31">
        <v>0</v>
      </c>
      <c r="K37" s="31"/>
      <c r="L37" s="31">
        <v>28555</v>
      </c>
      <c r="M37" s="32">
        <v>1000</v>
      </c>
      <c r="N37" s="32">
        <v>2000</v>
      </c>
      <c r="O37" s="31">
        <v>249212.01</v>
      </c>
      <c r="P37" s="31">
        <v>3813.76</v>
      </c>
      <c r="Q37" s="32">
        <v>0</v>
      </c>
      <c r="R37" s="32">
        <v>0</v>
      </c>
      <c r="S37" s="31">
        <v>308702.09000000003</v>
      </c>
      <c r="T37" s="32"/>
      <c r="U37" s="32"/>
      <c r="V37" s="32"/>
      <c r="W37" s="32">
        <v>268362.58</v>
      </c>
      <c r="X37" s="32"/>
      <c r="Y37" s="32"/>
      <c r="Z37" s="31"/>
      <c r="AA37" s="31"/>
      <c r="AB37" s="31">
        <v>0</v>
      </c>
      <c r="AC37" s="31">
        <v>0</v>
      </c>
      <c r="AD37" s="31">
        <v>36486</v>
      </c>
      <c r="AE37" s="32">
        <v>317577</v>
      </c>
      <c r="AF37" s="31">
        <v>1053</v>
      </c>
      <c r="AG37" s="32">
        <v>0</v>
      </c>
      <c r="AH37" s="32"/>
      <c r="AI37" s="32"/>
      <c r="AJ37" s="32"/>
      <c r="AK37" s="32"/>
      <c r="AL37" s="32"/>
      <c r="AM37" s="32"/>
      <c r="AN37" s="32"/>
      <c r="AO37" s="47">
        <v>148544.44</v>
      </c>
      <c r="AP37" s="58"/>
      <c r="AQ37" s="32"/>
      <c r="AR37" s="32"/>
      <c r="AS37" s="32"/>
      <c r="AT37" s="32"/>
      <c r="AU37" s="53"/>
      <c r="AV37" s="32"/>
      <c r="AW37" s="32">
        <v>460587</v>
      </c>
      <c r="AX37" s="32">
        <v>27762</v>
      </c>
      <c r="AY37" s="32">
        <v>3361</v>
      </c>
      <c r="AZ37" s="32">
        <v>588198</v>
      </c>
      <c r="BA37" s="32">
        <v>9016873</v>
      </c>
      <c r="BB37" s="31">
        <v>3200000</v>
      </c>
      <c r="BC37" s="31"/>
      <c r="BD37" s="31"/>
      <c r="BE37" s="31">
        <v>310000</v>
      </c>
      <c r="BF37" s="31">
        <v>0</v>
      </c>
      <c r="BG37" s="31">
        <v>0</v>
      </c>
      <c r="BH37" s="31">
        <v>1338461</v>
      </c>
      <c r="BI37" s="31">
        <v>34354</v>
      </c>
      <c r="BJ37" s="31"/>
      <c r="BK37" s="32">
        <v>2088515</v>
      </c>
      <c r="BL37" s="32">
        <f t="shared" si="1"/>
        <v>19917929.949999999</v>
      </c>
      <c r="BM37" s="32">
        <v>661786</v>
      </c>
      <c r="BN37" s="32"/>
    </row>
    <row r="38" spans="1:66" s="1" customFormat="1" ht="19.7" customHeight="1" x14ac:dyDescent="0.2">
      <c r="A38" s="30" t="s">
        <v>38</v>
      </c>
      <c r="B38" s="30" t="s">
        <v>70</v>
      </c>
      <c r="C38" s="42">
        <v>1011712.45</v>
      </c>
      <c r="D38" s="44">
        <v>168046.5</v>
      </c>
      <c r="E38" s="31"/>
      <c r="F38" s="43">
        <v>0</v>
      </c>
      <c r="G38" s="44">
        <v>245615.43</v>
      </c>
      <c r="H38" s="31">
        <v>20895</v>
      </c>
      <c r="I38" s="31">
        <v>138349.95000000001</v>
      </c>
      <c r="J38" s="31">
        <v>0</v>
      </c>
      <c r="K38" s="31">
        <v>158000</v>
      </c>
      <c r="L38" s="31">
        <v>77289</v>
      </c>
      <c r="M38" s="32">
        <v>0</v>
      </c>
      <c r="N38" s="32">
        <v>15500</v>
      </c>
      <c r="O38" s="31">
        <v>682713.72</v>
      </c>
      <c r="P38" s="31">
        <v>13552</v>
      </c>
      <c r="Q38" s="32">
        <v>0</v>
      </c>
      <c r="R38" s="32">
        <v>0</v>
      </c>
      <c r="S38" s="31"/>
      <c r="T38" s="32"/>
      <c r="U38" s="32"/>
      <c r="V38" s="32"/>
      <c r="W38" s="32">
        <v>354085.67</v>
      </c>
      <c r="X38" s="32"/>
      <c r="Y38" s="32"/>
      <c r="Z38" s="31"/>
      <c r="AA38" s="31"/>
      <c r="AB38" s="31">
        <v>0</v>
      </c>
      <c r="AC38" s="31">
        <v>0</v>
      </c>
      <c r="AD38" s="31">
        <v>0</v>
      </c>
      <c r="AE38" s="32">
        <v>2908833</v>
      </c>
      <c r="AF38" s="31">
        <v>20127</v>
      </c>
      <c r="AG38" s="32">
        <v>1201</v>
      </c>
      <c r="AH38" s="32"/>
      <c r="AI38" s="32">
        <v>0</v>
      </c>
      <c r="AJ38" s="32"/>
      <c r="AK38" s="32"/>
      <c r="AL38" s="32"/>
      <c r="AM38" s="32"/>
      <c r="AN38" s="32"/>
      <c r="AO38" s="48"/>
      <c r="AP38" s="59"/>
      <c r="AQ38" s="32"/>
      <c r="AR38" s="32">
        <v>23300</v>
      </c>
      <c r="AS38" s="32">
        <v>74963</v>
      </c>
      <c r="AT38" s="32">
        <v>28000</v>
      </c>
      <c r="AU38" s="53"/>
      <c r="AV38" s="32"/>
      <c r="AW38" s="32">
        <v>2223112</v>
      </c>
      <c r="AX38" s="32">
        <v>91803</v>
      </c>
      <c r="AY38" s="32">
        <v>11115</v>
      </c>
      <c r="AZ38" s="32">
        <v>1945065</v>
      </c>
      <c r="BA38" s="32">
        <v>17320951</v>
      </c>
      <c r="BB38" s="31">
        <v>36828052</v>
      </c>
      <c r="BC38" s="31">
        <v>3640000</v>
      </c>
      <c r="BD38" s="31">
        <v>900000</v>
      </c>
      <c r="BE38" s="31">
        <v>150000</v>
      </c>
      <c r="BF38" s="31">
        <v>0</v>
      </c>
      <c r="BG38" s="31">
        <v>0</v>
      </c>
      <c r="BH38" s="31">
        <v>6099073</v>
      </c>
      <c r="BI38" s="31">
        <v>3281305</v>
      </c>
      <c r="BJ38" s="31"/>
      <c r="BK38" s="32">
        <v>8979224</v>
      </c>
      <c r="BL38" s="32">
        <f t="shared" si="1"/>
        <v>87411883.719999999</v>
      </c>
      <c r="BM38" s="32">
        <v>2603383</v>
      </c>
      <c r="BN38" s="32"/>
    </row>
    <row r="39" spans="1:66" s="1" customFormat="1" ht="19.7" customHeight="1" x14ac:dyDescent="0.2">
      <c r="A39" s="30" t="s">
        <v>39</v>
      </c>
      <c r="B39" s="30" t="s">
        <v>70</v>
      </c>
      <c r="C39" s="42">
        <v>1953312.27</v>
      </c>
      <c r="D39" s="43">
        <v>1900039.41</v>
      </c>
      <c r="E39" s="31"/>
      <c r="F39" s="44">
        <v>0</v>
      </c>
      <c r="G39" s="43">
        <v>408334.18</v>
      </c>
      <c r="H39" s="31">
        <v>0</v>
      </c>
      <c r="I39" s="31">
        <v>248947.35</v>
      </c>
      <c r="J39" s="31">
        <v>0</v>
      </c>
      <c r="K39" s="31">
        <v>367550</v>
      </c>
      <c r="L39" s="31">
        <v>112269</v>
      </c>
      <c r="M39" s="32">
        <v>0</v>
      </c>
      <c r="N39" s="32"/>
      <c r="O39" s="31">
        <v>953361.66999999993</v>
      </c>
      <c r="P39" s="31">
        <v>26724</v>
      </c>
      <c r="Q39" s="32"/>
      <c r="R39" s="32">
        <v>0</v>
      </c>
      <c r="S39" s="31">
        <v>483270.34</v>
      </c>
      <c r="T39" s="32"/>
      <c r="U39" s="32"/>
      <c r="V39" s="32"/>
      <c r="W39" s="32">
        <v>852192.88</v>
      </c>
      <c r="X39" s="32"/>
      <c r="Y39" s="32"/>
      <c r="Z39" s="31"/>
      <c r="AA39" s="31"/>
      <c r="AB39" s="31">
        <v>21500</v>
      </c>
      <c r="AC39" s="31">
        <v>0</v>
      </c>
      <c r="AD39" s="31">
        <v>8679</v>
      </c>
      <c r="AE39" s="32">
        <v>4681463</v>
      </c>
      <c r="AF39" s="31">
        <v>4116</v>
      </c>
      <c r="AG39" s="32">
        <v>0</v>
      </c>
      <c r="AH39" s="32">
        <v>0</v>
      </c>
      <c r="AI39" s="32">
        <v>7516</v>
      </c>
      <c r="AJ39" s="32"/>
      <c r="AK39" s="32"/>
      <c r="AL39" s="32"/>
      <c r="AM39" s="32"/>
      <c r="AN39" s="32"/>
      <c r="AO39" s="47"/>
      <c r="AP39" s="58"/>
      <c r="AQ39" s="32"/>
      <c r="AR39" s="32"/>
      <c r="AS39" s="32">
        <v>75000</v>
      </c>
      <c r="AT39" s="32"/>
      <c r="AU39" s="53">
        <v>282877.99</v>
      </c>
      <c r="AV39" s="32">
        <v>797683</v>
      </c>
      <c r="AW39" s="32">
        <v>50487</v>
      </c>
      <c r="AX39" s="32">
        <v>109592</v>
      </c>
      <c r="AY39" s="32">
        <v>13269</v>
      </c>
      <c r="AZ39" s="32">
        <v>2321953</v>
      </c>
      <c r="BA39" s="32">
        <v>37935913</v>
      </c>
      <c r="BB39" s="31">
        <v>6645111</v>
      </c>
      <c r="BC39" s="31"/>
      <c r="BD39" s="31">
        <v>300000</v>
      </c>
      <c r="BE39" s="31">
        <v>450000</v>
      </c>
      <c r="BF39" s="31">
        <v>0</v>
      </c>
      <c r="BG39" s="31">
        <v>0</v>
      </c>
      <c r="BH39" s="31">
        <v>7205220</v>
      </c>
      <c r="BI39" s="31">
        <v>5000000</v>
      </c>
      <c r="BJ39" s="31"/>
      <c r="BK39" s="32">
        <v>4637857</v>
      </c>
      <c r="BL39" s="32">
        <f t="shared" si="1"/>
        <v>77854238.090000004</v>
      </c>
      <c r="BM39" s="32">
        <v>2065118</v>
      </c>
      <c r="BN39" s="32"/>
    </row>
    <row r="40" spans="1:66" s="1" customFormat="1" ht="19.7" customHeight="1" x14ac:dyDescent="0.2">
      <c r="A40" s="30" t="s">
        <v>40</v>
      </c>
      <c r="B40" s="30" t="s">
        <v>70</v>
      </c>
      <c r="C40" s="42">
        <v>0</v>
      </c>
      <c r="D40" s="44">
        <v>0</v>
      </c>
      <c r="E40" s="31"/>
      <c r="F40" s="43">
        <v>0</v>
      </c>
      <c r="G40" s="44">
        <v>1157</v>
      </c>
      <c r="H40" s="31">
        <v>0</v>
      </c>
      <c r="I40" s="31">
        <v>0</v>
      </c>
      <c r="J40" s="31">
        <v>0</v>
      </c>
      <c r="K40" s="31"/>
      <c r="L40" s="31"/>
      <c r="M40" s="32">
        <v>0</v>
      </c>
      <c r="N40" s="32">
        <v>3840</v>
      </c>
      <c r="O40" s="31">
        <v>5176.09</v>
      </c>
      <c r="P40" s="31">
        <v>437</v>
      </c>
      <c r="Q40" s="32">
        <v>0</v>
      </c>
      <c r="R40" s="32">
        <v>0</v>
      </c>
      <c r="S40" s="31"/>
      <c r="T40" s="32"/>
      <c r="U40" s="32"/>
      <c r="V40" s="32"/>
      <c r="W40" s="32">
        <v>0</v>
      </c>
      <c r="X40" s="32"/>
      <c r="Y40" s="32"/>
      <c r="Z40" s="31"/>
      <c r="AA40" s="31"/>
      <c r="AB40" s="31">
        <v>0</v>
      </c>
      <c r="AC40" s="31">
        <v>0</v>
      </c>
      <c r="AD40" s="31">
        <v>9000</v>
      </c>
      <c r="AE40" s="32">
        <v>0</v>
      </c>
      <c r="AF40" s="31">
        <v>0</v>
      </c>
      <c r="AG40" s="32">
        <v>0</v>
      </c>
      <c r="AH40" s="32"/>
      <c r="AI40" s="32"/>
      <c r="AJ40" s="32"/>
      <c r="AK40" s="32"/>
      <c r="AL40" s="32"/>
      <c r="AM40" s="32"/>
      <c r="AN40" s="32"/>
      <c r="AO40" s="48"/>
      <c r="AP40" s="59"/>
      <c r="AQ40" s="32"/>
      <c r="AR40" s="32"/>
      <c r="AS40" s="32"/>
      <c r="AT40" s="32"/>
      <c r="AU40" s="53"/>
      <c r="AV40" s="32"/>
      <c r="AW40" s="32" t="s">
        <v>117</v>
      </c>
      <c r="AX40" s="32">
        <v>1140</v>
      </c>
      <c r="AY40" s="32">
        <v>138</v>
      </c>
      <c r="AZ40" s="32">
        <v>24150</v>
      </c>
      <c r="BA40" s="32">
        <v>421224</v>
      </c>
      <c r="BB40" s="31">
        <v>42546</v>
      </c>
      <c r="BC40" s="31"/>
      <c r="BD40" s="31">
        <v>2400</v>
      </c>
      <c r="BE40" s="31">
        <v>250</v>
      </c>
      <c r="BF40" s="31">
        <v>0</v>
      </c>
      <c r="BG40" s="31">
        <v>0</v>
      </c>
      <c r="BH40" s="31">
        <v>36000</v>
      </c>
      <c r="BI40" s="31"/>
      <c r="BJ40" s="31"/>
      <c r="BK40" s="32">
        <v>198749</v>
      </c>
      <c r="BL40" s="32">
        <f t="shared" si="1"/>
        <v>746207.09</v>
      </c>
      <c r="BM40" s="32">
        <v>4965</v>
      </c>
      <c r="BN40" s="32"/>
    </row>
    <row r="41" spans="1:66" s="1" customFormat="1" ht="19.7" customHeight="1" x14ac:dyDescent="0.2">
      <c r="A41" s="30" t="s">
        <v>41</v>
      </c>
      <c r="B41" s="30" t="s">
        <v>70</v>
      </c>
      <c r="C41" s="42">
        <v>221283.01</v>
      </c>
      <c r="D41" s="43">
        <v>343111</v>
      </c>
      <c r="E41" s="31"/>
      <c r="F41" s="44">
        <v>0</v>
      </c>
      <c r="G41" s="43">
        <v>66633</v>
      </c>
      <c r="H41" s="31">
        <v>0</v>
      </c>
      <c r="I41" s="31">
        <v>21852</v>
      </c>
      <c r="J41" s="31">
        <v>0</v>
      </c>
      <c r="K41" s="31">
        <v>25000</v>
      </c>
      <c r="L41" s="31">
        <v>20000</v>
      </c>
      <c r="M41" s="32">
        <v>1000</v>
      </c>
      <c r="N41" s="32"/>
      <c r="O41" s="31">
        <v>169969.32</v>
      </c>
      <c r="P41" s="31">
        <v>1746</v>
      </c>
      <c r="Q41" s="32">
        <v>0</v>
      </c>
      <c r="R41" s="32">
        <v>0</v>
      </c>
      <c r="S41" s="31">
        <v>220000</v>
      </c>
      <c r="T41" s="32"/>
      <c r="U41" s="32"/>
      <c r="V41" s="32"/>
      <c r="W41" s="32">
        <v>287484.45</v>
      </c>
      <c r="X41" s="32"/>
      <c r="Y41" s="32"/>
      <c r="Z41" s="31"/>
      <c r="AA41" s="31"/>
      <c r="AB41" s="31">
        <v>0</v>
      </c>
      <c r="AC41" s="31">
        <v>0</v>
      </c>
      <c r="AD41" s="31">
        <v>0</v>
      </c>
      <c r="AE41" s="32">
        <v>226748</v>
      </c>
      <c r="AF41" s="31">
        <v>0</v>
      </c>
      <c r="AG41" s="32">
        <v>0</v>
      </c>
      <c r="AH41" s="32"/>
      <c r="AI41" s="32"/>
      <c r="AJ41" s="32"/>
      <c r="AK41" s="32"/>
      <c r="AL41" s="32"/>
      <c r="AM41" s="32"/>
      <c r="AN41" s="32"/>
      <c r="AO41" s="47"/>
      <c r="AP41" s="58"/>
      <c r="AQ41" s="32"/>
      <c r="AR41" s="32"/>
      <c r="AS41" s="32"/>
      <c r="AT41" s="32">
        <v>28000</v>
      </c>
      <c r="AU41" s="53"/>
      <c r="AV41" s="32"/>
      <c r="AW41" s="32">
        <v>194207</v>
      </c>
      <c r="AX41" s="32">
        <v>20908</v>
      </c>
      <c r="AY41" s="32">
        <v>2531</v>
      </c>
      <c r="AZ41" s="32">
        <v>442985</v>
      </c>
      <c r="BA41" s="32">
        <v>6241239</v>
      </c>
      <c r="BB41" s="31">
        <v>3000000</v>
      </c>
      <c r="BC41" s="31"/>
      <c r="BD41" s="31">
        <v>700</v>
      </c>
      <c r="BE41" s="31">
        <v>116000</v>
      </c>
      <c r="BF41" s="31">
        <v>0</v>
      </c>
      <c r="BG41" s="31">
        <v>0</v>
      </c>
      <c r="BH41" s="31">
        <v>93134</v>
      </c>
      <c r="BI41" s="31"/>
      <c r="BJ41" s="31"/>
      <c r="BK41" s="32">
        <v>974518</v>
      </c>
      <c r="BL41" s="32">
        <f t="shared" si="1"/>
        <v>12719048.780000001</v>
      </c>
      <c r="BM41" s="32">
        <v>184160</v>
      </c>
      <c r="BN41" s="32"/>
    </row>
    <row r="42" spans="1:66" s="1" customFormat="1" ht="19.7" customHeight="1" x14ac:dyDescent="0.2">
      <c r="A42" s="30" t="s">
        <v>42</v>
      </c>
      <c r="B42" s="30" t="s">
        <v>69</v>
      </c>
      <c r="C42" s="42">
        <v>2900</v>
      </c>
      <c r="D42" s="44">
        <v>0</v>
      </c>
      <c r="E42" s="31"/>
      <c r="F42" s="43">
        <v>0</v>
      </c>
      <c r="G42" s="44">
        <v>4931</v>
      </c>
      <c r="H42" s="31">
        <v>0</v>
      </c>
      <c r="I42" s="31">
        <v>10000</v>
      </c>
      <c r="J42" s="31">
        <v>0</v>
      </c>
      <c r="K42" s="31"/>
      <c r="L42" s="31">
        <v>20000</v>
      </c>
      <c r="M42" s="32">
        <v>0</v>
      </c>
      <c r="N42" s="32">
        <v>1000</v>
      </c>
      <c r="O42" s="31">
        <v>23859</v>
      </c>
      <c r="P42" s="31">
        <v>53</v>
      </c>
      <c r="Q42" s="32">
        <v>0</v>
      </c>
      <c r="R42" s="32">
        <v>0</v>
      </c>
      <c r="S42" s="31"/>
      <c r="T42" s="32"/>
      <c r="U42" s="32"/>
      <c r="V42" s="32"/>
      <c r="W42" s="32">
        <v>0</v>
      </c>
      <c r="X42" s="32"/>
      <c r="Y42" s="32"/>
      <c r="Z42" s="31"/>
      <c r="AA42" s="31"/>
      <c r="AB42" s="31">
        <v>0</v>
      </c>
      <c r="AC42" s="31">
        <v>0</v>
      </c>
      <c r="AD42" s="31">
        <v>0</v>
      </c>
      <c r="AE42" s="32">
        <v>41911</v>
      </c>
      <c r="AF42" s="31">
        <v>0</v>
      </c>
      <c r="AG42" s="32">
        <v>0</v>
      </c>
      <c r="AH42" s="32"/>
      <c r="AI42" s="32"/>
      <c r="AJ42" s="32"/>
      <c r="AK42" s="32"/>
      <c r="AL42" s="32"/>
      <c r="AM42" s="32"/>
      <c r="AN42" s="32"/>
      <c r="AO42" s="48"/>
      <c r="AP42" s="59"/>
      <c r="AQ42" s="32"/>
      <c r="AR42" s="32"/>
      <c r="AS42" s="32"/>
      <c r="AT42" s="32"/>
      <c r="AU42" s="53"/>
      <c r="AV42" s="32"/>
      <c r="AW42" s="32" t="s">
        <v>117</v>
      </c>
      <c r="AX42" s="32">
        <v>4476</v>
      </c>
      <c r="AY42" s="32">
        <v>542</v>
      </c>
      <c r="AZ42" s="32">
        <v>94838</v>
      </c>
      <c r="BA42" s="32">
        <v>988911</v>
      </c>
      <c r="BB42" s="31"/>
      <c r="BC42" s="31"/>
      <c r="BD42" s="31">
        <v>1000</v>
      </c>
      <c r="BE42" s="31"/>
      <c r="BF42" s="31">
        <v>0</v>
      </c>
      <c r="BG42" s="31">
        <v>0</v>
      </c>
      <c r="BH42" s="31">
        <v>112800</v>
      </c>
      <c r="BI42" s="31">
        <v>625000</v>
      </c>
      <c r="BJ42" s="31"/>
      <c r="BK42" s="32">
        <v>935845</v>
      </c>
      <c r="BL42" s="32">
        <f t="shared" si="1"/>
        <v>2868066</v>
      </c>
      <c r="BM42" s="32">
        <v>480488</v>
      </c>
      <c r="BN42" s="32"/>
    </row>
    <row r="43" spans="1:66" s="1" customFormat="1" ht="19.7" customHeight="1" x14ac:dyDescent="0.2">
      <c r="A43" s="30" t="s">
        <v>43</v>
      </c>
      <c r="B43" s="30" t="s">
        <v>70</v>
      </c>
      <c r="C43" s="42">
        <v>641930.88</v>
      </c>
      <c r="D43" s="43">
        <v>166193.92000000001</v>
      </c>
      <c r="E43" s="31"/>
      <c r="F43" s="44"/>
      <c r="G43" s="43">
        <v>72467</v>
      </c>
      <c r="H43" s="31">
        <v>0</v>
      </c>
      <c r="I43" s="31">
        <v>69646</v>
      </c>
      <c r="J43" s="31">
        <v>0</v>
      </c>
      <c r="K43" s="31"/>
      <c r="L43" s="31"/>
      <c r="M43" s="32">
        <v>0</v>
      </c>
      <c r="N43" s="32">
        <v>4560</v>
      </c>
      <c r="O43" s="31">
        <v>73048.070000000007</v>
      </c>
      <c r="P43" s="31">
        <v>1100.01</v>
      </c>
      <c r="Q43" s="32"/>
      <c r="R43" s="32">
        <v>0</v>
      </c>
      <c r="S43" s="31"/>
      <c r="T43" s="32"/>
      <c r="U43" s="32"/>
      <c r="V43" s="32"/>
      <c r="W43" s="32">
        <v>144548.43</v>
      </c>
      <c r="X43" s="32"/>
      <c r="Y43" s="32"/>
      <c r="Z43" s="31"/>
      <c r="AA43" s="31"/>
      <c r="AB43" s="31">
        <v>480377</v>
      </c>
      <c r="AC43" s="31">
        <v>0</v>
      </c>
      <c r="AD43" s="31">
        <v>0</v>
      </c>
      <c r="AE43" s="32">
        <v>890540</v>
      </c>
      <c r="AF43" s="31">
        <v>0</v>
      </c>
      <c r="AG43" s="32">
        <v>0</v>
      </c>
      <c r="AH43" s="32"/>
      <c r="AI43" s="32"/>
      <c r="AJ43" s="32"/>
      <c r="AK43" s="32"/>
      <c r="AL43" s="32"/>
      <c r="AM43" s="32"/>
      <c r="AN43" s="32"/>
      <c r="AO43" s="47"/>
      <c r="AP43" s="58"/>
      <c r="AQ43" s="32"/>
      <c r="AR43" s="32"/>
      <c r="AS43" s="32"/>
      <c r="AT43" s="32"/>
      <c r="AU43" s="53">
        <v>79158.100000000006</v>
      </c>
      <c r="AV43" s="32"/>
      <c r="AW43" s="32">
        <v>37978</v>
      </c>
      <c r="AX43" s="32">
        <v>10369</v>
      </c>
      <c r="AY43" s="32">
        <v>1255</v>
      </c>
      <c r="AZ43" s="32">
        <v>219701</v>
      </c>
      <c r="BA43" s="32">
        <v>3783809</v>
      </c>
      <c r="BB43" s="31"/>
      <c r="BC43" s="31">
        <v>120000</v>
      </c>
      <c r="BD43" s="31">
        <v>110000</v>
      </c>
      <c r="BE43" s="31">
        <v>62000</v>
      </c>
      <c r="BF43" s="31">
        <v>0</v>
      </c>
      <c r="BG43" s="31">
        <v>0</v>
      </c>
      <c r="BH43" s="31">
        <v>1277400</v>
      </c>
      <c r="BI43" s="31"/>
      <c r="BJ43" s="31"/>
      <c r="BK43" s="32">
        <v>317500</v>
      </c>
      <c r="BL43" s="32">
        <f t="shared" si="1"/>
        <v>8563581.4100000001</v>
      </c>
      <c r="BM43" s="32">
        <v>81057</v>
      </c>
      <c r="BN43" s="32"/>
    </row>
    <row r="44" spans="1:66" s="1" customFormat="1" ht="19.7" customHeight="1" x14ac:dyDescent="0.2">
      <c r="A44" s="30" t="s">
        <v>44</v>
      </c>
      <c r="B44" s="30" t="s">
        <v>70</v>
      </c>
      <c r="C44" s="42">
        <v>205110</v>
      </c>
      <c r="D44" s="44">
        <v>257493.25</v>
      </c>
      <c r="E44" s="31"/>
      <c r="F44" s="43">
        <v>0</v>
      </c>
      <c r="G44" s="44">
        <v>69309</v>
      </c>
      <c r="H44" s="31">
        <v>0</v>
      </c>
      <c r="I44" s="31">
        <v>0</v>
      </c>
      <c r="J44" s="31">
        <v>0</v>
      </c>
      <c r="K44" s="31">
        <v>14009.23</v>
      </c>
      <c r="L44" s="31">
        <v>40264</v>
      </c>
      <c r="M44" s="32">
        <v>0</v>
      </c>
      <c r="N44" s="32"/>
      <c r="O44" s="31">
        <v>357864</v>
      </c>
      <c r="P44" s="31">
        <v>15580</v>
      </c>
      <c r="Q44" s="32">
        <v>8000</v>
      </c>
      <c r="R44" s="32">
        <v>0</v>
      </c>
      <c r="S44" s="31">
        <v>482555.25</v>
      </c>
      <c r="T44" s="32"/>
      <c r="U44" s="32"/>
      <c r="V44" s="32"/>
      <c r="W44" s="32">
        <v>189855.58</v>
      </c>
      <c r="X44" s="32"/>
      <c r="Y44" s="32"/>
      <c r="Z44" s="31"/>
      <c r="AA44" s="31"/>
      <c r="AB44" s="31">
        <v>0</v>
      </c>
      <c r="AC44" s="31">
        <v>0</v>
      </c>
      <c r="AD44" s="31">
        <v>0</v>
      </c>
      <c r="AE44" s="32">
        <v>0</v>
      </c>
      <c r="AF44" s="31">
        <v>0</v>
      </c>
      <c r="AG44" s="32">
        <v>0</v>
      </c>
      <c r="AH44" s="32">
        <v>0</v>
      </c>
      <c r="AI44" s="32">
        <v>11367</v>
      </c>
      <c r="AJ44" s="32"/>
      <c r="AK44" s="32"/>
      <c r="AL44" s="32"/>
      <c r="AM44" s="32">
        <v>1500</v>
      </c>
      <c r="AN44" s="32">
        <v>1500</v>
      </c>
      <c r="AO44" s="48"/>
      <c r="AP44" s="59"/>
      <c r="AQ44" s="32"/>
      <c r="AR44" s="32">
        <v>23300</v>
      </c>
      <c r="AS44" s="32"/>
      <c r="AT44" s="32"/>
      <c r="AU44" s="53"/>
      <c r="AV44" s="32"/>
      <c r="AW44" s="32">
        <v>498755</v>
      </c>
      <c r="AX44" s="32">
        <v>41803</v>
      </c>
      <c r="AY44" s="32">
        <v>5061</v>
      </c>
      <c r="AZ44" s="32">
        <v>885688</v>
      </c>
      <c r="BA44" s="32">
        <v>11422112</v>
      </c>
      <c r="BB44" s="31">
        <v>7697278</v>
      </c>
      <c r="BC44" s="31">
        <v>66000</v>
      </c>
      <c r="BD44" s="31"/>
      <c r="BE44" s="31">
        <v>45000</v>
      </c>
      <c r="BF44" s="31">
        <v>0</v>
      </c>
      <c r="BG44" s="31">
        <v>0</v>
      </c>
      <c r="BH44" s="31">
        <v>69076</v>
      </c>
      <c r="BI44" s="31">
        <v>430000</v>
      </c>
      <c r="BJ44" s="31"/>
      <c r="BK44" s="32">
        <v>2018243</v>
      </c>
      <c r="BL44" s="32">
        <f t="shared" si="1"/>
        <v>24856723.310000002</v>
      </c>
      <c r="BM44" s="32">
        <v>1866701</v>
      </c>
      <c r="BN44" s="32"/>
    </row>
    <row r="45" spans="1:66" s="1" customFormat="1" ht="19.7" customHeight="1" x14ac:dyDescent="0.2">
      <c r="A45" s="30" t="s">
        <v>45</v>
      </c>
      <c r="B45" s="30" t="s">
        <v>70</v>
      </c>
      <c r="C45" s="42">
        <v>0</v>
      </c>
      <c r="D45" s="43">
        <v>0</v>
      </c>
      <c r="E45" s="31"/>
      <c r="F45" s="44">
        <v>0</v>
      </c>
      <c r="G45" s="43">
        <v>6832</v>
      </c>
      <c r="H45" s="31">
        <v>0</v>
      </c>
      <c r="I45" s="31">
        <v>0</v>
      </c>
      <c r="J45" s="31">
        <v>0</v>
      </c>
      <c r="K45" s="31"/>
      <c r="L45" s="31">
        <v>20000</v>
      </c>
      <c r="M45" s="32">
        <v>0</v>
      </c>
      <c r="N45" s="32">
        <v>2448</v>
      </c>
      <c r="O45" s="31">
        <v>35710</v>
      </c>
      <c r="P45" s="31">
        <v>572</v>
      </c>
      <c r="Q45" s="32">
        <v>0</v>
      </c>
      <c r="R45" s="32">
        <v>0</v>
      </c>
      <c r="S45" s="31"/>
      <c r="T45" s="32"/>
      <c r="U45" s="32"/>
      <c r="V45" s="32"/>
      <c r="W45" s="32">
        <v>0</v>
      </c>
      <c r="X45" s="32"/>
      <c r="Y45" s="32"/>
      <c r="Z45" s="31"/>
      <c r="AA45" s="31"/>
      <c r="AB45" s="31"/>
      <c r="AC45" s="31"/>
      <c r="AD45" s="31"/>
      <c r="AE45" s="32">
        <v>0</v>
      </c>
      <c r="AF45" s="31">
        <v>0</v>
      </c>
      <c r="AG45" s="32">
        <v>0</v>
      </c>
      <c r="AH45" s="32"/>
      <c r="AI45" s="32"/>
      <c r="AJ45" s="32"/>
      <c r="AK45" s="32"/>
      <c r="AL45" s="32"/>
      <c r="AM45" s="32"/>
      <c r="AN45" s="32"/>
      <c r="AO45" s="47"/>
      <c r="AP45" s="58"/>
      <c r="AQ45" s="32"/>
      <c r="AR45" s="32"/>
      <c r="AS45" s="32"/>
      <c r="AT45" s="32"/>
      <c r="AU45" s="53"/>
      <c r="AV45" s="32"/>
      <c r="AW45" s="32">
        <v>5498</v>
      </c>
      <c r="AX45" s="32">
        <v>6665</v>
      </c>
      <c r="AY45" s="32">
        <v>807</v>
      </c>
      <c r="AZ45" s="32">
        <v>141213</v>
      </c>
      <c r="BA45" s="32">
        <v>1400001</v>
      </c>
      <c r="BB45" s="31">
        <v>2145644</v>
      </c>
      <c r="BC45" s="31">
        <v>0</v>
      </c>
      <c r="BD45" s="31"/>
      <c r="BE45" s="31"/>
      <c r="BF45" s="31">
        <v>0</v>
      </c>
      <c r="BG45" s="31">
        <v>0</v>
      </c>
      <c r="BH45" s="31">
        <v>26000</v>
      </c>
      <c r="BI45" s="31"/>
      <c r="BJ45" s="31"/>
      <c r="BK45" s="32">
        <v>1212126</v>
      </c>
      <c r="BL45" s="32">
        <f t="shared" si="1"/>
        <v>5003516</v>
      </c>
      <c r="BM45" s="32">
        <v>211</v>
      </c>
      <c r="BN45" s="32"/>
    </row>
    <row r="46" spans="1:66" s="1" customFormat="1" ht="19.7" customHeight="1" x14ac:dyDescent="0.2">
      <c r="A46" s="30" t="s">
        <v>46</v>
      </c>
      <c r="B46" s="30" t="s">
        <v>69</v>
      </c>
      <c r="C46" s="42">
        <v>141999.26999999999</v>
      </c>
      <c r="D46" s="44">
        <v>52991.9</v>
      </c>
      <c r="E46" s="31"/>
      <c r="F46" s="43">
        <v>0</v>
      </c>
      <c r="G46" s="44">
        <v>33421.47</v>
      </c>
      <c r="H46" s="31">
        <v>0</v>
      </c>
      <c r="I46" s="31">
        <v>26391.239999999998</v>
      </c>
      <c r="J46" s="31">
        <v>0</v>
      </c>
      <c r="K46" s="31">
        <v>109171.39</v>
      </c>
      <c r="L46" s="31">
        <v>20000</v>
      </c>
      <c r="M46" s="32">
        <v>1000</v>
      </c>
      <c r="N46" s="32">
        <v>13034</v>
      </c>
      <c r="O46" s="31">
        <v>53225</v>
      </c>
      <c r="P46" s="31">
        <v>4426.01</v>
      </c>
      <c r="Q46" s="32">
        <v>0</v>
      </c>
      <c r="R46" s="32">
        <v>0</v>
      </c>
      <c r="S46" s="31">
        <v>353819.59</v>
      </c>
      <c r="T46" s="32"/>
      <c r="U46" s="32"/>
      <c r="V46" s="32"/>
      <c r="W46" s="32">
        <v>69578.73</v>
      </c>
      <c r="X46" s="32"/>
      <c r="Y46" s="32"/>
      <c r="Z46" s="31"/>
      <c r="AA46" s="31"/>
      <c r="AB46" s="31">
        <v>0</v>
      </c>
      <c r="AC46" s="31">
        <v>0</v>
      </c>
      <c r="AD46" s="31">
        <v>19262</v>
      </c>
      <c r="AE46" s="32">
        <v>277598</v>
      </c>
      <c r="AF46" s="31">
        <v>0</v>
      </c>
      <c r="AG46" s="32">
        <v>0</v>
      </c>
      <c r="AH46" s="32"/>
      <c r="AI46" s="32"/>
      <c r="AJ46" s="32"/>
      <c r="AK46" s="32"/>
      <c r="AL46" s="32"/>
      <c r="AM46" s="32"/>
      <c r="AN46" s="32"/>
      <c r="AO46" s="48"/>
      <c r="AP46" s="59"/>
      <c r="AQ46" s="32"/>
      <c r="AR46" s="32"/>
      <c r="AS46" s="32"/>
      <c r="AT46" s="32"/>
      <c r="AU46" s="53">
        <v>140998.01999999999</v>
      </c>
      <c r="AV46" s="32"/>
      <c r="AW46" s="32">
        <v>195228</v>
      </c>
      <c r="AX46" s="32">
        <v>11755</v>
      </c>
      <c r="AY46" s="32">
        <v>1423</v>
      </c>
      <c r="AZ46" s="32">
        <v>249048</v>
      </c>
      <c r="BA46" s="32">
        <v>4390329</v>
      </c>
      <c r="BB46" s="31"/>
      <c r="BC46" s="31">
        <v>0</v>
      </c>
      <c r="BD46" s="31"/>
      <c r="BE46" s="31">
        <v>25000</v>
      </c>
      <c r="BF46" s="31">
        <v>0</v>
      </c>
      <c r="BG46" s="31">
        <v>0</v>
      </c>
      <c r="BH46" s="31">
        <v>1411471</v>
      </c>
      <c r="BI46" s="31">
        <v>280000</v>
      </c>
      <c r="BJ46" s="31">
        <v>207082</v>
      </c>
      <c r="BK46" s="32">
        <v>594875</v>
      </c>
      <c r="BL46" s="32">
        <f t="shared" si="1"/>
        <v>8683127.620000001</v>
      </c>
      <c r="BM46" s="32">
        <v>146751</v>
      </c>
      <c r="BN46" s="32"/>
    </row>
    <row r="47" spans="1:66" s="1" customFormat="1" ht="19.7" customHeight="1" x14ac:dyDescent="0.2">
      <c r="A47" s="33" t="s">
        <v>47</v>
      </c>
      <c r="B47" s="30" t="s">
        <v>69</v>
      </c>
      <c r="C47" s="42">
        <v>1086739.03</v>
      </c>
      <c r="D47" s="43">
        <v>800154.49</v>
      </c>
      <c r="E47" s="31"/>
      <c r="F47" s="44">
        <v>0</v>
      </c>
      <c r="G47" s="43">
        <v>173948.35</v>
      </c>
      <c r="H47" s="31">
        <v>0</v>
      </c>
      <c r="I47" s="31">
        <v>131518</v>
      </c>
      <c r="J47" s="31">
        <v>0</v>
      </c>
      <c r="K47" s="31">
        <v>162000</v>
      </c>
      <c r="L47" s="31">
        <v>52560</v>
      </c>
      <c r="M47" s="32">
        <v>0</v>
      </c>
      <c r="N47" s="32"/>
      <c r="O47" s="31">
        <v>245895</v>
      </c>
      <c r="P47" s="31">
        <v>7216</v>
      </c>
      <c r="Q47" s="32">
        <v>0</v>
      </c>
      <c r="R47" s="32">
        <v>0</v>
      </c>
      <c r="S47" s="31"/>
      <c r="T47" s="32"/>
      <c r="U47" s="32"/>
      <c r="V47" s="32"/>
      <c r="W47" s="32">
        <v>353312.43</v>
      </c>
      <c r="X47" s="32"/>
      <c r="Y47" s="32"/>
      <c r="Z47" s="31"/>
      <c r="AA47" s="31"/>
      <c r="AB47" s="31">
        <v>0</v>
      </c>
      <c r="AC47" s="31">
        <v>0</v>
      </c>
      <c r="AD47" s="31">
        <v>0</v>
      </c>
      <c r="AE47" s="32">
        <v>2470375</v>
      </c>
      <c r="AF47" s="31">
        <v>0</v>
      </c>
      <c r="AG47" s="32">
        <v>0</v>
      </c>
      <c r="AH47" s="32"/>
      <c r="AI47" s="32">
        <v>0</v>
      </c>
      <c r="AJ47" s="32"/>
      <c r="AK47" s="32"/>
      <c r="AL47" s="32"/>
      <c r="AM47" s="32"/>
      <c r="AN47" s="32"/>
      <c r="AO47" s="47">
        <v>605293.87</v>
      </c>
      <c r="AP47" s="58"/>
      <c r="AQ47" s="32"/>
      <c r="AR47" s="32"/>
      <c r="AS47" s="32"/>
      <c r="AT47" s="32"/>
      <c r="AU47" s="53">
        <v>105272.05</v>
      </c>
      <c r="AV47" s="32"/>
      <c r="AW47" s="32">
        <v>381381</v>
      </c>
      <c r="AX47" s="32">
        <v>35822</v>
      </c>
      <c r="AY47" s="32">
        <v>4337</v>
      </c>
      <c r="AZ47" s="32">
        <v>758975</v>
      </c>
      <c r="BA47" s="32">
        <v>8492653</v>
      </c>
      <c r="BB47" s="31"/>
      <c r="BC47" s="31">
        <v>0</v>
      </c>
      <c r="BD47" s="31"/>
      <c r="BE47" s="31">
        <v>146467</v>
      </c>
      <c r="BF47" s="31">
        <v>0</v>
      </c>
      <c r="BG47" s="31">
        <v>0</v>
      </c>
      <c r="BH47" s="31">
        <v>3750900</v>
      </c>
      <c r="BI47" s="31">
        <v>5766721</v>
      </c>
      <c r="BJ47" s="31"/>
      <c r="BK47" s="32">
        <v>1800000</v>
      </c>
      <c r="BL47" s="32">
        <f t="shared" si="1"/>
        <v>27331540.219999999</v>
      </c>
      <c r="BM47" s="32">
        <v>861757</v>
      </c>
      <c r="BN47" s="32"/>
    </row>
    <row r="48" spans="1:66" s="1" customFormat="1" ht="19.7" customHeight="1" x14ac:dyDescent="0.2">
      <c r="A48" s="30" t="s">
        <v>48</v>
      </c>
      <c r="B48" s="30" t="s">
        <v>70</v>
      </c>
      <c r="C48" s="42">
        <v>2597</v>
      </c>
      <c r="D48" s="44">
        <v>122167.12</v>
      </c>
      <c r="E48" s="31"/>
      <c r="F48" s="43">
        <v>0</v>
      </c>
      <c r="G48" s="44">
        <v>13306</v>
      </c>
      <c r="H48" s="31">
        <v>0</v>
      </c>
      <c r="I48" s="31">
        <v>15307.27</v>
      </c>
      <c r="J48" s="31">
        <v>0</v>
      </c>
      <c r="K48" s="31"/>
      <c r="L48" s="31">
        <v>20000</v>
      </c>
      <c r="M48" s="32">
        <v>0</v>
      </c>
      <c r="N48" s="32"/>
      <c r="O48" s="31">
        <v>14244</v>
      </c>
      <c r="P48" s="31">
        <v>74</v>
      </c>
      <c r="Q48" s="32">
        <v>0</v>
      </c>
      <c r="R48" s="32">
        <v>0</v>
      </c>
      <c r="S48" s="31"/>
      <c r="T48" s="32"/>
      <c r="U48" s="32"/>
      <c r="V48" s="32"/>
      <c r="W48" s="32">
        <v>9711.42</v>
      </c>
      <c r="X48" s="32"/>
      <c r="Y48" s="32"/>
      <c r="Z48" s="31"/>
      <c r="AA48" s="31"/>
      <c r="AB48" s="31">
        <v>0</v>
      </c>
      <c r="AC48" s="31">
        <v>0</v>
      </c>
      <c r="AD48" s="31">
        <v>0</v>
      </c>
      <c r="AE48" s="32">
        <v>1114</v>
      </c>
      <c r="AF48" s="31">
        <v>0</v>
      </c>
      <c r="AG48" s="32">
        <v>0</v>
      </c>
      <c r="AH48" s="32"/>
      <c r="AI48" s="32"/>
      <c r="AJ48" s="32"/>
      <c r="AK48" s="32"/>
      <c r="AL48" s="32"/>
      <c r="AM48" s="32"/>
      <c r="AN48" s="32"/>
      <c r="AO48" s="48"/>
      <c r="AP48" s="59"/>
      <c r="AQ48" s="32"/>
      <c r="AR48" s="32"/>
      <c r="AS48" s="32"/>
      <c r="AT48" s="32"/>
      <c r="AU48" s="53">
        <v>6444.25</v>
      </c>
      <c r="AV48" s="32"/>
      <c r="AW48" s="32">
        <v>15810</v>
      </c>
      <c r="AX48" s="32">
        <v>1903</v>
      </c>
      <c r="AY48" s="32">
        <v>230</v>
      </c>
      <c r="AZ48" s="32">
        <v>40317</v>
      </c>
      <c r="BA48" s="32">
        <v>648384</v>
      </c>
      <c r="BB48" s="31">
        <v>45971</v>
      </c>
      <c r="BC48" s="31">
        <v>0</v>
      </c>
      <c r="BD48" s="31">
        <v>500</v>
      </c>
      <c r="BE48" s="31">
        <v>9700</v>
      </c>
      <c r="BF48" s="31">
        <v>0</v>
      </c>
      <c r="BG48" s="31">
        <v>0</v>
      </c>
      <c r="BH48" s="31">
        <v>440640</v>
      </c>
      <c r="BI48" s="31">
        <v>31970</v>
      </c>
      <c r="BJ48" s="31"/>
      <c r="BK48" s="32">
        <v>0</v>
      </c>
      <c r="BL48" s="32">
        <f t="shared" si="1"/>
        <v>1440390.06</v>
      </c>
      <c r="BM48" s="32" t="s">
        <v>117</v>
      </c>
      <c r="BN48" s="32"/>
    </row>
    <row r="49" spans="1:66" s="1" customFormat="1" ht="19.7" customHeight="1" x14ac:dyDescent="0.2">
      <c r="A49" s="30" t="s">
        <v>49</v>
      </c>
      <c r="B49" s="30" t="s">
        <v>70</v>
      </c>
      <c r="C49" s="42">
        <v>17385</v>
      </c>
      <c r="D49" s="43">
        <v>0</v>
      </c>
      <c r="E49" s="31"/>
      <c r="F49" s="44">
        <v>0</v>
      </c>
      <c r="G49" s="43">
        <v>12636</v>
      </c>
      <c r="H49" s="31">
        <v>0</v>
      </c>
      <c r="I49" s="31">
        <v>10000</v>
      </c>
      <c r="J49" s="31">
        <v>0</v>
      </c>
      <c r="K49" s="31"/>
      <c r="L49" s="31">
        <v>20000</v>
      </c>
      <c r="M49" s="32">
        <v>0</v>
      </c>
      <c r="N49" s="32">
        <v>4320</v>
      </c>
      <c r="O49" s="31">
        <v>99097</v>
      </c>
      <c r="P49" s="31">
        <v>3739</v>
      </c>
      <c r="Q49" s="32">
        <v>0</v>
      </c>
      <c r="R49" s="32">
        <v>0</v>
      </c>
      <c r="S49" s="31">
        <v>212432.57</v>
      </c>
      <c r="T49" s="32"/>
      <c r="U49" s="32"/>
      <c r="V49" s="32"/>
      <c r="W49" s="32">
        <v>49347.16</v>
      </c>
      <c r="X49" s="32"/>
      <c r="Y49" s="32"/>
      <c r="Z49" s="31"/>
      <c r="AA49" s="31"/>
      <c r="AB49" s="31">
        <v>0</v>
      </c>
      <c r="AC49" s="31">
        <v>0</v>
      </c>
      <c r="AD49" s="31">
        <v>0</v>
      </c>
      <c r="AE49" s="32">
        <v>0</v>
      </c>
      <c r="AF49" s="31">
        <v>0</v>
      </c>
      <c r="AG49" s="32">
        <v>0</v>
      </c>
      <c r="AH49" s="32"/>
      <c r="AI49" s="32"/>
      <c r="AJ49" s="32"/>
      <c r="AK49" s="32"/>
      <c r="AL49" s="32"/>
      <c r="AM49" s="32"/>
      <c r="AN49" s="32"/>
      <c r="AO49" s="47"/>
      <c r="AP49" s="58"/>
      <c r="AQ49" s="32"/>
      <c r="AR49" s="32"/>
      <c r="AS49" s="32">
        <v>74967</v>
      </c>
      <c r="AT49" s="32"/>
      <c r="AU49" s="53"/>
      <c r="AV49" s="32"/>
      <c r="AW49" s="32">
        <v>251853</v>
      </c>
      <c r="AX49" s="32">
        <v>15745</v>
      </c>
      <c r="AY49" s="32">
        <v>1906</v>
      </c>
      <c r="AZ49" s="32">
        <v>333597</v>
      </c>
      <c r="BA49" s="32">
        <v>3506130</v>
      </c>
      <c r="BB49" s="31">
        <v>4150242</v>
      </c>
      <c r="BC49" s="31">
        <v>0</v>
      </c>
      <c r="BD49" s="31">
        <v>4000</v>
      </c>
      <c r="BE49" s="31">
        <v>22850</v>
      </c>
      <c r="BF49" s="31">
        <v>0</v>
      </c>
      <c r="BG49" s="31">
        <v>0</v>
      </c>
      <c r="BH49" s="31">
        <v>213300</v>
      </c>
      <c r="BI49" s="31">
        <v>25000</v>
      </c>
      <c r="BJ49" s="31"/>
      <c r="BK49" s="32">
        <v>681597</v>
      </c>
      <c r="BL49" s="32">
        <f t="shared" si="1"/>
        <v>9710143.7300000004</v>
      </c>
      <c r="BM49" s="32">
        <v>512438</v>
      </c>
      <c r="BN49" s="32"/>
    </row>
    <row r="50" spans="1:66" s="1" customFormat="1" ht="19.7" customHeight="1" x14ac:dyDescent="0.2">
      <c r="A50" s="30" t="s">
        <v>50</v>
      </c>
      <c r="B50" s="30" t="s">
        <v>70</v>
      </c>
      <c r="C50" s="42">
        <v>101670.51</v>
      </c>
      <c r="D50" s="44">
        <v>193522.82</v>
      </c>
      <c r="E50" s="31"/>
      <c r="F50" s="43">
        <v>0</v>
      </c>
      <c r="G50" s="44">
        <v>46571.05</v>
      </c>
      <c r="H50" s="31">
        <v>0</v>
      </c>
      <c r="I50" s="31">
        <v>19467.21</v>
      </c>
      <c r="J50" s="31">
        <v>0</v>
      </c>
      <c r="K50" s="31"/>
      <c r="L50" s="31">
        <v>20000</v>
      </c>
      <c r="M50" s="32">
        <v>0</v>
      </c>
      <c r="N50" s="32">
        <v>2500</v>
      </c>
      <c r="O50" s="31">
        <v>202654.23</v>
      </c>
      <c r="P50" s="31">
        <v>6754</v>
      </c>
      <c r="Q50" s="32">
        <v>0</v>
      </c>
      <c r="R50" s="32">
        <v>0</v>
      </c>
      <c r="S50" s="31"/>
      <c r="T50" s="32"/>
      <c r="U50" s="32"/>
      <c r="V50" s="32"/>
      <c r="W50" s="32">
        <v>168870.46</v>
      </c>
      <c r="X50" s="32"/>
      <c r="Y50" s="32"/>
      <c r="Z50" s="31"/>
      <c r="AA50" s="31"/>
      <c r="AB50" s="31">
        <v>0</v>
      </c>
      <c r="AC50" s="31">
        <v>0</v>
      </c>
      <c r="AD50" s="31">
        <v>0</v>
      </c>
      <c r="AE50" s="32">
        <v>128600</v>
      </c>
      <c r="AF50" s="31">
        <v>0</v>
      </c>
      <c r="AG50" s="32">
        <v>0</v>
      </c>
      <c r="AH50" s="32"/>
      <c r="AI50" s="32"/>
      <c r="AJ50" s="32"/>
      <c r="AK50" s="32"/>
      <c r="AL50" s="32"/>
      <c r="AM50" s="32"/>
      <c r="AN50" s="32"/>
      <c r="AO50" s="48"/>
      <c r="AP50" s="59"/>
      <c r="AQ50" s="32"/>
      <c r="AR50" s="32"/>
      <c r="AS50" s="32"/>
      <c r="AT50" s="32"/>
      <c r="AU50" s="53"/>
      <c r="AV50" s="32"/>
      <c r="AW50" s="32">
        <v>456085</v>
      </c>
      <c r="AX50" s="32">
        <v>23618</v>
      </c>
      <c r="AY50" s="32">
        <v>2860</v>
      </c>
      <c r="AZ50" s="32">
        <v>500401</v>
      </c>
      <c r="BA50" s="32">
        <v>4742596</v>
      </c>
      <c r="BB50" s="31">
        <v>9352964</v>
      </c>
      <c r="BC50" s="31">
        <v>0</v>
      </c>
      <c r="BD50" s="31">
        <v>40000</v>
      </c>
      <c r="BE50" s="31"/>
      <c r="BF50" s="31">
        <v>0</v>
      </c>
      <c r="BG50" s="31">
        <v>0</v>
      </c>
      <c r="BH50" s="31">
        <v>7200</v>
      </c>
      <c r="BI50" s="31">
        <v>6000</v>
      </c>
      <c r="BJ50" s="31"/>
      <c r="BK50" s="32">
        <v>2000000</v>
      </c>
      <c r="BL50" s="32">
        <f t="shared" si="1"/>
        <v>18022334.280000001</v>
      </c>
      <c r="BM50" s="32">
        <v>139084</v>
      </c>
      <c r="BN50" s="32"/>
    </row>
    <row r="51" spans="1:66" s="1" customFormat="1" ht="19.7" customHeight="1" x14ac:dyDescent="0.2">
      <c r="A51" s="30" t="s">
        <v>51</v>
      </c>
      <c r="B51" s="30" t="s">
        <v>70</v>
      </c>
      <c r="C51" s="42">
        <v>92086.35</v>
      </c>
      <c r="D51" s="43">
        <v>199608.3</v>
      </c>
      <c r="E51" s="31"/>
      <c r="F51" s="44">
        <v>0</v>
      </c>
      <c r="G51" s="43">
        <v>27433</v>
      </c>
      <c r="H51" s="31">
        <v>0</v>
      </c>
      <c r="I51" s="31">
        <v>10121</v>
      </c>
      <c r="J51" s="31">
        <v>0</v>
      </c>
      <c r="K51" s="31"/>
      <c r="L51" s="31">
        <v>20000</v>
      </c>
      <c r="M51" s="32">
        <v>1000</v>
      </c>
      <c r="N51" s="32">
        <v>800</v>
      </c>
      <c r="O51" s="31">
        <v>109065.05</v>
      </c>
      <c r="P51" s="31">
        <v>4902.5</v>
      </c>
      <c r="Q51" s="32">
        <v>0</v>
      </c>
      <c r="R51" s="32">
        <v>0</v>
      </c>
      <c r="S51" s="31"/>
      <c r="T51" s="32"/>
      <c r="U51" s="32"/>
      <c r="V51" s="32"/>
      <c r="W51" s="32">
        <v>0</v>
      </c>
      <c r="X51" s="32"/>
      <c r="Y51" s="32"/>
      <c r="Z51" s="31"/>
      <c r="AA51" s="31"/>
      <c r="AB51" s="31">
        <v>0</v>
      </c>
      <c r="AC51" s="31">
        <v>0</v>
      </c>
      <c r="AD51" s="31">
        <v>0</v>
      </c>
      <c r="AE51" s="32">
        <v>349699</v>
      </c>
      <c r="AF51" s="31">
        <v>0</v>
      </c>
      <c r="AG51" s="32">
        <v>0</v>
      </c>
      <c r="AH51" s="32"/>
      <c r="AI51" s="32"/>
      <c r="AJ51" s="32"/>
      <c r="AK51" s="32"/>
      <c r="AL51" s="32"/>
      <c r="AM51" s="32"/>
      <c r="AN51" s="32"/>
      <c r="AO51" s="47"/>
      <c r="AP51" s="58"/>
      <c r="AQ51" s="32"/>
      <c r="AR51" s="32"/>
      <c r="AS51" s="32"/>
      <c r="AT51" s="32"/>
      <c r="AU51" s="53"/>
      <c r="AV51" s="32"/>
      <c r="AW51" s="32">
        <v>200311</v>
      </c>
      <c r="AX51" s="32">
        <v>10751</v>
      </c>
      <c r="AY51" s="32">
        <v>1302</v>
      </c>
      <c r="AZ51" s="32">
        <v>227776</v>
      </c>
      <c r="BA51" s="32">
        <v>3339916</v>
      </c>
      <c r="BB51" s="31">
        <v>700000</v>
      </c>
      <c r="BC51" s="31">
        <v>0</v>
      </c>
      <c r="BD51" s="31">
        <v>19000</v>
      </c>
      <c r="BE51" s="31">
        <v>30000</v>
      </c>
      <c r="BF51" s="31">
        <v>0</v>
      </c>
      <c r="BG51" s="31">
        <v>0</v>
      </c>
      <c r="BH51" s="31">
        <v>123100</v>
      </c>
      <c r="BI51" s="31">
        <v>901000</v>
      </c>
      <c r="BJ51" s="31"/>
      <c r="BK51" s="32">
        <v>328410</v>
      </c>
      <c r="BL51" s="32">
        <f t="shared" si="1"/>
        <v>6696281.2000000002</v>
      </c>
      <c r="BM51" s="32">
        <v>24312</v>
      </c>
      <c r="BN51" s="32"/>
    </row>
    <row r="52" spans="1:66" s="1" customFormat="1" ht="19.7" customHeight="1" x14ac:dyDescent="0.2">
      <c r="A52" s="30" t="s">
        <v>52</v>
      </c>
      <c r="B52" s="30" t="s">
        <v>70</v>
      </c>
      <c r="C52" s="42">
        <v>48544.29</v>
      </c>
      <c r="D52" s="44">
        <v>55456.480000000003</v>
      </c>
      <c r="E52" s="31"/>
      <c r="F52" s="43"/>
      <c r="G52" s="44">
        <v>14517.130000000001</v>
      </c>
      <c r="H52" s="31">
        <v>0</v>
      </c>
      <c r="I52" s="31">
        <v>14176.15</v>
      </c>
      <c r="J52" s="31">
        <v>0</v>
      </c>
      <c r="K52" s="31"/>
      <c r="L52" s="31">
        <v>20000</v>
      </c>
      <c r="M52" s="32">
        <v>0</v>
      </c>
      <c r="N52" s="32"/>
      <c r="O52" s="31">
        <v>31411</v>
      </c>
      <c r="P52" s="31">
        <v>527</v>
      </c>
      <c r="Q52" s="32">
        <v>0</v>
      </c>
      <c r="R52" s="32">
        <v>0</v>
      </c>
      <c r="S52" s="31"/>
      <c r="T52" s="32"/>
      <c r="U52" s="32"/>
      <c r="V52" s="32"/>
      <c r="W52" s="32">
        <v>0</v>
      </c>
      <c r="X52" s="32"/>
      <c r="Y52" s="32"/>
      <c r="Z52" s="31"/>
      <c r="AA52" s="31"/>
      <c r="AB52" s="31">
        <v>0</v>
      </c>
      <c r="AC52" s="31">
        <v>0</v>
      </c>
      <c r="AD52" s="31">
        <v>0</v>
      </c>
      <c r="AE52" s="32">
        <v>0</v>
      </c>
      <c r="AF52" s="31">
        <v>0</v>
      </c>
      <c r="AG52" s="32">
        <v>0</v>
      </c>
      <c r="AH52" s="32"/>
      <c r="AI52" s="32"/>
      <c r="AJ52" s="32"/>
      <c r="AK52" s="32"/>
      <c r="AL52" s="32"/>
      <c r="AM52" s="32"/>
      <c r="AN52" s="32"/>
      <c r="AO52" s="48"/>
      <c r="AP52" s="59"/>
      <c r="AQ52" s="32"/>
      <c r="AR52" s="32"/>
      <c r="AS52" s="32"/>
      <c r="AT52" s="32"/>
      <c r="AU52" s="53">
        <v>20906.900000000001</v>
      </c>
      <c r="AV52" s="32"/>
      <c r="AW52" s="32" t="s">
        <v>117</v>
      </c>
      <c r="AX52" s="32">
        <v>3896</v>
      </c>
      <c r="AY52" s="32">
        <v>472</v>
      </c>
      <c r="AZ52" s="32">
        <v>82549</v>
      </c>
      <c r="BA52" s="32">
        <v>1172736</v>
      </c>
      <c r="BB52" s="31">
        <v>596462</v>
      </c>
      <c r="BC52" s="31">
        <v>0</v>
      </c>
      <c r="BD52" s="31">
        <v>7000</v>
      </c>
      <c r="BE52" s="31">
        <v>146700</v>
      </c>
      <c r="BF52" s="31">
        <v>0</v>
      </c>
      <c r="BG52" s="31">
        <v>0</v>
      </c>
      <c r="BH52" s="31">
        <v>276878</v>
      </c>
      <c r="BI52" s="31">
        <v>20000</v>
      </c>
      <c r="BJ52" s="31"/>
      <c r="BK52" s="32">
        <v>0</v>
      </c>
      <c r="BL52" s="32">
        <f t="shared" si="1"/>
        <v>2512231.9500000002</v>
      </c>
      <c r="BM52" s="32">
        <v>59601</v>
      </c>
      <c r="BN52" s="32"/>
    </row>
    <row r="53" spans="1:66" s="1" customFormat="1" ht="19.7" customHeight="1" x14ac:dyDescent="0.2">
      <c r="A53" s="30" t="s">
        <v>53</v>
      </c>
      <c r="B53" s="30" t="s">
        <v>69</v>
      </c>
      <c r="C53" s="42">
        <v>0</v>
      </c>
      <c r="E53" s="31"/>
      <c r="F53" s="44">
        <v>0</v>
      </c>
      <c r="G53" s="1">
        <v>0</v>
      </c>
      <c r="H53" s="31">
        <v>0</v>
      </c>
      <c r="I53" s="31">
        <v>0</v>
      </c>
      <c r="J53" s="31">
        <v>0</v>
      </c>
      <c r="K53" s="31">
        <v>153735.47</v>
      </c>
      <c r="L53" s="31"/>
      <c r="M53" s="32">
        <v>1000</v>
      </c>
      <c r="O53" s="31">
        <v>96014.03</v>
      </c>
      <c r="P53" s="31">
        <v>4044</v>
      </c>
      <c r="Q53" s="32">
        <v>0</v>
      </c>
      <c r="R53" s="32">
        <v>0</v>
      </c>
      <c r="S53" s="31">
        <v>65773.34</v>
      </c>
      <c r="T53" s="32"/>
      <c r="U53" s="32"/>
      <c r="V53" s="32"/>
      <c r="W53" s="32">
        <v>19558.11</v>
      </c>
      <c r="X53" s="32"/>
      <c r="Y53" s="32"/>
      <c r="Z53" s="31"/>
      <c r="AA53" s="31"/>
      <c r="AB53" s="31">
        <v>185552</v>
      </c>
      <c r="AC53" s="31"/>
      <c r="AD53" s="31">
        <v>0</v>
      </c>
      <c r="AE53" s="32">
        <v>1205312</v>
      </c>
      <c r="AF53" s="31">
        <v>2093</v>
      </c>
      <c r="AG53" s="32">
        <v>0</v>
      </c>
      <c r="AH53" s="32"/>
      <c r="AI53" s="32"/>
      <c r="AJ53" s="32"/>
      <c r="AK53" s="32"/>
      <c r="AL53" s="32"/>
      <c r="AM53" s="32"/>
      <c r="AN53" s="32"/>
      <c r="AO53" s="47"/>
      <c r="AP53" s="58"/>
      <c r="AQ53" s="32"/>
      <c r="AR53" s="32"/>
      <c r="AS53" s="32"/>
      <c r="AT53" s="32"/>
      <c r="AU53" s="53">
        <v>115649.72</v>
      </c>
      <c r="AV53" s="32"/>
      <c r="AW53" s="32">
        <v>54239</v>
      </c>
      <c r="AX53" s="32">
        <v>15826</v>
      </c>
      <c r="AY53" s="32">
        <v>1916</v>
      </c>
      <c r="AZ53" s="32">
        <v>335306</v>
      </c>
      <c r="BA53" s="32">
        <v>4418116</v>
      </c>
      <c r="BB53" s="31">
        <v>0</v>
      </c>
      <c r="BC53" s="31">
        <v>0</v>
      </c>
      <c r="BD53" s="31">
        <v>10000</v>
      </c>
      <c r="BE53" s="31">
        <v>2900</v>
      </c>
      <c r="BF53" s="31">
        <v>0</v>
      </c>
      <c r="BG53" s="31">
        <v>0</v>
      </c>
      <c r="BH53" s="31">
        <v>2340000</v>
      </c>
      <c r="BI53" s="31">
        <v>1476956</v>
      </c>
      <c r="BJ53" s="31">
        <v>500000</v>
      </c>
      <c r="BK53" s="32">
        <v>0</v>
      </c>
      <c r="BL53" s="32">
        <f t="shared" si="1"/>
        <v>11003990.67</v>
      </c>
      <c r="BM53" s="50"/>
      <c r="BN53" s="32"/>
    </row>
    <row r="54" spans="1:66" s="1" customFormat="1" ht="19.7" customHeight="1" x14ac:dyDescent="0.2">
      <c r="A54" s="30" t="s">
        <v>54</v>
      </c>
      <c r="B54" s="30" t="s">
        <v>69</v>
      </c>
      <c r="C54" s="42">
        <v>398855.41000000003</v>
      </c>
      <c r="D54" s="44">
        <v>470408.37</v>
      </c>
      <c r="E54" s="31"/>
      <c r="F54" s="43">
        <v>0</v>
      </c>
      <c r="G54" s="44">
        <v>66897.02</v>
      </c>
      <c r="I54" s="31">
        <v>78077.959999999992</v>
      </c>
      <c r="J54" s="31">
        <v>0</v>
      </c>
      <c r="K54" s="31">
        <v>25000</v>
      </c>
      <c r="L54" s="31">
        <v>26462</v>
      </c>
      <c r="M54" s="32">
        <v>0</v>
      </c>
      <c r="N54" s="32">
        <v>2640</v>
      </c>
      <c r="O54" s="31">
        <v>899475.92999999993</v>
      </c>
      <c r="P54" s="31">
        <v>8149.8600000000006</v>
      </c>
      <c r="Q54" s="32">
        <v>0</v>
      </c>
      <c r="R54" s="32">
        <v>0</v>
      </c>
      <c r="S54" s="31">
        <v>610593.28000000003</v>
      </c>
      <c r="T54" s="32"/>
      <c r="U54" s="32"/>
      <c r="V54" s="32"/>
      <c r="W54" s="32">
        <v>129494.08</v>
      </c>
      <c r="X54" s="32"/>
      <c r="Y54" s="32"/>
      <c r="Z54" s="31"/>
      <c r="AA54" s="31"/>
      <c r="AB54" s="31">
        <v>309064</v>
      </c>
      <c r="AC54" s="31">
        <v>0</v>
      </c>
      <c r="AD54" s="31">
        <v>58693</v>
      </c>
      <c r="AE54" s="32">
        <v>1254976</v>
      </c>
      <c r="AF54" s="31">
        <v>123309</v>
      </c>
      <c r="AG54" s="32">
        <v>0</v>
      </c>
      <c r="AH54" s="32"/>
      <c r="AI54" s="32"/>
      <c r="AJ54" s="32"/>
      <c r="AK54" s="32"/>
      <c r="AL54" s="32"/>
      <c r="AM54" s="32"/>
      <c r="AN54" s="32"/>
      <c r="AO54" s="48"/>
      <c r="AP54" s="59"/>
      <c r="AQ54" s="32"/>
      <c r="AR54" s="32"/>
      <c r="AS54" s="32"/>
      <c r="AT54" s="32"/>
      <c r="AU54" s="53">
        <v>599573.4</v>
      </c>
      <c r="AV54" s="32"/>
      <c r="AW54" s="32">
        <v>109025</v>
      </c>
      <c r="AX54" s="32">
        <v>70610</v>
      </c>
      <c r="AY54" s="32">
        <v>8549</v>
      </c>
      <c r="AZ54" s="32">
        <v>1496046</v>
      </c>
      <c r="BA54" s="32">
        <v>25595163</v>
      </c>
      <c r="BB54" s="31">
        <v>0</v>
      </c>
      <c r="BC54" s="31">
        <v>0</v>
      </c>
      <c r="BD54" s="31">
        <v>285000</v>
      </c>
      <c r="BE54" s="31">
        <v>100000</v>
      </c>
      <c r="BF54" s="31">
        <v>0</v>
      </c>
      <c r="BG54" s="31">
        <v>0</v>
      </c>
      <c r="BH54" s="31">
        <v>4138308</v>
      </c>
      <c r="BI54" s="31">
        <v>1006046</v>
      </c>
      <c r="BJ54" s="31">
        <v>937817</v>
      </c>
      <c r="BK54" s="32">
        <v>3660300</v>
      </c>
      <c r="BL54" s="32">
        <f t="shared" si="1"/>
        <v>42468533.310000002</v>
      </c>
      <c r="BM54" s="32">
        <v>808206</v>
      </c>
      <c r="BN54" s="32"/>
    </row>
    <row r="55" spans="1:66" s="1" customFormat="1" ht="19.7" customHeight="1" x14ac:dyDescent="0.2">
      <c r="A55" s="30" t="s">
        <v>55</v>
      </c>
      <c r="B55" s="30" t="s">
        <v>69</v>
      </c>
      <c r="C55" s="42">
        <v>939879</v>
      </c>
      <c r="D55" s="43">
        <v>70747.009999999995</v>
      </c>
      <c r="E55" s="31"/>
      <c r="F55" s="31">
        <v>0</v>
      </c>
      <c r="G55" s="43">
        <v>93021.58</v>
      </c>
      <c r="H55" s="31">
        <v>36968.65</v>
      </c>
      <c r="I55" s="31">
        <v>127380.2</v>
      </c>
      <c r="J55" s="31">
        <v>0</v>
      </c>
      <c r="K55" s="31">
        <v>136693.28</v>
      </c>
      <c r="L55" s="31">
        <v>30694</v>
      </c>
      <c r="M55" s="32">
        <v>0</v>
      </c>
      <c r="N55" s="32">
        <v>750</v>
      </c>
      <c r="O55" s="31">
        <v>174404.15</v>
      </c>
      <c r="P55" s="31">
        <v>2335</v>
      </c>
      <c r="Q55" s="32"/>
      <c r="R55" s="32"/>
      <c r="S55" s="31">
        <v>494923.02</v>
      </c>
      <c r="T55" s="32"/>
      <c r="U55" s="32"/>
      <c r="V55" s="32"/>
      <c r="W55" s="32">
        <v>338068.94</v>
      </c>
      <c r="X55" s="32"/>
      <c r="Y55" s="32"/>
      <c r="Z55" s="31"/>
      <c r="AA55" s="31"/>
      <c r="AB55" s="31">
        <v>0</v>
      </c>
      <c r="AC55" s="31">
        <v>0</v>
      </c>
      <c r="AD55" s="32">
        <v>2684</v>
      </c>
      <c r="AE55" s="32">
        <v>3971849</v>
      </c>
      <c r="AF55" s="31">
        <v>0</v>
      </c>
      <c r="AG55" s="32">
        <v>0</v>
      </c>
      <c r="AH55" s="32">
        <v>0</v>
      </c>
      <c r="AI55" s="32">
        <v>12728</v>
      </c>
      <c r="AJ55" s="32"/>
      <c r="AK55" s="32"/>
      <c r="AL55" s="32"/>
      <c r="AM55" s="32"/>
      <c r="AN55" s="32"/>
      <c r="AO55" s="47"/>
      <c r="AP55" s="58"/>
      <c r="AQ55" s="32"/>
      <c r="AR55" s="32"/>
      <c r="AS55" s="32">
        <v>52782</v>
      </c>
      <c r="AT55" s="32"/>
      <c r="AU55" s="53">
        <v>52465.78</v>
      </c>
      <c r="AV55" s="32"/>
      <c r="AW55" s="32">
        <v>1004</v>
      </c>
      <c r="AX55" s="32">
        <v>27741</v>
      </c>
      <c r="AY55" s="32">
        <v>3359</v>
      </c>
      <c r="AZ55" s="32">
        <v>587750</v>
      </c>
      <c r="BA55" s="32">
        <v>7976728</v>
      </c>
      <c r="BB55" s="31">
        <v>0</v>
      </c>
      <c r="BC55" s="31">
        <v>0</v>
      </c>
      <c r="BD55" s="31">
        <v>0</v>
      </c>
      <c r="BE55" s="31">
        <v>0</v>
      </c>
      <c r="BF55" s="31">
        <v>0</v>
      </c>
      <c r="BG55" s="31">
        <v>0</v>
      </c>
      <c r="BH55" s="31">
        <v>2982323</v>
      </c>
      <c r="BI55" s="31">
        <v>5080996</v>
      </c>
      <c r="BJ55" s="31">
        <v>0</v>
      </c>
      <c r="BK55" s="32">
        <v>358710</v>
      </c>
      <c r="BL55" s="32">
        <f t="shared" si="1"/>
        <v>23556984.609999999</v>
      </c>
      <c r="BM55" s="32">
        <v>206778</v>
      </c>
      <c r="BN55" s="32"/>
    </row>
    <row r="56" spans="1:66" s="8" customFormat="1" ht="19.7" customHeight="1" x14ac:dyDescent="0.2">
      <c r="A56" s="37" t="s">
        <v>75</v>
      </c>
      <c r="B56" s="36"/>
      <c r="C56" s="38">
        <f t="shared" ref="C56:Y56" si="2">SUM(C2:C55)</f>
        <v>68848514.37000002</v>
      </c>
      <c r="D56" s="38">
        <f t="shared" si="2"/>
        <v>28875507.200000003</v>
      </c>
      <c r="E56" s="38">
        <f t="shared" si="2"/>
        <v>458891.63</v>
      </c>
      <c r="F56" s="38">
        <f t="shared" si="2"/>
        <v>596294.20000000007</v>
      </c>
      <c r="G56" s="38">
        <f t="shared" si="2"/>
        <v>14275591.339999998</v>
      </c>
      <c r="H56" s="38">
        <f t="shared" si="2"/>
        <v>2103995.8000000003</v>
      </c>
      <c r="I56" s="38">
        <f t="shared" si="2"/>
        <v>9858026.8000000007</v>
      </c>
      <c r="J56" s="38">
        <f t="shared" si="2"/>
        <v>5882049.6299999999</v>
      </c>
      <c r="K56" s="38">
        <f t="shared" si="2"/>
        <v>4512019.4000000004</v>
      </c>
      <c r="L56" s="38">
        <f t="shared" si="2"/>
        <v>4758321</v>
      </c>
      <c r="M56" s="38">
        <f t="shared" si="2"/>
        <v>357555.98</v>
      </c>
      <c r="N56" s="38">
        <f t="shared" si="2"/>
        <v>310630.40000000002</v>
      </c>
      <c r="O56" s="38">
        <f t="shared" si="2"/>
        <v>53868674.210000001</v>
      </c>
      <c r="P56" s="38">
        <f t="shared" si="2"/>
        <v>1531712.7600000002</v>
      </c>
      <c r="Q56" s="39">
        <f t="shared" si="2"/>
        <v>544000</v>
      </c>
      <c r="R56" s="39">
        <f t="shared" si="2"/>
        <v>60000</v>
      </c>
      <c r="S56" s="38">
        <f t="shared" si="2"/>
        <v>15081722.449999997</v>
      </c>
      <c r="T56" s="39">
        <f t="shared" si="2"/>
        <v>80460</v>
      </c>
      <c r="U56" s="39">
        <f t="shared" si="2"/>
        <v>1420695</v>
      </c>
      <c r="V56" s="39">
        <f t="shared" si="2"/>
        <v>4325778.42</v>
      </c>
      <c r="W56" s="39">
        <f t="shared" si="2"/>
        <v>27580742.379999999</v>
      </c>
      <c r="X56" s="39">
        <f t="shared" si="2"/>
        <v>2500</v>
      </c>
      <c r="Y56" s="39">
        <f t="shared" si="2"/>
        <v>6500</v>
      </c>
      <c r="Z56" s="38">
        <f t="shared" ref="Z56:AC56" si="3">SUM(Z2:Z55)</f>
        <v>0</v>
      </c>
      <c r="AA56" s="38">
        <f t="shared" si="3"/>
        <v>0</v>
      </c>
      <c r="AB56" s="38">
        <f t="shared" si="3"/>
        <v>1259773.22</v>
      </c>
      <c r="AC56" s="38">
        <f t="shared" si="3"/>
        <v>0</v>
      </c>
      <c r="AD56" s="38">
        <f>SUM(AD2:AD55)</f>
        <v>296804</v>
      </c>
      <c r="AE56" s="38">
        <f>SUM(AE2:AE55)</f>
        <v>109670249.23999999</v>
      </c>
      <c r="AF56" s="38">
        <f>SUM(AF2:AF55)</f>
        <v>3142315.5700000003</v>
      </c>
      <c r="AG56" s="38">
        <f>SUM(AG2:AG55)</f>
        <v>280312.77</v>
      </c>
      <c r="AH56" s="39">
        <f t="shared" ref="AH56:AI56" si="4">SUM(AH2:AH55)</f>
        <v>193426</v>
      </c>
      <c r="AI56" s="39">
        <f t="shared" si="4"/>
        <v>781521</v>
      </c>
      <c r="AJ56" s="38">
        <f>SUM(AJ2:AJ55)</f>
        <v>444348.95999999996</v>
      </c>
      <c r="AK56" s="38">
        <f>SUM(AK2:AK55)</f>
        <v>1732356.49</v>
      </c>
      <c r="AL56" s="38">
        <f t="shared" ref="AL56:AM56" si="5">SUM(AL2:AL55)</f>
        <v>3200</v>
      </c>
      <c r="AM56" s="38">
        <f t="shared" si="5"/>
        <v>69812</v>
      </c>
      <c r="AN56" s="38">
        <f>SUM(AN2:AN55)</f>
        <v>18500</v>
      </c>
      <c r="AO56" s="39">
        <f>SUM(AO2:AO55)</f>
        <v>3017108.5400000005</v>
      </c>
      <c r="AP56" s="39">
        <f>SUM(AP2:AP55)</f>
        <v>2999900</v>
      </c>
      <c r="AQ56" s="39">
        <f>SUM(AQ2:AQ55)</f>
        <v>1100000</v>
      </c>
      <c r="AR56" s="39">
        <f>SUM(AR2:AR55)</f>
        <v>302900</v>
      </c>
      <c r="AS56" s="39">
        <f t="shared" ref="AS56" si="6">SUM(AS2:AS55)</f>
        <v>925000</v>
      </c>
      <c r="AT56" s="39">
        <f t="shared" ref="AT56:BA56" si="7">SUM(AT2:AT55)</f>
        <v>235800</v>
      </c>
      <c r="AU56" s="39">
        <f t="shared" si="7"/>
        <v>6221675.9899999993</v>
      </c>
      <c r="AV56" s="39">
        <f t="shared" si="7"/>
        <v>9190245</v>
      </c>
      <c r="AW56" s="39">
        <f t="shared" si="7"/>
        <v>70839998</v>
      </c>
      <c r="AX56" s="39">
        <f>SUM(AX2:AX55)</f>
        <v>4127134</v>
      </c>
      <c r="AY56" s="39">
        <f t="shared" si="7"/>
        <v>499700</v>
      </c>
      <c r="AZ56" s="54">
        <f t="shared" ref="AZ56" si="8">SUM(AZ2:AZ55)</f>
        <v>87443000</v>
      </c>
      <c r="BA56" s="39">
        <f t="shared" si="7"/>
        <v>1150514488</v>
      </c>
      <c r="BB56" s="39">
        <f>SUM(BB2:BB55)</f>
        <v>530070350</v>
      </c>
      <c r="BC56" s="39">
        <f t="shared" ref="BC56:BH56" si="9">SUM(BC2:BC55)</f>
        <v>20292216</v>
      </c>
      <c r="BD56" s="39">
        <f t="shared" si="9"/>
        <v>5949724</v>
      </c>
      <c r="BE56" s="39">
        <f t="shared" si="9"/>
        <v>9403146</v>
      </c>
      <c r="BF56" s="39">
        <f t="shared" si="9"/>
        <v>235000</v>
      </c>
      <c r="BG56" s="39">
        <f>SUM(BG2:BG55)</f>
        <v>530000</v>
      </c>
      <c r="BH56" s="39">
        <f t="shared" si="9"/>
        <v>95493117</v>
      </c>
      <c r="BI56" s="39">
        <f t="shared" ref="BI56" si="10">SUM(BI2:BI55)</f>
        <v>129143803</v>
      </c>
      <c r="BJ56" s="39">
        <f t="shared" ref="BJ56" si="11">SUM(BJ2:BJ55)</f>
        <v>5139445</v>
      </c>
      <c r="BK56" s="39">
        <f>SUM(BK2:BK55)</f>
        <v>200037717</v>
      </c>
      <c r="BL56" s="39">
        <f>SUM(BL2:BL55)</f>
        <v>2696944269.749999</v>
      </c>
      <c r="BM56" s="39">
        <f>SUM(BM2:BM55)</f>
        <v>51501186</v>
      </c>
      <c r="BN56" s="39">
        <f>SUM(BN2:BN55)</f>
        <v>0</v>
      </c>
    </row>
    <row r="57" spans="1:66" ht="12.75" customHeight="1" x14ac:dyDescent="0.2">
      <c r="C57" s="7"/>
      <c r="G57" s="56"/>
      <c r="N57" s="60"/>
      <c r="T57" s="57"/>
      <c r="Y57" s="57"/>
      <c r="AB57" s="69" t="s">
        <v>144</v>
      </c>
      <c r="AD57" s="69" t="s">
        <v>144</v>
      </c>
      <c r="AF57" s="71" t="s">
        <v>144</v>
      </c>
      <c r="AG57" s="69" t="s">
        <v>144</v>
      </c>
      <c r="AK57" s="60"/>
      <c r="AM57" s="60"/>
      <c r="AS57" s="60"/>
      <c r="AV57" s="60"/>
      <c r="BA57" s="57"/>
      <c r="BB57"/>
      <c r="BG57" s="56"/>
      <c r="BJ57" s="56"/>
      <c r="BK57" s="9"/>
      <c r="BL57"/>
      <c r="BM57" s="65" t="s">
        <v>122</v>
      </c>
      <c r="BN57" s="67" t="s">
        <v>134</v>
      </c>
    </row>
    <row r="58" spans="1:66" x14ac:dyDescent="0.2">
      <c r="AB58" s="70"/>
      <c r="AD58" s="70"/>
      <c r="AF58" s="72"/>
      <c r="AG58" s="70"/>
      <c r="BB58"/>
      <c r="BK58" s="57"/>
      <c r="BL58"/>
      <c r="BM58" s="66"/>
      <c r="BN58" s="68"/>
    </row>
    <row r="59" spans="1:66" x14ac:dyDescent="0.2">
      <c r="A59" s="12" t="s">
        <v>135</v>
      </c>
      <c r="BG59" s="61"/>
      <c r="BL59" s="57"/>
    </row>
    <row r="60" spans="1:66" x14ac:dyDescent="0.2">
      <c r="A60" s="12" t="s">
        <v>112</v>
      </c>
      <c r="BG60" s="61"/>
    </row>
    <row r="61" spans="1:66" x14ac:dyDescent="0.2">
      <c r="BG61" s="61"/>
    </row>
    <row r="62" spans="1:66" x14ac:dyDescent="0.2">
      <c r="A62" s="12" t="s">
        <v>73</v>
      </c>
      <c r="BG62" s="61"/>
    </row>
    <row r="63" spans="1:66" x14ac:dyDescent="0.2">
      <c r="A63" t="s">
        <v>140</v>
      </c>
      <c r="BG63" s="61"/>
    </row>
    <row r="64" spans="1:66" x14ac:dyDescent="0.2">
      <c r="A64" s="12" t="s">
        <v>74</v>
      </c>
      <c r="BG64" s="61"/>
    </row>
    <row r="65" spans="7:59" x14ac:dyDescent="0.2">
      <c r="BG65" s="61"/>
    </row>
    <row r="66" spans="7:59" x14ac:dyDescent="0.2">
      <c r="BG66" s="61"/>
    </row>
    <row r="67" spans="7:59" x14ac:dyDescent="0.2">
      <c r="BG67" s="61"/>
    </row>
    <row r="68" spans="7:59" x14ac:dyDescent="0.2">
      <c r="G68" s="56"/>
      <c r="BG68" s="61"/>
    </row>
    <row r="69" spans="7:59" x14ac:dyDescent="0.2">
      <c r="BG69" s="61"/>
    </row>
    <row r="70" spans="7:59" x14ac:dyDescent="0.2">
      <c r="BG70" s="61"/>
    </row>
    <row r="71" spans="7:59" x14ac:dyDescent="0.2">
      <c r="BG71" s="61"/>
    </row>
    <row r="72" spans="7:59" x14ac:dyDescent="0.2">
      <c r="BG72" s="61"/>
    </row>
    <row r="73" spans="7:59" x14ac:dyDescent="0.2">
      <c r="BG73" s="62"/>
    </row>
    <row r="74" spans="7:59" x14ac:dyDescent="0.2">
      <c r="BG74" s="62"/>
    </row>
    <row r="75" spans="7:59" x14ac:dyDescent="0.2">
      <c r="BG75" s="56"/>
    </row>
  </sheetData>
  <autoFilter ref="A1:BM56" xr:uid="{03342882-4A2E-4FEF-AF07-65F138CBAA7D}"/>
  <mergeCells count="5">
    <mergeCell ref="BM57:BM58"/>
    <mergeCell ref="BN57:BN58"/>
    <mergeCell ref="AB57:AB58"/>
    <mergeCell ref="AD57:AD58"/>
    <mergeCell ref="AG57:AG58"/>
  </mergeCells>
  <pageMargins left="0.7" right="0.7" top="0.7" bottom="0.7" header="0.3" footer="0.3"/>
  <pageSetup paperSize="9" scale="37" fitToWidth="3" fitToHeight="3" orientation="landscape" r:id="rId1"/>
  <headerFooter alignWithMargins="0">
    <oddFooter>&amp;LAlaska Department of Education and Early Development
&amp;F/&amp;A&amp;RPage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CAB7E-C161-42F6-8406-814A032E7A4D}">
  <sheetPr>
    <pageSetUpPr fitToPage="1"/>
  </sheetPr>
  <dimension ref="V15:X29"/>
  <sheetViews>
    <sheetView zoomScale="130" zoomScaleNormal="130" workbookViewId="0"/>
  </sheetViews>
  <sheetFormatPr defaultRowHeight="12.75" x14ac:dyDescent="0.2"/>
  <cols>
    <col min="22" max="22" width="14" bestFit="1" customWidth="1"/>
    <col min="24" max="24" width="15" bestFit="1" customWidth="1"/>
  </cols>
  <sheetData>
    <row r="15" spans="22:24" x14ac:dyDescent="0.2">
      <c r="V15" s="13"/>
      <c r="X15" s="15"/>
    </row>
    <row r="16" spans="22:24" x14ac:dyDescent="0.2">
      <c r="V16" s="13"/>
      <c r="X16" s="15"/>
    </row>
    <row r="17" spans="22:24" x14ac:dyDescent="0.2">
      <c r="V17" s="13"/>
      <c r="X17" s="15"/>
    </row>
    <row r="18" spans="22:24" x14ac:dyDescent="0.2">
      <c r="V18" s="13"/>
      <c r="X18" s="15"/>
    </row>
    <row r="19" spans="22:24" x14ac:dyDescent="0.2">
      <c r="V19" s="16"/>
      <c r="X19" s="15"/>
    </row>
    <row r="20" spans="22:24" x14ac:dyDescent="0.2">
      <c r="V20" s="13"/>
      <c r="X20" s="15"/>
    </row>
    <row r="21" spans="22:24" x14ac:dyDescent="0.2">
      <c r="X21" s="15"/>
    </row>
    <row r="22" spans="22:24" x14ac:dyDescent="0.2">
      <c r="X22" s="15"/>
    </row>
    <row r="23" spans="22:24" x14ac:dyDescent="0.2">
      <c r="V23" s="13"/>
      <c r="X23" s="15"/>
    </row>
    <row r="24" spans="22:24" x14ac:dyDescent="0.2">
      <c r="V24" s="14"/>
      <c r="X24" s="15"/>
    </row>
    <row r="25" spans="22:24" x14ac:dyDescent="0.2">
      <c r="X25" s="15"/>
    </row>
    <row r="26" spans="22:24" x14ac:dyDescent="0.2">
      <c r="X26" s="15"/>
    </row>
    <row r="27" spans="22:24" x14ac:dyDescent="0.2">
      <c r="X27" s="15"/>
    </row>
    <row r="28" spans="22:24" x14ac:dyDescent="0.2">
      <c r="X28" s="15"/>
    </row>
    <row r="29" spans="22:24" x14ac:dyDescent="0.2">
      <c r="X29" s="15"/>
    </row>
  </sheetData>
  <pageMargins left="0.7" right="0.7" top="0.75" bottom="0.75" header="0.3" footer="0.3"/>
  <pageSetup scale="56" orientation="portrait" verticalDpi="0" r:id="rId1"/>
  <headerFooter>
    <oddFooter>&amp;LAlaska Department of Education and Early Development
&amp;F/&amp;A&amp;RPage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8"/>
  <sheetViews>
    <sheetView topLeftCell="A5" zoomScale="175" zoomScaleNormal="175" workbookViewId="0">
      <selection activeCell="G6" sqref="G6"/>
    </sheetView>
  </sheetViews>
  <sheetFormatPr defaultRowHeight="12.75" x14ac:dyDescent="0.2"/>
  <cols>
    <col min="1" max="1" width="1.5703125" customWidth="1"/>
    <col min="2" max="2" width="17.28515625" customWidth="1"/>
    <col min="3" max="3" width="67.7109375" customWidth="1"/>
    <col min="4" max="4" width="4.7109375" customWidth="1"/>
  </cols>
  <sheetData>
    <row r="1" spans="2:3" s="1" customFormat="1" ht="22.9" customHeight="1" x14ac:dyDescent="0.2"/>
    <row r="2" spans="2:3" s="1" customFormat="1" ht="19.7" customHeight="1" x14ac:dyDescent="0.2">
      <c r="B2" s="3" t="s">
        <v>57</v>
      </c>
      <c r="C2" s="4" t="s">
        <v>58</v>
      </c>
    </row>
    <row r="3" spans="2:3" s="1" customFormat="1" ht="19.7" customHeight="1" x14ac:dyDescent="0.2">
      <c r="B3" s="3" t="s">
        <v>59</v>
      </c>
      <c r="C3" s="11">
        <v>44929.389710902797</v>
      </c>
    </row>
    <row r="4" spans="2:3" s="1" customFormat="1" ht="19.7" customHeight="1" x14ac:dyDescent="0.2">
      <c r="B4" s="3" t="s">
        <v>60</v>
      </c>
      <c r="C4" s="5"/>
    </row>
    <row r="5" spans="2:3" s="1" customFormat="1" ht="73.5" customHeight="1" x14ac:dyDescent="0.2">
      <c r="B5" s="3" t="s">
        <v>61</v>
      </c>
      <c r="C5" s="6" t="s">
        <v>62</v>
      </c>
    </row>
    <row r="6" spans="2:3" s="1" customFormat="1" ht="235.15" customHeight="1" x14ac:dyDescent="0.2">
      <c r="B6" s="3" t="s">
        <v>63</v>
      </c>
      <c r="C6" s="6" t="s">
        <v>66</v>
      </c>
    </row>
    <row r="7" spans="2:3" s="1" customFormat="1" ht="374.85" customHeight="1" x14ac:dyDescent="0.2">
      <c r="B7" s="3" t="s">
        <v>64</v>
      </c>
      <c r="C7" s="6" t="s">
        <v>65</v>
      </c>
    </row>
    <row r="8" spans="2:3" s="1" customFormat="1" ht="28.7" customHeight="1" x14ac:dyDescent="0.2"/>
  </sheetData>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Information</vt:lpstr>
      <vt:lpstr>Operating</vt:lpstr>
      <vt:lpstr>Definitions</vt:lpstr>
      <vt:lpstr>Report Parameters</vt:lpstr>
      <vt:lpstr>Definitions!Print_Area</vt:lpstr>
      <vt:lpstr>Operating!Print_Area</vt:lpstr>
      <vt:lpstr>Operating!Print_Titles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SERVER</dc:creator>
  <cp:keywords/>
  <dc:description/>
  <cp:lastModifiedBy>Morrison, Karen B (EED)</cp:lastModifiedBy>
  <cp:revision/>
  <cp:lastPrinted>2023-03-27T19:35:03Z</cp:lastPrinted>
  <dcterms:created xsi:type="dcterms:W3CDTF">2023-01-03T19:49:25Z</dcterms:created>
  <dcterms:modified xsi:type="dcterms:W3CDTF">2024-02-01T19:21:52Z</dcterms:modified>
  <cp:category/>
  <cp:contentStatus/>
</cp:coreProperties>
</file>