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resident/Desktop/"/>
    </mc:Choice>
  </mc:AlternateContent>
  <xr:revisionPtr revIDLastSave="0" documentId="8_{DA335D82-9DCB-1544-8406-76A08F67E264}" xr6:coauthVersionLast="47" xr6:coauthVersionMax="47" xr10:uidLastSave="{00000000-0000-0000-0000-000000000000}"/>
  <bookViews>
    <workbookView xWindow="0" yWindow="760" windowWidth="30240" windowHeight="17480" xr2:uid="{151FC340-AA29-4D8A-86AD-E381D4F5E1F7}"/>
  </bookViews>
  <sheets>
    <sheet name="Summary" sheetId="5" r:id="rId1"/>
    <sheet name="Resources - Supply" sheetId="1" r:id="rId2"/>
    <sheet name="Training" sheetId="2" r:id="rId3"/>
    <sheet name="IT" sheetId="6" r:id="rId4"/>
    <sheet name="Fleet" sheetId="3" r:id="rId5"/>
    <sheet name="Payroll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5" l="1"/>
  <c r="B8" i="6"/>
  <c r="B4" i="5"/>
  <c r="B5" i="5" s="1"/>
  <c r="B9" i="5"/>
  <c r="B7" i="5"/>
  <c r="Q8" i="4"/>
  <c r="Q5" i="4"/>
  <c r="A59" i="3"/>
  <c r="A57" i="3"/>
  <c r="A56" i="3"/>
  <c r="C21" i="1" l="1"/>
  <c r="B33" i="2"/>
  <c r="B8" i="5" s="1"/>
  <c r="B11" i="5" s="1"/>
</calcChain>
</file>

<file path=xl/sharedStrings.xml><?xml version="1.0" encoding="utf-8"?>
<sst xmlns="http://schemas.openxmlformats.org/spreadsheetml/2006/main" count="212" uniqueCount="169">
  <si>
    <t>Uniform/Equipment</t>
  </si>
  <si>
    <t>Each</t>
  </si>
  <si>
    <t xml:space="preserve">Total </t>
  </si>
  <si>
    <t>4 Long Sleeve Shirts</t>
  </si>
  <si>
    <t>4 Short Sleeve Shirts</t>
  </si>
  <si>
    <t>4 Trousers</t>
  </si>
  <si>
    <t>1 Parka</t>
  </si>
  <si>
    <t>1 Jacket</t>
  </si>
  <si>
    <t>1 Raincoat</t>
  </si>
  <si>
    <t xml:space="preserve">1 Badge </t>
  </si>
  <si>
    <t>1 Cap Shield</t>
  </si>
  <si>
    <t>1 Summer Hat</t>
  </si>
  <si>
    <t>1 Winter Hat</t>
  </si>
  <si>
    <t>1 Tie</t>
  </si>
  <si>
    <t>Body Armor</t>
  </si>
  <si>
    <t>Tape Recorder</t>
  </si>
  <si>
    <t>Glock</t>
  </si>
  <si>
    <t>First Aid Kit (personal)</t>
  </si>
  <si>
    <t>Mobile Field Force Equipment</t>
  </si>
  <si>
    <t>First Aid Kit Refill (Main kit)</t>
  </si>
  <si>
    <t>Patrol Rifle</t>
  </si>
  <si>
    <t>Taser</t>
  </si>
  <si>
    <t>Total</t>
  </si>
  <si>
    <t>APD Resource Management - Supply</t>
  </si>
  <si>
    <t>APD Training Center</t>
  </si>
  <si>
    <t>9 mm</t>
  </si>
  <si>
    <t>.223 cal</t>
  </si>
  <si>
    <t>Simunitions</t>
  </si>
  <si>
    <t>OC</t>
  </si>
  <si>
    <t>Taser - supplies</t>
  </si>
  <si>
    <t>Training materials</t>
  </si>
  <si>
    <t>CPR supplies</t>
  </si>
  <si>
    <t>Drugs test kit</t>
  </si>
  <si>
    <t>Classroom supplies</t>
  </si>
  <si>
    <t>Plaques for graduation</t>
  </si>
  <si>
    <t>Graduation day</t>
  </si>
  <si>
    <t>Mat Tape</t>
  </si>
  <si>
    <t>Misc supplies</t>
  </si>
  <si>
    <t>Target Supplies</t>
  </si>
  <si>
    <t>ice cleats</t>
  </si>
  <si>
    <t>Gun Light</t>
  </si>
  <si>
    <t>Magazine</t>
  </si>
  <si>
    <t>Chest Rig</t>
  </si>
  <si>
    <t>Holster</t>
  </si>
  <si>
    <t>Taser Holster</t>
  </si>
  <si>
    <t>Rfile Sling</t>
  </si>
  <si>
    <t>Leg restraints</t>
  </si>
  <si>
    <t>SFST Lab</t>
  </si>
  <si>
    <t>Manufacturer</t>
  </si>
  <si>
    <t>Part Description</t>
  </si>
  <si>
    <t>3M</t>
  </si>
  <si>
    <t>Decals-Patrol (This may need to be resized on 2017 models)</t>
  </si>
  <si>
    <t>Setina</t>
  </si>
  <si>
    <t>Dual T-Rail Mount w/Locks, 1small,1XL</t>
  </si>
  <si>
    <t>Prisoner Seat and Rear Partition,SUV INT</t>
  </si>
  <si>
    <t>Pit Bumper with 4 Whelen Lights preinstalled</t>
  </si>
  <si>
    <t>Headlight Wrap</t>
  </si>
  <si>
    <t>SoundOff</t>
  </si>
  <si>
    <t>Dome/Cargo Light LED Surface Mt. 5x3"</t>
  </si>
  <si>
    <t>10 vs Partition, XL for Police SUV</t>
  </si>
  <si>
    <t>Sound Off</t>
  </si>
  <si>
    <t>Intersector Surface Mount, Red/White</t>
  </si>
  <si>
    <t>Intersector Deck/Grill Bracket.90*</t>
  </si>
  <si>
    <t>Intersector Surface Mount, Blue/White</t>
  </si>
  <si>
    <t>Napa</t>
  </si>
  <si>
    <t>Attch Tape for Lexan (qty 4 can services 23 vehicles)</t>
  </si>
  <si>
    <t>Image Plastics</t>
  </si>
  <si>
    <t>Lexan (4 sheets can service 23 vehicles)</t>
  </si>
  <si>
    <t>LGS Group</t>
  </si>
  <si>
    <t>No Longer Available</t>
  </si>
  <si>
    <t>Havis</t>
  </si>
  <si>
    <t>Rear Cargo Window Barrier Kit, 20-21 PIU</t>
  </si>
  <si>
    <t>Rigid</t>
  </si>
  <si>
    <t>Single Row 20" LED Lightbar</t>
  </si>
  <si>
    <t>Mpower 4" LED Light Tri Color STUD</t>
  </si>
  <si>
    <t>Window Barriers for Ford Utility,</t>
  </si>
  <si>
    <t>Assetworks/Roseman</t>
  </si>
  <si>
    <t xml:space="preserve">OBDII Connector Cable </t>
  </si>
  <si>
    <t>Generic Canbus VIB (RM915)-SKR2</t>
  </si>
  <si>
    <t>VEHICLE COIL 2.6“ (S-65U) Slim</t>
  </si>
  <si>
    <t>Nokian</t>
  </si>
  <si>
    <t>Nordman 7 SUV Studded</t>
  </si>
  <si>
    <t xml:space="preserve">Havis can not verify if this will work on the 2021, </t>
  </si>
  <si>
    <t>Polar Wire</t>
  </si>
  <si>
    <t>FUSE BLOCK 12 CUR BLADE</t>
  </si>
  <si>
    <t>Larson</t>
  </si>
  <si>
    <t>ANTENNA / GPS / BLACK</t>
  </si>
  <si>
    <t>Frigid</t>
  </si>
  <si>
    <t>A MINI TO B 2.0 / 3 METER CAB</t>
  </si>
  <si>
    <t>Brothers</t>
  </si>
  <si>
    <t>Brother Printer Power Adapter Cable</t>
  </si>
  <si>
    <t>Magnetic Mic</t>
  </si>
  <si>
    <t>Magnetic Mic Clip Kit</t>
  </si>
  <si>
    <t>Troy</t>
  </si>
  <si>
    <t>Console Faceplates:MXTL5000/WMPC03/MRLN4884B/AP12-3/BLNK1</t>
  </si>
  <si>
    <t>MC Console Computer Mount for Havis</t>
  </si>
  <si>
    <t>Motorola</t>
  </si>
  <si>
    <t>Speaker Module Assembly, MCS Ext Spkr 13W</t>
  </si>
  <si>
    <t>Accessory Connector XTL5000</t>
  </si>
  <si>
    <t>4" Internal beverage holder w/ grommets</t>
  </si>
  <si>
    <t>AK Safety</t>
  </si>
  <si>
    <t>DELAY TIMER IGNITION 30A</t>
  </si>
  <si>
    <t>Brother Pocket Jet Printer</t>
  </si>
  <si>
    <t>Lund</t>
  </si>
  <si>
    <t>Armrest Mount f/ Pentax Printer Base</t>
  </si>
  <si>
    <t>RELAY SPDT 40 AMP 12 VOLT</t>
  </si>
  <si>
    <t>Whelen</t>
  </si>
  <si>
    <t>Contact, Socket, Female Metal Pin</t>
  </si>
  <si>
    <t>LIGHTER SOCKET PANEL MOUNT/BUL</t>
  </si>
  <si>
    <t>Travel Charger</t>
  </si>
  <si>
    <t>Tessco</t>
  </si>
  <si>
    <t>760-800 MHZ Mobile Radio Antenna, Includes NMO adapter</t>
  </si>
  <si>
    <t>Flasher Unit</t>
  </si>
  <si>
    <t>Docking Station for Panasonic CF31, Replaced the HSDS-PAN-112</t>
  </si>
  <si>
    <t>Havis Docking Power Supply f/ CF31</t>
  </si>
  <si>
    <t>Intersector Under Mirror LED,Red/White</t>
  </si>
  <si>
    <t>Intersector Under Mirror LED,Blue/White</t>
  </si>
  <si>
    <t>AWARN Antenna, Includes NMO Adapter</t>
  </si>
  <si>
    <t>LOFT</t>
  </si>
  <si>
    <t>Overhead storage, Ford SUV Int. 2020</t>
  </si>
  <si>
    <t>Ford</t>
  </si>
  <si>
    <t>Wheel Assy</t>
  </si>
  <si>
    <t>Kit-TPMS Sensor</t>
  </si>
  <si>
    <t>Cost</t>
  </si>
  <si>
    <t>Total Build Cost for 24 Vehicles</t>
  </si>
  <si>
    <t>Total New Patrol Vehilce Cost</t>
  </si>
  <si>
    <t>2022 Patrol Vehilce and Build Cost</t>
  </si>
  <si>
    <t>(24 Vehilce Order)</t>
  </si>
  <si>
    <t>Per Vehicle Build Cost Each</t>
  </si>
  <si>
    <t>New Vehilce Purchase Cost Each</t>
  </si>
  <si>
    <t>MOA - Position Costing - Benefit Details by Department or Division</t>
  </si>
  <si>
    <t>Budget Year: 2022 &amp; ForecastYear: 2022 &amp;  Department or Division: Police &amp; Entire Government</t>
  </si>
  <si>
    <t>Dept.</t>
  </si>
  <si>
    <t xml:space="preserve">Div. </t>
  </si>
  <si>
    <t>Fund Center</t>
  </si>
  <si>
    <t>Position</t>
  </si>
  <si>
    <t>PCN</t>
  </si>
  <si>
    <t>Employee</t>
  </si>
  <si>
    <t>Emp. ID</t>
  </si>
  <si>
    <t>Profile Name</t>
  </si>
  <si>
    <t>Grade</t>
  </si>
  <si>
    <t>Step</t>
  </si>
  <si>
    <t>Total Salary</t>
  </si>
  <si>
    <t>Total Benefits</t>
  </si>
  <si>
    <t>Total Effective Costing</t>
  </si>
  <si>
    <t>Alloc.</t>
  </si>
  <si>
    <t>Police</t>
  </si>
  <si>
    <t/>
  </si>
  <si>
    <t>Police Officer</t>
  </si>
  <si>
    <t>APD</t>
  </si>
  <si>
    <t>APD - 35</t>
  </si>
  <si>
    <t>Step 1</t>
  </si>
  <si>
    <t>*Total Full Year Cost</t>
  </si>
  <si>
    <t>Monthly Cost</t>
  </si>
  <si>
    <t>New Officer Cost</t>
  </si>
  <si>
    <t>Payroll</t>
  </si>
  <si>
    <t>Training Center Supplies</t>
  </si>
  <si>
    <t>Resources Supplies</t>
  </si>
  <si>
    <t>Patrol Vehicle</t>
  </si>
  <si>
    <t>Misc. Leather Gear</t>
  </si>
  <si>
    <t>Montly Cost</t>
  </si>
  <si>
    <t>For Mid May Academy</t>
  </si>
  <si>
    <t>6.5 months</t>
  </si>
  <si>
    <t>APD IT</t>
  </si>
  <si>
    <t>CF-33 Computer</t>
  </si>
  <si>
    <t>CF-33 Keyboard</t>
  </si>
  <si>
    <t>Motorola Radio</t>
  </si>
  <si>
    <t>IT Supplies</t>
  </si>
  <si>
    <t>May Academy 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</si>
</sst>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[$-10409]#,##0;\(#,##0\)"/>
    <numFmt numFmtId="165" formatCode="[$-10409]#,##0.0"/>
    <numFmt numFmtId="166" formatCode="_(&quot;$&quot;* #,##0_);_(&quot;$&quot;* \(#,##0\);_(&quot;$&quot;* &quot;-&quot;??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8"/>
      <color rgb="FF000000"/>
      <name val="Arial"/>
      <family val="2"/>
    </font>
    <font>
      <sz val="11"/>
      <name val="Calibri"/>
      <family val="2"/>
    </font>
    <font>
      <i/>
      <sz val="11"/>
      <color rgb="FF000000"/>
      <name val="Arial"/>
      <family val="2"/>
    </font>
    <font>
      <sz val="10"/>
      <color rgb="FF000000"/>
      <name val="Arial"/>
      <family val="2"/>
    </font>
    <font>
      <sz val="10"/>
      <name val="Calibri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8" fontId="3" fillId="0" borderId="0" xfId="0" applyNumberFormat="1" applyFont="1"/>
    <xf numFmtId="0" fontId="4" fillId="0" borderId="0" xfId="0" applyFont="1"/>
    <xf numFmtId="0" fontId="5" fillId="0" borderId="0" xfId="0" applyFont="1"/>
    <xf numFmtId="8" fontId="1" fillId="0" borderId="0" xfId="0" applyNumberFormat="1" applyFont="1"/>
    <xf numFmtId="0" fontId="6" fillId="0" borderId="0" xfId="0" applyFont="1"/>
    <xf numFmtId="8" fontId="6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/>
    </xf>
    <xf numFmtId="44" fontId="0" fillId="2" borderId="0" xfId="1" applyFont="1" applyFill="1"/>
    <xf numFmtId="0" fontId="10" fillId="0" borderId="0" xfId="0" applyFont="1"/>
    <xf numFmtId="44" fontId="10" fillId="2" borderId="0" xfId="1" applyFont="1" applyFill="1"/>
    <xf numFmtId="6" fontId="0" fillId="0" borderId="0" xfId="0" applyNumberFormat="1"/>
    <xf numFmtId="44" fontId="0" fillId="0" borderId="0" xfId="0" applyNumberFormat="1"/>
    <xf numFmtId="44" fontId="0" fillId="0" borderId="0" xfId="1" applyFont="1"/>
    <xf numFmtId="44" fontId="1" fillId="0" borderId="0" xfId="1" applyFont="1"/>
    <xf numFmtId="44" fontId="1" fillId="0" borderId="2" xfId="0" applyNumberFormat="1" applyFont="1" applyBorder="1"/>
    <xf numFmtId="0" fontId="1" fillId="0" borderId="3" xfId="0" applyFont="1" applyBorder="1"/>
    <xf numFmtId="0" fontId="11" fillId="0" borderId="2" xfId="0" applyFont="1" applyBorder="1"/>
    <xf numFmtId="44" fontId="1" fillId="0" borderId="3" xfId="0" applyNumberFormat="1" applyFont="1" applyBorder="1"/>
    <xf numFmtId="0" fontId="2" fillId="0" borderId="2" xfId="0" applyFont="1" applyBorder="1"/>
    <xf numFmtId="8" fontId="2" fillId="0" borderId="4" xfId="0" applyNumberFormat="1" applyFont="1" applyBorder="1"/>
    <xf numFmtId="8" fontId="2" fillId="0" borderId="3" xfId="0" applyNumberFormat="1" applyFont="1" applyBorder="1"/>
    <xf numFmtId="0" fontId="13" fillId="0" borderId="0" xfId="0" applyFont="1"/>
    <xf numFmtId="0" fontId="15" fillId="0" borderId="5" xfId="0" applyFont="1" applyBorder="1" applyAlignment="1">
      <alignment wrapText="1" readingOrder="1"/>
    </xf>
    <xf numFmtId="0" fontId="15" fillId="0" borderId="5" xfId="0" applyFont="1" applyBorder="1" applyAlignment="1">
      <alignment horizontal="center" wrapText="1" readingOrder="1"/>
    </xf>
    <xf numFmtId="0" fontId="15" fillId="0" borderId="5" xfId="0" applyFont="1" applyBorder="1" applyAlignment="1">
      <alignment horizontal="left" wrapText="1" readingOrder="1"/>
    </xf>
    <xf numFmtId="0" fontId="15" fillId="0" borderId="5" xfId="0" applyFont="1" applyBorder="1" applyAlignment="1">
      <alignment horizontal="right" wrapText="1" readingOrder="1"/>
    </xf>
    <xf numFmtId="0" fontId="17" fillId="0" borderId="5" xfId="0" applyFont="1" applyBorder="1" applyAlignment="1">
      <alignment horizontal="right" wrapText="1" readingOrder="1"/>
    </xf>
    <xf numFmtId="0" fontId="15" fillId="0" borderId="0" xfId="0" applyFont="1" applyAlignment="1">
      <alignment vertical="top" wrapText="1" readingOrder="1"/>
    </xf>
    <xf numFmtId="0" fontId="15" fillId="2" borderId="0" xfId="0" applyFont="1" applyFill="1" applyAlignment="1">
      <alignment vertical="top" wrapText="1" readingOrder="1"/>
    </xf>
    <xf numFmtId="164" fontId="15" fillId="2" borderId="0" xfId="0" applyNumberFormat="1" applyFont="1" applyFill="1" applyAlignment="1">
      <alignment horizontal="right" vertical="top" wrapText="1" readingOrder="1"/>
    </xf>
    <xf numFmtId="166" fontId="17" fillId="2" borderId="1" xfId="1" applyNumberFormat="1" applyFont="1" applyFill="1" applyBorder="1" applyAlignment="1">
      <alignment horizontal="right" vertical="top" wrapText="1" readingOrder="1"/>
    </xf>
    <xf numFmtId="0" fontId="18" fillId="0" borderId="0" xfId="0" applyFont="1"/>
    <xf numFmtId="0" fontId="19" fillId="0" borderId="0" xfId="0" applyFont="1"/>
    <xf numFmtId="44" fontId="2" fillId="0" borderId="1" xfId="0" applyNumberFormat="1" applyFont="1" applyBorder="1"/>
    <xf numFmtId="8" fontId="0" fillId="0" borderId="0" xfId="0" applyNumberFormat="1"/>
    <xf numFmtId="0" fontId="0" fillId="0" borderId="6" xfId="0" applyBorder="1"/>
    <xf numFmtId="44" fontId="0" fillId="0" borderId="6" xfId="0" applyNumberFormat="1" applyBorder="1"/>
    <xf numFmtId="0" fontId="1" fillId="0" borderId="2" xfId="0" applyFont="1" applyBorder="1"/>
    <xf numFmtId="44" fontId="1" fillId="0" borderId="4" xfId="0" applyNumberFormat="1" applyFont="1" applyBorder="1"/>
    <xf numFmtId="0" fontId="12" fillId="0" borderId="5" xfId="0" applyFont="1" applyBorder="1" applyAlignment="1">
      <alignment vertical="top" wrapText="1" readingOrder="1"/>
    </xf>
    <xf numFmtId="0" fontId="13" fillId="0" borderId="5" xfId="0" applyFont="1" applyBorder="1" applyAlignment="1">
      <alignment vertical="top" wrapText="1"/>
    </xf>
    <xf numFmtId="0" fontId="14" fillId="0" borderId="0" xfId="0" applyFont="1" applyAlignment="1">
      <alignment vertical="top" wrapText="1" readingOrder="1"/>
    </xf>
    <xf numFmtId="0" fontId="13" fillId="0" borderId="0" xfId="0" applyFont="1"/>
    <xf numFmtId="0" fontId="15" fillId="0" borderId="5" xfId="0" applyFont="1" applyBorder="1" applyAlignment="1">
      <alignment wrapText="1" readingOrder="1"/>
    </xf>
    <xf numFmtId="0" fontId="16" fillId="0" borderId="5" xfId="0" applyFont="1" applyBorder="1" applyAlignment="1">
      <alignment vertical="top" wrapText="1"/>
    </xf>
    <xf numFmtId="0" fontId="15" fillId="0" borderId="5" xfId="0" applyFont="1" applyBorder="1" applyAlignment="1">
      <alignment horizontal="left" wrapText="1" readingOrder="1"/>
    </xf>
    <xf numFmtId="0" fontId="15" fillId="0" borderId="5" xfId="0" applyFont="1" applyBorder="1" applyAlignment="1">
      <alignment horizontal="right" wrapText="1" readingOrder="1"/>
    </xf>
    <xf numFmtId="0" fontId="15" fillId="0" borderId="0" xfId="0" applyFont="1" applyAlignment="1">
      <alignment vertical="top" wrapText="1" readingOrder="1"/>
    </xf>
    <xf numFmtId="0" fontId="16" fillId="0" borderId="0" xfId="0" applyFont="1"/>
    <xf numFmtId="0" fontId="15" fillId="2" borderId="0" xfId="0" applyFont="1" applyFill="1" applyAlignment="1">
      <alignment vertical="top" wrapText="1" readingOrder="1"/>
    </xf>
    <xf numFmtId="0" fontId="16" fillId="2" borderId="0" xfId="0" applyFont="1" applyFill="1"/>
    <xf numFmtId="165" fontId="15" fillId="2" borderId="0" xfId="0" applyNumberFormat="1" applyFont="1" applyFill="1" applyAlignment="1">
      <alignment horizontal="right" vertical="top" wrapText="1" readingOrder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8E29C-24DB-4E97-AB30-3AFCF3381918}">
  <dimension ref="A1:C11"/>
  <sheetViews>
    <sheetView tabSelected="1" workbookViewId="0">
      <selection activeCell="B22" sqref="B22"/>
    </sheetView>
  </sheetViews>
  <sheetFormatPr baseColWidth="10" defaultColWidth="8.83203125" defaultRowHeight="15" x14ac:dyDescent="0.2"/>
  <cols>
    <col min="1" max="1" width="23" bestFit="1" customWidth="1"/>
    <col min="2" max="2" width="12.5" bestFit="1" customWidth="1"/>
    <col min="3" max="3" width="24.83203125" bestFit="1" customWidth="1"/>
  </cols>
  <sheetData>
    <row r="1" spans="1:3" ht="19" x14ac:dyDescent="0.25">
      <c r="A1" s="5" t="s">
        <v>154</v>
      </c>
    </row>
    <row r="4" spans="1:3" x14ac:dyDescent="0.2">
      <c r="A4" s="41" t="s">
        <v>155</v>
      </c>
      <c r="B4" s="42">
        <f>Payroll!Q8</f>
        <v>10045.916666666666</v>
      </c>
      <c r="C4" s="41" t="s">
        <v>160</v>
      </c>
    </row>
    <row r="5" spans="1:3" x14ac:dyDescent="0.2">
      <c r="A5" t="s">
        <v>162</v>
      </c>
      <c r="B5" s="17">
        <f>B4*6.5</f>
        <v>65298.458333333328</v>
      </c>
      <c r="C5" t="s">
        <v>161</v>
      </c>
    </row>
    <row r="6" spans="1:3" x14ac:dyDescent="0.2">
      <c r="B6" s="17"/>
    </row>
    <row r="7" spans="1:3" x14ac:dyDescent="0.2">
      <c r="A7" t="s">
        <v>158</v>
      </c>
      <c r="B7" s="17">
        <f>Fleet!A59</f>
        <v>57312.95</v>
      </c>
    </row>
    <row r="8" spans="1:3" x14ac:dyDescent="0.2">
      <c r="A8" t="s">
        <v>156</v>
      </c>
      <c r="B8" s="17">
        <f>Training!B33</f>
        <v>9208.65</v>
      </c>
    </row>
    <row r="9" spans="1:3" x14ac:dyDescent="0.2">
      <c r="A9" t="s">
        <v>157</v>
      </c>
      <c r="B9" s="40">
        <f>'Resources - Supply'!C21</f>
        <v>6586.88</v>
      </c>
    </row>
    <row r="10" spans="1:3" ht="16" thickBot="1" x14ac:dyDescent="0.25">
      <c r="A10" t="s">
        <v>167</v>
      </c>
      <c r="B10" s="17">
        <f>IT!B8</f>
        <v>8127.01</v>
      </c>
    </row>
    <row r="11" spans="1:3" ht="16" thickBot="1" x14ac:dyDescent="0.25">
      <c r="A11" s="43" t="s">
        <v>154</v>
      </c>
      <c r="B11" s="44">
        <f>SUM(B5:B10)</f>
        <v>146533.94833333333</v>
      </c>
      <c r="C11" s="21" t="s">
        <v>168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B108F-FFFC-4C34-B289-87DD1907966F}">
  <dimension ref="A1:D24"/>
  <sheetViews>
    <sheetView workbookViewId="0">
      <selection activeCell="A24" sqref="A24"/>
    </sheetView>
  </sheetViews>
  <sheetFormatPr baseColWidth="10" defaultColWidth="8.83203125" defaultRowHeight="15" x14ac:dyDescent="0.2"/>
  <cols>
    <col min="1" max="1" width="43.6640625" bestFit="1" customWidth="1"/>
    <col min="2" max="2" width="10.83203125" bestFit="1" customWidth="1"/>
    <col min="3" max="3" width="11.6640625" bestFit="1" customWidth="1"/>
    <col min="4" max="4" width="25.6640625" bestFit="1" customWidth="1"/>
  </cols>
  <sheetData>
    <row r="1" spans="1:3" ht="19" x14ac:dyDescent="0.25">
      <c r="A1" s="11" t="s">
        <v>23</v>
      </c>
    </row>
    <row r="4" spans="1:3" s="5" customFormat="1" ht="19" x14ac:dyDescent="0.25">
      <c r="A4" s="10" t="s">
        <v>0</v>
      </c>
      <c r="B4" s="10" t="s">
        <v>1</v>
      </c>
      <c r="C4" s="10" t="s">
        <v>2</v>
      </c>
    </row>
    <row r="5" spans="1:3" s="3" customFormat="1" ht="16" x14ac:dyDescent="0.2">
      <c r="A5" s="3" t="s">
        <v>3</v>
      </c>
      <c r="B5" s="4">
        <v>99.99</v>
      </c>
      <c r="C5" s="4">
        <v>399.96</v>
      </c>
    </row>
    <row r="6" spans="1:3" s="3" customFormat="1" ht="16" x14ac:dyDescent="0.2">
      <c r="A6" s="3" t="s">
        <v>4</v>
      </c>
      <c r="B6" s="4">
        <v>95.99</v>
      </c>
      <c r="C6" s="4">
        <v>383.96</v>
      </c>
    </row>
    <row r="7" spans="1:3" s="3" customFormat="1" ht="16" x14ac:dyDescent="0.2">
      <c r="A7" s="3" t="s">
        <v>5</v>
      </c>
      <c r="B7" s="4">
        <v>89.99</v>
      </c>
      <c r="C7" s="4">
        <v>359.96</v>
      </c>
    </row>
    <row r="8" spans="1:3" s="3" customFormat="1" ht="16" x14ac:dyDescent="0.2">
      <c r="A8" s="3" t="s">
        <v>6</v>
      </c>
      <c r="B8" s="4">
        <v>375</v>
      </c>
      <c r="C8" s="4">
        <v>375</v>
      </c>
    </row>
    <row r="9" spans="1:3" s="3" customFormat="1" ht="16" x14ac:dyDescent="0.2">
      <c r="A9" s="3" t="s">
        <v>7</v>
      </c>
      <c r="B9" s="4">
        <v>300</v>
      </c>
      <c r="C9" s="4">
        <v>300</v>
      </c>
    </row>
    <row r="10" spans="1:3" s="3" customFormat="1" ht="16" x14ac:dyDescent="0.2">
      <c r="A10" s="3" t="s">
        <v>8</v>
      </c>
      <c r="B10" s="4">
        <v>125</v>
      </c>
      <c r="C10" s="4">
        <v>125</v>
      </c>
    </row>
    <row r="11" spans="1:3" s="3" customFormat="1" ht="16" x14ac:dyDescent="0.2">
      <c r="A11" s="3" t="s">
        <v>9</v>
      </c>
      <c r="B11" s="4">
        <v>185</v>
      </c>
      <c r="C11" s="4">
        <v>185</v>
      </c>
    </row>
    <row r="12" spans="1:3" s="3" customFormat="1" ht="16" x14ac:dyDescent="0.2">
      <c r="A12" s="3" t="s">
        <v>10</v>
      </c>
      <c r="B12" s="4">
        <v>135</v>
      </c>
      <c r="C12" s="4">
        <v>135</v>
      </c>
    </row>
    <row r="13" spans="1:3" s="3" customFormat="1" ht="16" x14ac:dyDescent="0.2">
      <c r="A13" s="3" t="s">
        <v>11</v>
      </c>
      <c r="B13" s="4">
        <v>55</v>
      </c>
      <c r="C13" s="4">
        <v>55</v>
      </c>
    </row>
    <row r="14" spans="1:3" s="3" customFormat="1" ht="16" x14ac:dyDescent="0.2">
      <c r="A14" s="3" t="s">
        <v>12</v>
      </c>
      <c r="B14" s="4">
        <v>98</v>
      </c>
      <c r="C14" s="4">
        <v>98</v>
      </c>
    </row>
    <row r="15" spans="1:3" s="3" customFormat="1" ht="16" x14ac:dyDescent="0.2">
      <c r="A15" s="3" t="s">
        <v>13</v>
      </c>
      <c r="B15" s="4">
        <v>15</v>
      </c>
      <c r="C15" s="4">
        <v>15</v>
      </c>
    </row>
    <row r="16" spans="1:3" s="3" customFormat="1" ht="16" x14ac:dyDescent="0.2">
      <c r="A16" s="3" t="s">
        <v>14</v>
      </c>
      <c r="B16" s="4">
        <v>1295</v>
      </c>
      <c r="C16" s="4">
        <v>1295</v>
      </c>
    </row>
    <row r="17" spans="1:4" s="3" customFormat="1" ht="16" x14ac:dyDescent="0.2">
      <c r="A17" s="3" t="s">
        <v>15</v>
      </c>
      <c r="B17" s="4">
        <v>110</v>
      </c>
      <c r="C17" s="4">
        <v>110</v>
      </c>
    </row>
    <row r="18" spans="1:4" s="3" customFormat="1" ht="16" x14ac:dyDescent="0.2">
      <c r="A18" s="3" t="s">
        <v>159</v>
      </c>
      <c r="B18" s="4">
        <v>550</v>
      </c>
      <c r="C18" s="4">
        <v>550</v>
      </c>
      <c r="D18" s="6"/>
    </row>
    <row r="19" spans="1:4" s="3" customFormat="1" ht="16" x14ac:dyDescent="0.2">
      <c r="A19" s="3" t="s">
        <v>18</v>
      </c>
      <c r="B19" s="4">
        <v>2200</v>
      </c>
      <c r="C19" s="4">
        <v>2200</v>
      </c>
    </row>
    <row r="20" spans="1:4" s="3" customFormat="1" ht="17" thickBot="1" x14ac:dyDescent="0.25"/>
    <row r="21" spans="1:4" s="2" customFormat="1" ht="17" thickBot="1" x14ac:dyDescent="0.25">
      <c r="A21" s="24" t="s">
        <v>22</v>
      </c>
      <c r="B21" s="25"/>
      <c r="C21" s="26">
        <f>SUM(C5:C20)</f>
        <v>6586.88</v>
      </c>
    </row>
    <row r="23" spans="1:4" x14ac:dyDescent="0.2">
      <c r="A23" s="1"/>
      <c r="B23" s="1"/>
      <c r="C23" s="7"/>
    </row>
    <row r="24" spans="1:4" x14ac:dyDescent="0.2">
      <c r="A24" s="8"/>
      <c r="B24" s="8"/>
      <c r="C24" s="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74BB9-A59F-4E5E-BD99-282D5A02AE4E}">
  <dimension ref="A1:C33"/>
  <sheetViews>
    <sheetView workbookViewId="0">
      <selection activeCell="A15" sqref="A15"/>
    </sheetView>
  </sheetViews>
  <sheetFormatPr baseColWidth="10" defaultColWidth="8.83203125" defaultRowHeight="15" x14ac:dyDescent="0.2"/>
  <cols>
    <col min="1" max="1" width="27.1640625" bestFit="1" customWidth="1"/>
    <col min="2" max="2" width="11.5" bestFit="1" customWidth="1"/>
  </cols>
  <sheetData>
    <row r="1" spans="1:2" ht="19" x14ac:dyDescent="0.25">
      <c r="A1" s="11" t="s">
        <v>24</v>
      </c>
    </row>
    <row r="3" spans="1:2" ht="16" x14ac:dyDescent="0.2">
      <c r="A3" s="10" t="s">
        <v>0</v>
      </c>
      <c r="B3" s="10" t="s">
        <v>2</v>
      </c>
    </row>
    <row r="4" spans="1:2" ht="16" x14ac:dyDescent="0.2">
      <c r="A4" s="12" t="s">
        <v>17</v>
      </c>
      <c r="B4" s="13">
        <v>250</v>
      </c>
    </row>
    <row r="5" spans="1:2" ht="16" x14ac:dyDescent="0.2">
      <c r="A5" s="12" t="s">
        <v>19</v>
      </c>
      <c r="B5" s="13">
        <v>375</v>
      </c>
    </row>
    <row r="6" spans="1:2" ht="16" x14ac:dyDescent="0.2">
      <c r="A6" s="12" t="s">
        <v>21</v>
      </c>
      <c r="B6" s="13">
        <v>1925</v>
      </c>
    </row>
    <row r="7" spans="1:2" ht="16" x14ac:dyDescent="0.2">
      <c r="A7" s="12" t="s">
        <v>29</v>
      </c>
      <c r="B7" s="13">
        <v>250</v>
      </c>
    </row>
    <row r="8" spans="1:2" ht="16" x14ac:dyDescent="0.2">
      <c r="A8" s="12" t="s">
        <v>28</v>
      </c>
      <c r="B8" s="13">
        <v>125</v>
      </c>
    </row>
    <row r="9" spans="1:2" ht="16" x14ac:dyDescent="0.2">
      <c r="A9" s="12" t="s">
        <v>20</v>
      </c>
      <c r="B9" s="13">
        <v>2200</v>
      </c>
    </row>
    <row r="10" spans="1:2" ht="16" x14ac:dyDescent="0.2">
      <c r="A10" s="12" t="s">
        <v>16</v>
      </c>
      <c r="B10" s="13">
        <v>525</v>
      </c>
    </row>
    <row r="11" spans="1:2" ht="16" x14ac:dyDescent="0.2">
      <c r="A11" s="12" t="s">
        <v>25</v>
      </c>
      <c r="B11" s="13">
        <v>1250</v>
      </c>
    </row>
    <row r="12" spans="1:2" ht="16" x14ac:dyDescent="0.2">
      <c r="A12" s="12" t="s">
        <v>26</v>
      </c>
      <c r="B12" s="13">
        <v>500</v>
      </c>
    </row>
    <row r="13" spans="1:2" ht="16" x14ac:dyDescent="0.2">
      <c r="A13" s="12" t="s">
        <v>27</v>
      </c>
      <c r="B13" s="13">
        <v>240</v>
      </c>
    </row>
    <row r="14" spans="1:2" ht="16" x14ac:dyDescent="0.2">
      <c r="A14" s="14" t="s">
        <v>30</v>
      </c>
      <c r="B14" s="13">
        <v>100</v>
      </c>
    </row>
    <row r="15" spans="1:2" ht="16" x14ac:dyDescent="0.2">
      <c r="A15" s="14" t="s">
        <v>31</v>
      </c>
      <c r="B15" s="13">
        <v>40</v>
      </c>
    </row>
    <row r="16" spans="1:2" ht="16" x14ac:dyDescent="0.2">
      <c r="A16" s="14" t="s">
        <v>32</v>
      </c>
      <c r="B16" s="13">
        <v>30</v>
      </c>
    </row>
    <row r="17" spans="1:3" ht="16" x14ac:dyDescent="0.2">
      <c r="A17" s="14" t="s">
        <v>33</v>
      </c>
      <c r="B17" s="13">
        <v>25</v>
      </c>
    </row>
    <row r="18" spans="1:3" ht="16" x14ac:dyDescent="0.2">
      <c r="A18" s="14" t="s">
        <v>34</v>
      </c>
      <c r="B18" s="15">
        <v>36</v>
      </c>
    </row>
    <row r="19" spans="1:3" ht="16" x14ac:dyDescent="0.2">
      <c r="A19" s="14" t="s">
        <v>35</v>
      </c>
      <c r="B19" s="13">
        <v>13</v>
      </c>
    </row>
    <row r="20" spans="1:3" ht="16" x14ac:dyDescent="0.2">
      <c r="A20" s="14" t="s">
        <v>36</v>
      </c>
      <c r="B20" s="13">
        <v>33.65</v>
      </c>
    </row>
    <row r="21" spans="1:3" ht="16" x14ac:dyDescent="0.2">
      <c r="A21" s="14" t="s">
        <v>37</v>
      </c>
      <c r="B21" s="13">
        <v>125</v>
      </c>
    </row>
    <row r="22" spans="1:3" ht="16" x14ac:dyDescent="0.2">
      <c r="A22" s="14" t="s">
        <v>38</v>
      </c>
      <c r="B22" s="13">
        <v>200</v>
      </c>
    </row>
    <row r="23" spans="1:3" ht="16" x14ac:dyDescent="0.2">
      <c r="A23" s="14" t="s">
        <v>39</v>
      </c>
      <c r="B23" s="13">
        <v>36</v>
      </c>
    </row>
    <row r="24" spans="1:3" ht="16" x14ac:dyDescent="0.2">
      <c r="A24" s="14" t="s">
        <v>40</v>
      </c>
      <c r="B24" s="13">
        <v>260</v>
      </c>
    </row>
    <row r="25" spans="1:3" ht="16" x14ac:dyDescent="0.2">
      <c r="A25" s="14" t="s">
        <v>41</v>
      </c>
      <c r="B25" s="13">
        <v>120</v>
      </c>
    </row>
    <row r="26" spans="1:3" ht="16" x14ac:dyDescent="0.2">
      <c r="A26" s="14" t="s">
        <v>43</v>
      </c>
      <c r="B26" s="13">
        <v>185</v>
      </c>
    </row>
    <row r="27" spans="1:3" ht="16" x14ac:dyDescent="0.2">
      <c r="A27" s="14" t="s">
        <v>44</v>
      </c>
      <c r="B27" s="13">
        <v>90</v>
      </c>
    </row>
    <row r="28" spans="1:3" ht="16" x14ac:dyDescent="0.2">
      <c r="A28" s="14" t="s">
        <v>45</v>
      </c>
      <c r="B28" s="13">
        <v>30</v>
      </c>
    </row>
    <row r="29" spans="1:3" ht="16" x14ac:dyDescent="0.2">
      <c r="A29" s="14" t="s">
        <v>46</v>
      </c>
      <c r="B29" s="13">
        <v>25</v>
      </c>
    </row>
    <row r="30" spans="1:3" ht="16" x14ac:dyDescent="0.2">
      <c r="A30" s="14" t="s">
        <v>42</v>
      </c>
      <c r="B30" s="13">
        <v>200</v>
      </c>
    </row>
    <row r="31" spans="1:3" ht="16" x14ac:dyDescent="0.2">
      <c r="A31" s="14" t="s">
        <v>47</v>
      </c>
      <c r="B31" s="13">
        <v>20</v>
      </c>
      <c r="C31" s="16"/>
    </row>
    <row r="32" spans="1:3" ht="16" thickBot="1" x14ac:dyDescent="0.25"/>
    <row r="33" spans="1:2" ht="17" thickBot="1" x14ac:dyDescent="0.25">
      <c r="A33" s="22" t="s">
        <v>22</v>
      </c>
      <c r="B33" s="23">
        <f>SUM(B4:B32)</f>
        <v>9208.65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B590D-ED01-4306-8864-DEA3ED7517C1}">
  <dimension ref="A1:B8"/>
  <sheetViews>
    <sheetView workbookViewId="0">
      <selection activeCell="D21" sqref="D21"/>
    </sheetView>
  </sheetViews>
  <sheetFormatPr baseColWidth="10" defaultColWidth="8.83203125" defaultRowHeight="15" x14ac:dyDescent="0.2"/>
  <cols>
    <col min="1" max="1" width="21.6640625" customWidth="1"/>
    <col min="2" max="2" width="11.5" bestFit="1" customWidth="1"/>
  </cols>
  <sheetData>
    <row r="1" spans="1:2" ht="19" x14ac:dyDescent="0.25">
      <c r="A1" s="11" t="s">
        <v>163</v>
      </c>
    </row>
    <row r="3" spans="1:2" x14ac:dyDescent="0.2">
      <c r="A3" t="s">
        <v>164</v>
      </c>
      <c r="B3" s="18">
        <v>2769.67</v>
      </c>
    </row>
    <row r="4" spans="1:2" x14ac:dyDescent="0.2">
      <c r="A4" t="s">
        <v>165</v>
      </c>
      <c r="B4" s="18">
        <v>357.34</v>
      </c>
    </row>
    <row r="5" spans="1:2" x14ac:dyDescent="0.2">
      <c r="B5" s="18"/>
    </row>
    <row r="6" spans="1:2" x14ac:dyDescent="0.2">
      <c r="A6" t="s">
        <v>166</v>
      </c>
      <c r="B6" s="18">
        <v>5000</v>
      </c>
    </row>
    <row r="7" spans="1:2" ht="16" thickBot="1" x14ac:dyDescent="0.25"/>
    <row r="8" spans="1:2" ht="16" thickBot="1" x14ac:dyDescent="0.25">
      <c r="A8" s="43" t="s">
        <v>22</v>
      </c>
      <c r="B8" s="23">
        <f>SUM(B3:B6)</f>
        <v>8127.01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1A4E0-C3B7-4877-B95B-AA76E8E82A08}">
  <dimension ref="A1:C59"/>
  <sheetViews>
    <sheetView topLeftCell="A19" workbookViewId="0">
      <selection activeCell="K66" sqref="K66"/>
    </sheetView>
  </sheetViews>
  <sheetFormatPr baseColWidth="10" defaultColWidth="8.83203125" defaultRowHeight="15" x14ac:dyDescent="0.2"/>
  <cols>
    <col min="1" max="1" width="12.5" bestFit="1" customWidth="1"/>
    <col min="2" max="2" width="30.1640625" bestFit="1" customWidth="1"/>
    <col min="3" max="3" width="62.33203125" bestFit="1" customWidth="1"/>
  </cols>
  <sheetData>
    <row r="1" spans="1:3" ht="19" x14ac:dyDescent="0.25">
      <c r="A1" s="11" t="s">
        <v>126</v>
      </c>
    </row>
    <row r="2" spans="1:3" ht="19" x14ac:dyDescent="0.25">
      <c r="A2" s="11" t="s">
        <v>127</v>
      </c>
    </row>
    <row r="4" spans="1:3" x14ac:dyDescent="0.2">
      <c r="A4" s="1" t="s">
        <v>123</v>
      </c>
      <c r="B4" s="1" t="s">
        <v>48</v>
      </c>
      <c r="C4" s="1" t="s">
        <v>49</v>
      </c>
    </row>
    <row r="5" spans="1:3" x14ac:dyDescent="0.2">
      <c r="A5" s="18">
        <v>18144</v>
      </c>
      <c r="B5" t="s">
        <v>50</v>
      </c>
      <c r="C5" t="s">
        <v>51</v>
      </c>
    </row>
    <row r="6" spans="1:3" x14ac:dyDescent="0.2">
      <c r="A6" s="18">
        <v>9600</v>
      </c>
      <c r="B6" t="s">
        <v>52</v>
      </c>
      <c r="C6" t="s">
        <v>53</v>
      </c>
    </row>
    <row r="7" spans="1:3" x14ac:dyDescent="0.2">
      <c r="A7" s="18">
        <v>30744</v>
      </c>
      <c r="B7" t="s">
        <v>52</v>
      </c>
      <c r="C7" t="s">
        <v>54</v>
      </c>
    </row>
    <row r="8" spans="1:3" x14ac:dyDescent="0.2">
      <c r="A8" s="18">
        <v>22776</v>
      </c>
      <c r="B8" t="s">
        <v>52</v>
      </c>
      <c r="C8" t="s">
        <v>55</v>
      </c>
    </row>
    <row r="9" spans="1:3" x14ac:dyDescent="0.2">
      <c r="A9" s="18">
        <v>15720</v>
      </c>
      <c r="B9" t="s">
        <v>52</v>
      </c>
      <c r="C9" t="s">
        <v>56</v>
      </c>
    </row>
    <row r="10" spans="1:3" x14ac:dyDescent="0.2">
      <c r="A10" s="18">
        <v>1200</v>
      </c>
      <c r="B10" t="s">
        <v>57</v>
      </c>
      <c r="C10" t="s">
        <v>58</v>
      </c>
    </row>
    <row r="11" spans="1:3" x14ac:dyDescent="0.2">
      <c r="A11" s="18">
        <v>19152</v>
      </c>
      <c r="B11" t="s">
        <v>52</v>
      </c>
      <c r="C11" t="s">
        <v>59</v>
      </c>
    </row>
    <row r="12" spans="1:3" x14ac:dyDescent="0.2">
      <c r="A12" s="18">
        <v>3840</v>
      </c>
      <c r="B12" t="s">
        <v>60</v>
      </c>
      <c r="C12" t="s">
        <v>61</v>
      </c>
    </row>
    <row r="13" spans="1:3" x14ac:dyDescent="0.2">
      <c r="A13" s="18">
        <v>604.79999999999995</v>
      </c>
      <c r="B13" t="s">
        <v>57</v>
      </c>
      <c r="C13" t="s">
        <v>62</v>
      </c>
    </row>
    <row r="14" spans="1:3" x14ac:dyDescent="0.2">
      <c r="A14" s="18">
        <v>3840</v>
      </c>
      <c r="B14" t="s">
        <v>60</v>
      </c>
      <c r="C14" t="s">
        <v>63</v>
      </c>
    </row>
    <row r="15" spans="1:3" x14ac:dyDescent="0.2">
      <c r="A15" s="18">
        <v>330</v>
      </c>
      <c r="B15" t="s">
        <v>64</v>
      </c>
      <c r="C15" t="s">
        <v>65</v>
      </c>
    </row>
    <row r="16" spans="1:3" x14ac:dyDescent="0.2">
      <c r="A16" s="18">
        <v>469.68</v>
      </c>
      <c r="B16" t="s">
        <v>66</v>
      </c>
      <c r="C16" t="s">
        <v>67</v>
      </c>
    </row>
    <row r="17" spans="1:3" x14ac:dyDescent="0.2">
      <c r="A17" s="18">
        <v>0</v>
      </c>
      <c r="B17" t="s">
        <v>68</v>
      </c>
      <c r="C17" t="s">
        <v>69</v>
      </c>
    </row>
    <row r="18" spans="1:3" x14ac:dyDescent="0.2">
      <c r="A18" s="18">
        <v>11880</v>
      </c>
      <c r="B18" t="s">
        <v>70</v>
      </c>
      <c r="C18" t="s">
        <v>71</v>
      </c>
    </row>
    <row r="19" spans="1:3" x14ac:dyDescent="0.2">
      <c r="A19" s="18">
        <v>8160</v>
      </c>
      <c r="B19" t="s">
        <v>72</v>
      </c>
      <c r="C19" t="s">
        <v>73</v>
      </c>
    </row>
    <row r="20" spans="1:3" x14ac:dyDescent="0.2">
      <c r="A20" s="18">
        <v>14400</v>
      </c>
      <c r="B20" t="s">
        <v>60</v>
      </c>
      <c r="C20" t="s">
        <v>74</v>
      </c>
    </row>
    <row r="21" spans="1:3" x14ac:dyDescent="0.2">
      <c r="A21" s="18">
        <v>6144</v>
      </c>
      <c r="B21" t="s">
        <v>52</v>
      </c>
      <c r="C21" t="s">
        <v>75</v>
      </c>
    </row>
    <row r="22" spans="1:3" x14ac:dyDescent="0.2">
      <c r="A22" s="18">
        <v>1073.28</v>
      </c>
      <c r="B22" t="s">
        <v>76</v>
      </c>
      <c r="C22" t="s">
        <v>77</v>
      </c>
    </row>
    <row r="23" spans="1:3" x14ac:dyDescent="0.2">
      <c r="A23" s="18">
        <v>6376.32</v>
      </c>
      <c r="B23" t="s">
        <v>76</v>
      </c>
      <c r="C23" t="s">
        <v>78</v>
      </c>
    </row>
    <row r="24" spans="1:3" x14ac:dyDescent="0.2">
      <c r="A24" s="18">
        <v>721.43999999999994</v>
      </c>
      <c r="B24" t="s">
        <v>76</v>
      </c>
      <c r="C24" t="s">
        <v>79</v>
      </c>
    </row>
    <row r="25" spans="1:3" x14ac:dyDescent="0.2">
      <c r="A25" s="18">
        <v>18480</v>
      </c>
      <c r="B25" t="s">
        <v>80</v>
      </c>
      <c r="C25" t="s">
        <v>81</v>
      </c>
    </row>
    <row r="26" spans="1:3" x14ac:dyDescent="0.2">
      <c r="A26" s="18">
        <v>0</v>
      </c>
      <c r="B26" t="s">
        <v>70</v>
      </c>
      <c r="C26" t="s">
        <v>82</v>
      </c>
    </row>
    <row r="27" spans="1:3" x14ac:dyDescent="0.2">
      <c r="A27" s="18">
        <v>3143.5199999999995</v>
      </c>
      <c r="B27" t="s">
        <v>83</v>
      </c>
      <c r="C27" t="s">
        <v>84</v>
      </c>
    </row>
    <row r="28" spans="1:3" x14ac:dyDescent="0.2">
      <c r="A28" s="18">
        <v>2136</v>
      </c>
      <c r="B28" t="s">
        <v>85</v>
      </c>
      <c r="C28" t="s">
        <v>86</v>
      </c>
    </row>
    <row r="29" spans="1:3" x14ac:dyDescent="0.2">
      <c r="A29" s="18">
        <v>332.15999999999997</v>
      </c>
      <c r="B29" t="s">
        <v>87</v>
      </c>
      <c r="C29" t="s">
        <v>88</v>
      </c>
    </row>
    <row r="30" spans="1:3" x14ac:dyDescent="0.2">
      <c r="A30" s="18">
        <v>840</v>
      </c>
      <c r="B30" t="s">
        <v>89</v>
      </c>
      <c r="C30" t="s">
        <v>90</v>
      </c>
    </row>
    <row r="31" spans="1:3" x14ac:dyDescent="0.2">
      <c r="A31" s="18">
        <v>720</v>
      </c>
      <c r="B31" t="s">
        <v>91</v>
      </c>
      <c r="C31" t="s">
        <v>92</v>
      </c>
    </row>
    <row r="32" spans="1:3" x14ac:dyDescent="0.2">
      <c r="A32" s="18">
        <v>10800</v>
      </c>
      <c r="B32" t="s">
        <v>93</v>
      </c>
      <c r="C32" t="s">
        <v>94</v>
      </c>
    </row>
    <row r="33" spans="1:3" x14ac:dyDescent="0.2">
      <c r="A33" s="18">
        <v>9576</v>
      </c>
      <c r="B33" t="s">
        <v>93</v>
      </c>
      <c r="C33" t="s">
        <v>95</v>
      </c>
    </row>
    <row r="34" spans="1:3" x14ac:dyDescent="0.2">
      <c r="A34" s="18">
        <v>1688.6399999999999</v>
      </c>
      <c r="B34" t="s">
        <v>96</v>
      </c>
      <c r="C34" t="s">
        <v>97</v>
      </c>
    </row>
    <row r="35" spans="1:3" x14ac:dyDescent="0.2">
      <c r="A35" s="18">
        <v>977.52</v>
      </c>
      <c r="B35" t="s">
        <v>96</v>
      </c>
      <c r="C35" t="s">
        <v>98</v>
      </c>
    </row>
    <row r="36" spans="1:3" x14ac:dyDescent="0.2">
      <c r="A36" s="18">
        <v>960</v>
      </c>
      <c r="B36" t="s">
        <v>93</v>
      </c>
      <c r="C36" t="s">
        <v>99</v>
      </c>
    </row>
    <row r="37" spans="1:3" x14ac:dyDescent="0.2">
      <c r="A37" s="18">
        <v>2148</v>
      </c>
      <c r="B37" t="s">
        <v>100</v>
      </c>
      <c r="C37" t="s">
        <v>101</v>
      </c>
    </row>
    <row r="38" spans="1:3" x14ac:dyDescent="0.2">
      <c r="A38" s="18">
        <v>10800</v>
      </c>
      <c r="B38" t="s">
        <v>89</v>
      </c>
      <c r="C38" t="s">
        <v>102</v>
      </c>
    </row>
    <row r="39" spans="1:3" x14ac:dyDescent="0.2">
      <c r="A39" s="18">
        <v>6000</v>
      </c>
      <c r="B39" t="s">
        <v>103</v>
      </c>
      <c r="C39" t="s">
        <v>104</v>
      </c>
    </row>
    <row r="40" spans="1:3" x14ac:dyDescent="0.2">
      <c r="A40" s="18">
        <v>477.12</v>
      </c>
      <c r="B40" t="s">
        <v>83</v>
      </c>
      <c r="C40" t="s">
        <v>105</v>
      </c>
    </row>
    <row r="41" spans="1:3" x14ac:dyDescent="0.2">
      <c r="A41" s="18">
        <v>288</v>
      </c>
      <c r="B41" t="s">
        <v>106</v>
      </c>
      <c r="C41" t="s">
        <v>107</v>
      </c>
    </row>
    <row r="42" spans="1:3" x14ac:dyDescent="0.2">
      <c r="A42" s="18">
        <v>341.28000000000003</v>
      </c>
      <c r="B42" t="s">
        <v>87</v>
      </c>
      <c r="C42" t="s">
        <v>108</v>
      </c>
    </row>
    <row r="43" spans="1:3" x14ac:dyDescent="0.2">
      <c r="A43" s="18">
        <v>3262.56</v>
      </c>
      <c r="B43" t="s">
        <v>96</v>
      </c>
      <c r="C43" t="s">
        <v>109</v>
      </c>
    </row>
    <row r="44" spans="1:3" x14ac:dyDescent="0.2">
      <c r="A44" s="18">
        <v>2160</v>
      </c>
      <c r="B44" t="s">
        <v>110</v>
      </c>
      <c r="C44" t="s">
        <v>111</v>
      </c>
    </row>
    <row r="45" spans="1:3" x14ac:dyDescent="0.2">
      <c r="A45" s="18">
        <v>1560</v>
      </c>
      <c r="B45" t="s">
        <v>60</v>
      </c>
      <c r="C45" t="s">
        <v>112</v>
      </c>
    </row>
    <row r="46" spans="1:3" x14ac:dyDescent="0.2">
      <c r="A46" s="18">
        <v>0</v>
      </c>
      <c r="B46" t="s">
        <v>70</v>
      </c>
      <c r="C46" t="s">
        <v>113</v>
      </c>
    </row>
    <row r="47" spans="1:3" x14ac:dyDescent="0.2">
      <c r="A47" s="18">
        <v>4080</v>
      </c>
      <c r="B47" t="s">
        <v>70</v>
      </c>
      <c r="C47" t="s">
        <v>114</v>
      </c>
    </row>
    <row r="48" spans="1:3" x14ac:dyDescent="0.2">
      <c r="A48" s="18">
        <v>3840</v>
      </c>
      <c r="B48" t="s">
        <v>60</v>
      </c>
      <c r="C48" t="s">
        <v>115</v>
      </c>
    </row>
    <row r="49" spans="1:3" x14ac:dyDescent="0.2">
      <c r="A49" s="18">
        <v>3840</v>
      </c>
      <c r="B49" t="s">
        <v>60</v>
      </c>
      <c r="C49" t="s">
        <v>116</v>
      </c>
    </row>
    <row r="50" spans="1:3" x14ac:dyDescent="0.2">
      <c r="A50" s="18">
        <v>7200</v>
      </c>
      <c r="B50" t="s">
        <v>60</v>
      </c>
      <c r="C50" t="s">
        <v>74</v>
      </c>
    </row>
    <row r="51" spans="1:3" x14ac:dyDescent="0.2">
      <c r="A51" s="18">
        <v>1080</v>
      </c>
      <c r="B51" t="s">
        <v>96</v>
      </c>
      <c r="C51" t="s">
        <v>117</v>
      </c>
    </row>
    <row r="52" spans="1:3" x14ac:dyDescent="0.2">
      <c r="A52" s="18">
        <v>16680</v>
      </c>
      <c r="B52" t="s">
        <v>118</v>
      </c>
      <c r="C52" t="s">
        <v>119</v>
      </c>
    </row>
    <row r="53" spans="1:3" x14ac:dyDescent="0.2">
      <c r="A53" s="18">
        <v>37626.239999999998</v>
      </c>
      <c r="B53" t="s">
        <v>120</v>
      </c>
      <c r="C53" t="s">
        <v>121</v>
      </c>
    </row>
    <row r="54" spans="1:3" x14ac:dyDescent="0.2">
      <c r="A54" s="18">
        <v>5298.24</v>
      </c>
      <c r="B54" t="s">
        <v>120</v>
      </c>
      <c r="C54" t="s">
        <v>122</v>
      </c>
    </row>
    <row r="56" spans="1:3" x14ac:dyDescent="0.2">
      <c r="A56" s="19">
        <f>SUM(A5:A55)</f>
        <v>331510.79999999993</v>
      </c>
      <c r="B56" s="1" t="s">
        <v>124</v>
      </c>
    </row>
    <row r="57" spans="1:3" x14ac:dyDescent="0.2">
      <c r="A57" s="19">
        <f>A56/24</f>
        <v>13812.949999999997</v>
      </c>
      <c r="B57" s="1" t="s">
        <v>128</v>
      </c>
    </row>
    <row r="58" spans="1:3" ht="16" thickBot="1" x14ac:dyDescent="0.25">
      <c r="A58" s="19">
        <v>43500</v>
      </c>
      <c r="B58" s="1" t="s">
        <v>129</v>
      </c>
    </row>
    <row r="59" spans="1:3" ht="16" thickBot="1" x14ac:dyDescent="0.25">
      <c r="A59" s="20">
        <f>A57+A58</f>
        <v>57312.95</v>
      </c>
      <c r="B59" s="21" t="s">
        <v>125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44A15-E759-48FD-A8CF-4F9681399CA3}">
  <dimension ref="A1:T8"/>
  <sheetViews>
    <sheetView workbookViewId="0">
      <selection activeCell="Q12" sqref="Q12"/>
    </sheetView>
  </sheetViews>
  <sheetFormatPr baseColWidth="10" defaultColWidth="8.83203125" defaultRowHeight="15" x14ac:dyDescent="0.2"/>
  <cols>
    <col min="17" max="17" width="12.6640625" bestFit="1" customWidth="1"/>
  </cols>
  <sheetData>
    <row r="1" spans="1:20" ht="56.25" customHeight="1" x14ac:dyDescent="0.2">
      <c r="A1" s="45" t="s">
        <v>130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27"/>
      <c r="T1" s="27"/>
    </row>
    <row r="2" spans="1:20" x14ac:dyDescent="0.2">
      <c r="A2" s="27"/>
      <c r="B2" s="47" t="s">
        <v>131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27"/>
      <c r="T2" s="27"/>
    </row>
    <row r="3" spans="1:20" ht="43" x14ac:dyDescent="0.2">
      <c r="A3" s="49" t="s">
        <v>132</v>
      </c>
      <c r="B3" s="50"/>
      <c r="C3" s="28" t="s">
        <v>133</v>
      </c>
      <c r="D3" s="29" t="s">
        <v>134</v>
      </c>
      <c r="E3" s="51" t="s">
        <v>135</v>
      </c>
      <c r="F3" s="50"/>
      <c r="G3" s="50"/>
      <c r="H3" s="30" t="s">
        <v>136</v>
      </c>
      <c r="I3" s="51" t="s">
        <v>137</v>
      </c>
      <c r="J3" s="50"/>
      <c r="K3" s="29" t="s">
        <v>138</v>
      </c>
      <c r="L3" s="28" t="s">
        <v>139</v>
      </c>
      <c r="M3" s="30" t="s">
        <v>140</v>
      </c>
      <c r="N3" s="30" t="s">
        <v>141</v>
      </c>
      <c r="O3" s="29" t="s">
        <v>142</v>
      </c>
      <c r="P3" s="31" t="s">
        <v>143</v>
      </c>
      <c r="Q3" s="32" t="s">
        <v>144</v>
      </c>
      <c r="R3" s="52" t="s">
        <v>145</v>
      </c>
      <c r="S3" s="50"/>
      <c r="T3" s="50"/>
    </row>
    <row r="4" spans="1:20" ht="16" thickBot="1" x14ac:dyDescent="0.25">
      <c r="A4" s="53" t="s">
        <v>146</v>
      </c>
      <c r="B4" s="54"/>
      <c r="C4" s="54"/>
      <c r="D4" s="54"/>
      <c r="E4" s="54"/>
      <c r="F4" s="54"/>
      <c r="G4" s="54"/>
      <c r="H4" s="54"/>
      <c r="I4" s="53" t="s">
        <v>147</v>
      </c>
      <c r="J4" s="54"/>
      <c r="K4" s="33" t="s">
        <v>147</v>
      </c>
      <c r="L4" s="33" t="s">
        <v>147</v>
      </c>
      <c r="M4" s="33" t="s">
        <v>147</v>
      </c>
      <c r="N4" s="33" t="s">
        <v>147</v>
      </c>
      <c r="O4" s="33" t="s">
        <v>147</v>
      </c>
      <c r="P4" s="33" t="s">
        <v>147</v>
      </c>
      <c r="Q4" s="33" t="s">
        <v>147</v>
      </c>
      <c r="R4" s="53" t="s">
        <v>147</v>
      </c>
      <c r="S4" s="54"/>
      <c r="T4" s="54"/>
    </row>
    <row r="5" spans="1:20" ht="16" thickBot="1" x14ac:dyDescent="0.25">
      <c r="A5" s="55" t="s">
        <v>147</v>
      </c>
      <c r="B5" s="56"/>
      <c r="C5" s="34" t="s">
        <v>147</v>
      </c>
      <c r="D5" s="34" t="s">
        <v>147</v>
      </c>
      <c r="E5" s="55" t="s">
        <v>148</v>
      </c>
      <c r="F5" s="56"/>
      <c r="G5" s="56"/>
      <c r="H5" s="34"/>
      <c r="I5" s="55"/>
      <c r="J5" s="56"/>
      <c r="K5" s="34"/>
      <c r="L5" s="34" t="s">
        <v>149</v>
      </c>
      <c r="M5" s="34" t="s">
        <v>150</v>
      </c>
      <c r="N5" s="34" t="s">
        <v>151</v>
      </c>
      <c r="O5" s="35">
        <v>72716</v>
      </c>
      <c r="P5" s="35">
        <v>47835</v>
      </c>
      <c r="Q5" s="36">
        <f>O5+P5</f>
        <v>120551</v>
      </c>
      <c r="R5" s="57">
        <v>100</v>
      </c>
      <c r="S5" s="56"/>
      <c r="T5" s="56"/>
    </row>
    <row r="6" spans="1:20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8" t="s">
        <v>152</v>
      </c>
      <c r="S6" s="37"/>
      <c r="T6" s="37"/>
    </row>
    <row r="7" spans="1:20" ht="16" thickBot="1" x14ac:dyDescent="0.25"/>
    <row r="8" spans="1:20" ht="17" thickBot="1" x14ac:dyDescent="0.25">
      <c r="Q8" s="39">
        <f>Q5/12</f>
        <v>10045.916666666666</v>
      </c>
      <c r="R8" s="2" t="s">
        <v>153</v>
      </c>
    </row>
  </sheetData>
  <mergeCells count="13">
    <mergeCell ref="A4:H4"/>
    <mergeCell ref="I4:J4"/>
    <mergeCell ref="R4:T4"/>
    <mergeCell ref="A5:B5"/>
    <mergeCell ref="E5:G5"/>
    <mergeCell ref="I5:J5"/>
    <mergeCell ref="R5:T5"/>
    <mergeCell ref="A1:R1"/>
    <mergeCell ref="B2:R2"/>
    <mergeCell ref="A3:B3"/>
    <mergeCell ref="E3:G3"/>
    <mergeCell ref="I3:J3"/>
    <mergeCell ref="R3:T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Resources - Supply</vt:lpstr>
      <vt:lpstr>Training</vt:lpstr>
      <vt:lpstr>IT</vt:lpstr>
      <vt:lpstr>Fleet</vt:lpstr>
      <vt:lpstr>Payroll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Miko, Stephen</dc:creator>
  <cp:lastModifiedBy>Darrell Evans</cp:lastModifiedBy>
  <dcterms:created xsi:type="dcterms:W3CDTF">2022-07-10T18:18:17Z</dcterms:created>
  <dcterms:modified xsi:type="dcterms:W3CDTF">2023-01-26T00:28:53Z</dcterms:modified>
</cp:coreProperties>
</file>