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169"/>
  </bookViews>
  <sheets>
    <sheet name="Transportation" sheetId="1" r:id="rId1"/>
    <sheet name="Instructions" sheetId="2" r:id="rId2"/>
  </sheets>
  <definedNames>
    <definedName name="_xlnm.Print_Area" localSheetId="0">Transportation!$A$301:$Z$425</definedName>
    <definedName name="_xlnm.Print_Titles" localSheetId="0">Transportation!$332:$332</definedName>
  </definedNames>
  <calcPr calcId="145621" fullPrecision="0"/>
</workbook>
</file>

<file path=xl/calcChain.xml><?xml version="1.0" encoding="utf-8"?>
<calcChain xmlns="http://schemas.openxmlformats.org/spreadsheetml/2006/main">
  <c r="T423" i="1" l="1"/>
  <c r="U423" i="1"/>
  <c r="V423" i="1"/>
  <c r="W423" i="1"/>
  <c r="X423" i="1"/>
  <c r="T424" i="1"/>
  <c r="U424" i="1"/>
  <c r="X424" i="1" s="1"/>
  <c r="V424" i="1"/>
  <c r="W424" i="1"/>
  <c r="T425" i="1"/>
  <c r="U425" i="1"/>
  <c r="V425" i="1"/>
  <c r="X425" i="1" s="1"/>
  <c r="W425" i="1"/>
  <c r="T413" i="1"/>
  <c r="U413" i="1"/>
  <c r="X413" i="1" s="1"/>
  <c r="V413" i="1"/>
  <c r="W413" i="1"/>
  <c r="T414" i="1"/>
  <c r="X414" i="1" s="1"/>
  <c r="U414" i="1"/>
  <c r="V414" i="1"/>
  <c r="W414" i="1"/>
  <c r="T415" i="1"/>
  <c r="U415" i="1"/>
  <c r="X415" i="1" s="1"/>
  <c r="V415" i="1"/>
  <c r="W415" i="1"/>
  <c r="T416" i="1"/>
  <c r="U416" i="1"/>
  <c r="X416" i="1" s="1"/>
  <c r="V416" i="1"/>
  <c r="W416" i="1"/>
  <c r="T417" i="1"/>
  <c r="U417" i="1"/>
  <c r="X417" i="1" s="1"/>
  <c r="V417" i="1"/>
  <c r="W417" i="1"/>
  <c r="T418" i="1"/>
  <c r="X418" i="1" s="1"/>
  <c r="U418" i="1"/>
  <c r="V418" i="1"/>
  <c r="W418" i="1"/>
  <c r="T419" i="1"/>
  <c r="U419" i="1"/>
  <c r="X419" i="1" s="1"/>
  <c r="V419" i="1"/>
  <c r="W419" i="1"/>
  <c r="T420" i="1"/>
  <c r="U420" i="1"/>
  <c r="X420" i="1" s="1"/>
  <c r="V420" i="1"/>
  <c r="W420" i="1"/>
  <c r="T421" i="1"/>
  <c r="U421" i="1"/>
  <c r="X421" i="1" s="1"/>
  <c r="V421" i="1"/>
  <c r="W421" i="1"/>
  <c r="T422" i="1"/>
  <c r="X422" i="1" s="1"/>
  <c r="U422" i="1"/>
  <c r="V422" i="1"/>
  <c r="W422" i="1"/>
  <c r="T409" i="1"/>
  <c r="U409" i="1"/>
  <c r="X409" i="1" s="1"/>
  <c r="V409" i="1"/>
  <c r="W409" i="1"/>
  <c r="T410" i="1"/>
  <c r="U410" i="1"/>
  <c r="X410" i="1" s="1"/>
  <c r="V410" i="1"/>
  <c r="W410" i="1"/>
  <c r="T411" i="1"/>
  <c r="U411" i="1"/>
  <c r="X411" i="1" s="1"/>
  <c r="V411" i="1"/>
  <c r="W411" i="1"/>
  <c r="T412" i="1"/>
  <c r="X412" i="1" s="1"/>
  <c r="U412" i="1"/>
  <c r="V412" i="1"/>
  <c r="W412" i="1"/>
  <c r="W408" i="1"/>
  <c r="V408" i="1"/>
  <c r="U408" i="1"/>
  <c r="T408" i="1"/>
  <c r="X408" i="1" s="1"/>
  <c r="AH422" i="1"/>
  <c r="K422" i="1"/>
  <c r="AI421" i="1"/>
  <c r="K421" i="1"/>
  <c r="AH420" i="1"/>
  <c r="K420" i="1"/>
  <c r="AI419" i="1"/>
  <c r="K419" i="1"/>
  <c r="AH418" i="1"/>
  <c r="K418" i="1"/>
  <c r="AI417" i="1"/>
  <c r="K417" i="1"/>
  <c r="AH416" i="1"/>
  <c r="K416" i="1"/>
  <c r="AI415" i="1"/>
  <c r="K415" i="1"/>
  <c r="AH414" i="1"/>
  <c r="K414" i="1"/>
  <c r="AI413" i="1"/>
  <c r="K413" i="1"/>
  <c r="AH412" i="1"/>
  <c r="K412" i="1"/>
  <c r="AI411" i="1"/>
  <c r="K411" i="1"/>
  <c r="T407" i="1" l="1"/>
  <c r="M407" i="1"/>
  <c r="AH425" i="1"/>
  <c r="AC425" i="1"/>
  <c r="AB425" i="1"/>
  <c r="AA425" i="1"/>
  <c r="Z425" i="1"/>
  <c r="K425" i="1"/>
  <c r="AH424" i="1"/>
  <c r="AC424" i="1"/>
  <c r="AB424" i="1"/>
  <c r="AA424" i="1"/>
  <c r="Z424" i="1"/>
  <c r="K424" i="1"/>
  <c r="AH423" i="1"/>
  <c r="AC423" i="1"/>
  <c r="AB423" i="1"/>
  <c r="AA423" i="1"/>
  <c r="Z423" i="1"/>
  <c r="K423" i="1"/>
  <c r="AH410" i="1"/>
  <c r="AI409" i="1"/>
  <c r="K410" i="1"/>
  <c r="AD423" i="1" l="1"/>
  <c r="AD424" i="1"/>
  <c r="AD425" i="1"/>
  <c r="K409" i="1"/>
  <c r="C309" i="1" l="1"/>
  <c r="C311" i="1" s="1"/>
  <c r="D309" i="1"/>
  <c r="D311" i="1" s="1"/>
  <c r="G309" i="1"/>
  <c r="G311" i="1" s="1"/>
  <c r="C314" i="1"/>
  <c r="D314" i="1"/>
  <c r="C315" i="1"/>
  <c r="D315" i="1"/>
  <c r="C316" i="1"/>
  <c r="D316" i="1"/>
  <c r="I319" i="1"/>
  <c r="J319" i="1"/>
  <c r="L319" i="1"/>
  <c r="M319" i="1"/>
  <c r="O319" i="1"/>
  <c r="P319" i="1"/>
  <c r="I320" i="1"/>
  <c r="J320" i="1"/>
  <c r="L320" i="1"/>
  <c r="M320" i="1"/>
  <c r="O320" i="1"/>
  <c r="P320" i="1"/>
  <c r="I321" i="1"/>
  <c r="J321" i="1"/>
  <c r="L321" i="1"/>
  <c r="M321" i="1"/>
  <c r="O321" i="1"/>
  <c r="P321" i="1"/>
  <c r="C322" i="1"/>
  <c r="D322" i="1"/>
  <c r="E322" i="1"/>
  <c r="F322" i="1"/>
  <c r="AI333" i="1"/>
  <c r="J334" i="1"/>
  <c r="W334" i="1" s="1"/>
  <c r="K334" i="1"/>
  <c r="M334" i="1"/>
  <c r="Q334" i="1"/>
  <c r="U334" i="1"/>
  <c r="V334" i="1"/>
  <c r="Z334" i="1"/>
  <c r="AA334" i="1"/>
  <c r="AB334" i="1"/>
  <c r="AC334" i="1"/>
  <c r="AH334" i="1"/>
  <c r="J335" i="1"/>
  <c r="M335" i="1"/>
  <c r="Q335" i="1"/>
  <c r="Z335" i="1"/>
  <c r="AA335" i="1"/>
  <c r="AB335" i="1"/>
  <c r="AC335" i="1"/>
  <c r="AH335" i="1"/>
  <c r="J336" i="1"/>
  <c r="M336" i="1"/>
  <c r="Z336" i="1"/>
  <c r="AA336" i="1"/>
  <c r="AB336" i="1"/>
  <c r="AC336" i="1"/>
  <c r="AH336" i="1"/>
  <c r="J337" i="1"/>
  <c r="K337" i="1"/>
  <c r="M337" i="1"/>
  <c r="Q337" i="1"/>
  <c r="Z337" i="1"/>
  <c r="AA337" i="1"/>
  <c r="AB337" i="1"/>
  <c r="AC337" i="1"/>
  <c r="AH337" i="1"/>
  <c r="J338" i="1"/>
  <c r="M338" i="1"/>
  <c r="Q338" i="1"/>
  <c r="Z338" i="1"/>
  <c r="AA338" i="1"/>
  <c r="AB338" i="1"/>
  <c r="AC338" i="1"/>
  <c r="AH338" i="1"/>
  <c r="J339" i="1"/>
  <c r="K339" i="1" s="1"/>
  <c r="M339" i="1"/>
  <c r="Z339" i="1"/>
  <c r="AA339" i="1"/>
  <c r="AB339" i="1"/>
  <c r="AC339" i="1"/>
  <c r="AH339" i="1"/>
  <c r="J340" i="1"/>
  <c r="K340" i="1" s="1"/>
  <c r="M340" i="1"/>
  <c r="Q340" i="1"/>
  <c r="Z340" i="1"/>
  <c r="AA340" i="1"/>
  <c r="AB340" i="1"/>
  <c r="AC340" i="1"/>
  <c r="AH340" i="1"/>
  <c r="J341" i="1"/>
  <c r="M341" i="1"/>
  <c r="Q341" i="1"/>
  <c r="Z341" i="1"/>
  <c r="AA341" i="1"/>
  <c r="AB341" i="1"/>
  <c r="AC341" i="1"/>
  <c r="AH341" i="1"/>
  <c r="J342" i="1"/>
  <c r="M342" i="1"/>
  <c r="Q342" i="1"/>
  <c r="Z342" i="1"/>
  <c r="AA342" i="1"/>
  <c r="AB342" i="1"/>
  <c r="AC342" i="1"/>
  <c r="AH342" i="1"/>
  <c r="J343" i="1"/>
  <c r="M343" i="1"/>
  <c r="Z343" i="1"/>
  <c r="AA343" i="1"/>
  <c r="AB343" i="1"/>
  <c r="AC343" i="1"/>
  <c r="AH343" i="1"/>
  <c r="J344" i="1"/>
  <c r="M344" i="1"/>
  <c r="Q344" i="1"/>
  <c r="Z344" i="1"/>
  <c r="AA344" i="1"/>
  <c r="AB344" i="1"/>
  <c r="AC344" i="1"/>
  <c r="AH344" i="1"/>
  <c r="J345" i="1"/>
  <c r="M345" i="1"/>
  <c r="Z345" i="1"/>
  <c r="AA345" i="1"/>
  <c r="AB345" i="1"/>
  <c r="AC345" i="1"/>
  <c r="AH345" i="1"/>
  <c r="J346" i="1"/>
  <c r="M346" i="1"/>
  <c r="Z346" i="1"/>
  <c r="AA346" i="1"/>
  <c r="AB346" i="1"/>
  <c r="AC346" i="1"/>
  <c r="AH346" i="1"/>
  <c r="J347" i="1"/>
  <c r="K347" i="1" s="1"/>
  <c r="M347" i="1"/>
  <c r="Z347" i="1"/>
  <c r="AA347" i="1"/>
  <c r="AB347" i="1"/>
  <c r="AC347" i="1"/>
  <c r="AH347" i="1"/>
  <c r="J348" i="1"/>
  <c r="M348" i="1"/>
  <c r="Q348" i="1"/>
  <c r="Z348" i="1"/>
  <c r="AA348" i="1"/>
  <c r="AB348" i="1"/>
  <c r="AC348" i="1"/>
  <c r="AH348" i="1"/>
  <c r="J349" i="1"/>
  <c r="M349" i="1"/>
  <c r="Q349" i="1"/>
  <c r="Z349" i="1"/>
  <c r="AA349" i="1"/>
  <c r="AB349" i="1"/>
  <c r="AC349" i="1"/>
  <c r="AH349" i="1"/>
  <c r="J350" i="1"/>
  <c r="K350" i="1" s="1"/>
  <c r="M350" i="1"/>
  <c r="Z350" i="1"/>
  <c r="AA350" i="1"/>
  <c r="AB350" i="1"/>
  <c r="AC350" i="1"/>
  <c r="AH350" i="1"/>
  <c r="J351" i="1"/>
  <c r="M351" i="1"/>
  <c r="Q351" i="1"/>
  <c r="Z351" i="1"/>
  <c r="AA351" i="1"/>
  <c r="AB351" i="1"/>
  <c r="AC351" i="1"/>
  <c r="AH351" i="1"/>
  <c r="J352" i="1"/>
  <c r="M352" i="1"/>
  <c r="Z352" i="1"/>
  <c r="AA352" i="1"/>
  <c r="AB352" i="1"/>
  <c r="AC352" i="1"/>
  <c r="AH352" i="1"/>
  <c r="J353" i="1"/>
  <c r="M353" i="1"/>
  <c r="Q353" i="1"/>
  <c r="Z353" i="1"/>
  <c r="AA353" i="1"/>
  <c r="AB353" i="1"/>
  <c r="AC353" i="1"/>
  <c r="AH353" i="1"/>
  <c r="J354" i="1"/>
  <c r="K354" i="1"/>
  <c r="M354" i="1"/>
  <c r="Z354" i="1"/>
  <c r="AA354" i="1"/>
  <c r="AB354" i="1"/>
  <c r="AC354" i="1"/>
  <c r="AH354" i="1"/>
  <c r="J355" i="1"/>
  <c r="M355" i="1"/>
  <c r="Q355" i="1"/>
  <c r="Z355" i="1"/>
  <c r="AA355" i="1"/>
  <c r="AB355" i="1"/>
  <c r="AC355" i="1"/>
  <c r="AH355" i="1"/>
  <c r="J356" i="1"/>
  <c r="M356" i="1"/>
  <c r="Q356" i="1"/>
  <c r="Z356" i="1"/>
  <c r="AA356" i="1"/>
  <c r="AB356" i="1"/>
  <c r="AC356" i="1"/>
  <c r="AH356" i="1"/>
  <c r="J357" i="1"/>
  <c r="M357" i="1"/>
  <c r="Z357" i="1"/>
  <c r="AA357" i="1"/>
  <c r="AB357" i="1"/>
  <c r="AC357" i="1"/>
  <c r="AH357" i="1"/>
  <c r="J358" i="1"/>
  <c r="M358" i="1"/>
  <c r="Q358" i="1"/>
  <c r="Z358" i="1"/>
  <c r="AA358" i="1"/>
  <c r="AB358" i="1"/>
  <c r="AC358" i="1"/>
  <c r="AH358" i="1"/>
  <c r="J359" i="1"/>
  <c r="M359" i="1"/>
  <c r="Z359" i="1"/>
  <c r="AA359" i="1"/>
  <c r="AB359" i="1"/>
  <c r="AC359" i="1"/>
  <c r="AH359" i="1"/>
  <c r="J360" i="1"/>
  <c r="M360" i="1"/>
  <c r="Q360" i="1"/>
  <c r="Z360" i="1"/>
  <c r="AA360" i="1"/>
  <c r="AB360" i="1"/>
  <c r="AC360" i="1"/>
  <c r="AH360" i="1"/>
  <c r="J361" i="1"/>
  <c r="M361" i="1"/>
  <c r="Q361" i="1"/>
  <c r="Z361" i="1"/>
  <c r="AA361" i="1"/>
  <c r="AB361" i="1"/>
  <c r="AC361" i="1"/>
  <c r="AH361" i="1"/>
  <c r="J362" i="1"/>
  <c r="M362" i="1"/>
  <c r="Z362" i="1"/>
  <c r="AA362" i="1"/>
  <c r="AB362" i="1"/>
  <c r="AC362" i="1"/>
  <c r="AH362" i="1"/>
  <c r="J363" i="1"/>
  <c r="M363" i="1"/>
  <c r="Q363" i="1"/>
  <c r="Z363" i="1"/>
  <c r="AA363" i="1"/>
  <c r="AB363" i="1"/>
  <c r="AC363" i="1"/>
  <c r="AH363" i="1"/>
  <c r="J364" i="1"/>
  <c r="K364" i="1" s="1"/>
  <c r="M364" i="1"/>
  <c r="Z364" i="1"/>
  <c r="AA364" i="1"/>
  <c r="AB364" i="1"/>
  <c r="AC364" i="1"/>
  <c r="AH364" i="1"/>
  <c r="J365" i="1"/>
  <c r="K365" i="1" s="1"/>
  <c r="M365" i="1"/>
  <c r="Q365" i="1"/>
  <c r="Z365" i="1"/>
  <c r="AA365" i="1"/>
  <c r="AB365" i="1"/>
  <c r="AC365" i="1"/>
  <c r="AH365" i="1"/>
  <c r="J366" i="1"/>
  <c r="M366" i="1"/>
  <c r="Z366" i="1"/>
  <c r="AA366" i="1"/>
  <c r="AB366" i="1"/>
  <c r="AC366" i="1"/>
  <c r="AH366" i="1"/>
  <c r="J367" i="1"/>
  <c r="M367" i="1"/>
  <c r="Q367" i="1"/>
  <c r="Z367" i="1"/>
  <c r="AA367" i="1"/>
  <c r="AB367" i="1"/>
  <c r="AC367" i="1"/>
  <c r="AH367" i="1"/>
  <c r="J368" i="1"/>
  <c r="M368" i="1"/>
  <c r="Q368" i="1"/>
  <c r="Z368" i="1"/>
  <c r="AA368" i="1"/>
  <c r="AB368" i="1"/>
  <c r="AC368" i="1"/>
  <c r="AH368" i="1"/>
  <c r="J369" i="1"/>
  <c r="M369" i="1"/>
  <c r="Z369" i="1"/>
  <c r="AA369" i="1"/>
  <c r="AB369" i="1"/>
  <c r="AC369" i="1"/>
  <c r="AH369" i="1"/>
  <c r="J370" i="1"/>
  <c r="M370" i="1"/>
  <c r="Q370" i="1"/>
  <c r="Z370" i="1"/>
  <c r="AA370" i="1"/>
  <c r="AB370" i="1"/>
  <c r="AC370" i="1"/>
  <c r="AH370" i="1"/>
  <c r="J371" i="1"/>
  <c r="K371" i="1" s="1"/>
  <c r="M371" i="1"/>
  <c r="Q371" i="1"/>
  <c r="T371" i="1"/>
  <c r="Z371" i="1"/>
  <c r="AA371" i="1"/>
  <c r="AB371" i="1"/>
  <c r="AC371" i="1"/>
  <c r="AH371" i="1"/>
  <c r="J372" i="1"/>
  <c r="T372" i="1" s="1"/>
  <c r="M372" i="1"/>
  <c r="Q372" i="1"/>
  <c r="Z372" i="1"/>
  <c r="AA372" i="1"/>
  <c r="AB372" i="1"/>
  <c r="AC372" i="1"/>
  <c r="AH372" i="1"/>
  <c r="J373" i="1"/>
  <c r="W373" i="1" s="1"/>
  <c r="M373" i="1"/>
  <c r="Q373" i="1"/>
  <c r="Z373" i="1"/>
  <c r="AA373" i="1"/>
  <c r="AB373" i="1"/>
  <c r="AC373" i="1"/>
  <c r="AH373" i="1"/>
  <c r="J374" i="1"/>
  <c r="V374" i="1" s="1"/>
  <c r="M374" i="1"/>
  <c r="Q374" i="1"/>
  <c r="Z374" i="1"/>
  <c r="AA374" i="1"/>
  <c r="AB374" i="1"/>
  <c r="AC374" i="1"/>
  <c r="AH374" i="1"/>
  <c r="J375" i="1"/>
  <c r="K375" i="1" s="1"/>
  <c r="M375" i="1"/>
  <c r="Z375" i="1"/>
  <c r="AA375" i="1"/>
  <c r="AB375" i="1"/>
  <c r="AC375" i="1"/>
  <c r="AH375" i="1"/>
  <c r="J376" i="1"/>
  <c r="W376" i="1" s="1"/>
  <c r="M376" i="1"/>
  <c r="Q376" i="1"/>
  <c r="U376" i="1"/>
  <c r="Z376" i="1"/>
  <c r="AA376" i="1"/>
  <c r="AB376" i="1"/>
  <c r="AC376" i="1"/>
  <c r="AH376" i="1"/>
  <c r="J377" i="1"/>
  <c r="U377" i="1" s="1"/>
  <c r="M377" i="1"/>
  <c r="Z377" i="1"/>
  <c r="AA377" i="1"/>
  <c r="AB377" i="1"/>
  <c r="AC377" i="1"/>
  <c r="AH377" i="1"/>
  <c r="J378" i="1"/>
  <c r="V378" i="1" s="1"/>
  <c r="M378" i="1"/>
  <c r="Q378" i="1"/>
  <c r="Z378" i="1"/>
  <c r="AA378" i="1"/>
  <c r="AB378" i="1"/>
  <c r="AC378" i="1"/>
  <c r="AH378" i="1"/>
  <c r="J379" i="1"/>
  <c r="W379" i="1" s="1"/>
  <c r="K379" i="1"/>
  <c r="M379" i="1"/>
  <c r="Q379" i="1"/>
  <c r="V379" i="1"/>
  <c r="Z379" i="1"/>
  <c r="AA379" i="1"/>
  <c r="AB379" i="1"/>
  <c r="AC379" i="1"/>
  <c r="AH379" i="1"/>
  <c r="J380" i="1"/>
  <c r="M380" i="1"/>
  <c r="Q380" i="1"/>
  <c r="V380" i="1"/>
  <c r="Z380" i="1"/>
  <c r="AA380" i="1"/>
  <c r="AB380" i="1"/>
  <c r="AC380" i="1"/>
  <c r="AH380" i="1"/>
  <c r="J381" i="1"/>
  <c r="W381" i="1" s="1"/>
  <c r="M381" i="1"/>
  <c r="Q381" i="1"/>
  <c r="U381" i="1"/>
  <c r="Z381" i="1"/>
  <c r="AA381" i="1"/>
  <c r="AB381" i="1"/>
  <c r="AC381" i="1"/>
  <c r="AH381" i="1"/>
  <c r="J382" i="1"/>
  <c r="V382" i="1" s="1"/>
  <c r="M382" i="1"/>
  <c r="Q382" i="1"/>
  <c r="Z382" i="1"/>
  <c r="AA382" i="1"/>
  <c r="AB382" i="1"/>
  <c r="AC382" i="1"/>
  <c r="AH382" i="1"/>
  <c r="J383" i="1"/>
  <c r="K383" i="1"/>
  <c r="M383" i="1"/>
  <c r="V383" i="1" s="1"/>
  <c r="T383" i="1"/>
  <c r="U383" i="1"/>
  <c r="W383" i="1"/>
  <c r="Z383" i="1"/>
  <c r="AA383" i="1"/>
  <c r="AB383" i="1"/>
  <c r="AC383" i="1"/>
  <c r="AH383" i="1"/>
  <c r="J384" i="1"/>
  <c r="W384" i="1" s="1"/>
  <c r="M384" i="1"/>
  <c r="Q384" i="1"/>
  <c r="V384" i="1"/>
  <c r="Z384" i="1"/>
  <c r="AA384" i="1"/>
  <c r="AB384" i="1"/>
  <c r="AC384" i="1"/>
  <c r="AH384" i="1"/>
  <c r="J385" i="1"/>
  <c r="V385" i="1" s="1"/>
  <c r="M385" i="1"/>
  <c r="Q385" i="1"/>
  <c r="Z385" i="1"/>
  <c r="AA385" i="1"/>
  <c r="AB385" i="1"/>
  <c r="AC385" i="1"/>
  <c r="AH385" i="1"/>
  <c r="J386" i="1"/>
  <c r="V386" i="1" s="1"/>
  <c r="K386" i="1"/>
  <c r="M386" i="1"/>
  <c r="Q386" i="1"/>
  <c r="T386" i="1"/>
  <c r="U386" i="1"/>
  <c r="W386" i="1"/>
  <c r="Z386" i="1"/>
  <c r="AA386" i="1"/>
  <c r="AB386" i="1"/>
  <c r="AC386" i="1"/>
  <c r="AH386" i="1"/>
  <c r="J387" i="1"/>
  <c r="T387" i="1" s="1"/>
  <c r="M387" i="1"/>
  <c r="Q387" i="1"/>
  <c r="Z387" i="1"/>
  <c r="AA387" i="1"/>
  <c r="AB387" i="1"/>
  <c r="AC387" i="1"/>
  <c r="AH387" i="1"/>
  <c r="J388" i="1"/>
  <c r="W388" i="1" s="1"/>
  <c r="M388" i="1"/>
  <c r="Q388" i="1"/>
  <c r="U388" i="1"/>
  <c r="Z388" i="1"/>
  <c r="AA388" i="1"/>
  <c r="AB388" i="1"/>
  <c r="AC388" i="1"/>
  <c r="AH388" i="1"/>
  <c r="J389" i="1"/>
  <c r="V389" i="1" s="1"/>
  <c r="M389" i="1"/>
  <c r="Q389" i="1"/>
  <c r="Z389" i="1"/>
  <c r="AA389" i="1"/>
  <c r="AB389" i="1"/>
  <c r="AC389" i="1"/>
  <c r="AH389" i="1"/>
  <c r="P391" i="1"/>
  <c r="AI391" i="1"/>
  <c r="J392" i="1"/>
  <c r="K392" i="1" s="1"/>
  <c r="M392" i="1"/>
  <c r="Q392" i="1"/>
  <c r="T392" i="1"/>
  <c r="V392" i="1"/>
  <c r="Z392" i="1"/>
  <c r="AA392" i="1"/>
  <c r="AB392" i="1"/>
  <c r="AC392" i="1"/>
  <c r="AH392" i="1"/>
  <c r="J393" i="1"/>
  <c r="M393" i="1"/>
  <c r="Q393" i="1"/>
  <c r="V393" i="1"/>
  <c r="Z393" i="1"/>
  <c r="AA393" i="1"/>
  <c r="AB393" i="1"/>
  <c r="AC393" i="1"/>
  <c r="AH393" i="1"/>
  <c r="P395" i="1"/>
  <c r="AI395" i="1"/>
  <c r="J396" i="1"/>
  <c r="K396" i="1" s="1"/>
  <c r="M396" i="1"/>
  <c r="Q396" i="1"/>
  <c r="Z396" i="1"/>
  <c r="AA396" i="1"/>
  <c r="AB396" i="1"/>
  <c r="AC396" i="1"/>
  <c r="AH396" i="1"/>
  <c r="J397" i="1"/>
  <c r="V397" i="1" s="1"/>
  <c r="M397" i="1"/>
  <c r="Q397" i="1"/>
  <c r="Z397" i="1"/>
  <c r="AA397" i="1"/>
  <c r="AB397" i="1"/>
  <c r="AC397" i="1"/>
  <c r="AH397" i="1"/>
  <c r="P399" i="1"/>
  <c r="AI399" i="1"/>
  <c r="J400" i="1"/>
  <c r="T400" i="1" s="1"/>
  <c r="M400" i="1"/>
  <c r="Q400" i="1"/>
  <c r="Z400" i="1"/>
  <c r="AA400" i="1"/>
  <c r="AB400" i="1"/>
  <c r="AC400" i="1"/>
  <c r="AH400" i="1"/>
  <c r="J401" i="1"/>
  <c r="V401" i="1" s="1"/>
  <c r="M401" i="1"/>
  <c r="Q401" i="1"/>
  <c r="Z401" i="1"/>
  <c r="AA401" i="1"/>
  <c r="AB401" i="1"/>
  <c r="AC401" i="1"/>
  <c r="AH401" i="1"/>
  <c r="P403" i="1"/>
  <c r="AI403" i="1"/>
  <c r="J404" i="1"/>
  <c r="V404" i="1" s="1"/>
  <c r="K404" i="1"/>
  <c r="M404" i="1"/>
  <c r="Q404" i="1"/>
  <c r="T404" i="1"/>
  <c r="U404" i="1"/>
  <c r="Z404" i="1"/>
  <c r="AA404" i="1"/>
  <c r="AB404" i="1"/>
  <c r="AC404" i="1"/>
  <c r="AH404" i="1"/>
  <c r="J405" i="1"/>
  <c r="V405" i="1" s="1"/>
  <c r="M405" i="1"/>
  <c r="Q405" i="1"/>
  <c r="Z405" i="1"/>
  <c r="AA405" i="1"/>
  <c r="AB405" i="1"/>
  <c r="AC405" i="1"/>
  <c r="AH405" i="1"/>
  <c r="P407" i="1"/>
  <c r="Q407" i="1"/>
  <c r="AI407" i="1"/>
  <c r="K408" i="1"/>
  <c r="T331" i="1"/>
  <c r="W407" i="1"/>
  <c r="W331" i="1" s="1"/>
  <c r="Z408" i="1"/>
  <c r="Z407" i="1" s="1"/>
  <c r="AA408" i="1"/>
  <c r="AB408" i="1"/>
  <c r="AB407" i="1" s="1"/>
  <c r="AB331" i="1" s="1"/>
  <c r="AC408" i="1"/>
  <c r="AC407" i="1" s="1"/>
  <c r="AC331" i="1" s="1"/>
  <c r="AH408" i="1"/>
  <c r="V388" i="1" l="1"/>
  <c r="K388" i="1"/>
  <c r="V376" i="1"/>
  <c r="K376" i="1"/>
  <c r="T373" i="1"/>
  <c r="T384" i="1"/>
  <c r="X384" i="1" s="1"/>
  <c r="V381" i="1"/>
  <c r="K381" i="1"/>
  <c r="U373" i="1"/>
  <c r="T369" i="1"/>
  <c r="U369" i="1"/>
  <c r="V369" i="1"/>
  <c r="W369" i="1"/>
  <c r="K368" i="1"/>
  <c r="T368" i="1"/>
  <c r="U368" i="1"/>
  <c r="V368" i="1"/>
  <c r="W368" i="1"/>
  <c r="T367" i="1"/>
  <c r="U367" i="1"/>
  <c r="V367" i="1"/>
  <c r="W367" i="1"/>
  <c r="T366" i="1"/>
  <c r="U366" i="1"/>
  <c r="V366" i="1"/>
  <c r="W366" i="1"/>
  <c r="T365" i="1"/>
  <c r="U365" i="1"/>
  <c r="V365" i="1"/>
  <c r="W365" i="1"/>
  <c r="T364" i="1"/>
  <c r="U364" i="1"/>
  <c r="V364" i="1"/>
  <c r="W364" i="1"/>
  <c r="T363" i="1"/>
  <c r="U363" i="1"/>
  <c r="V363" i="1"/>
  <c r="W363" i="1"/>
  <c r="T362" i="1"/>
  <c r="U362" i="1"/>
  <c r="V362" i="1"/>
  <c r="W362" i="1"/>
  <c r="T361" i="1"/>
  <c r="U361" i="1"/>
  <c r="V361" i="1"/>
  <c r="W361" i="1"/>
  <c r="T360" i="1"/>
  <c r="U360" i="1"/>
  <c r="V360" i="1"/>
  <c r="W360" i="1"/>
  <c r="T359" i="1"/>
  <c r="U359" i="1"/>
  <c r="V359" i="1"/>
  <c r="W359" i="1"/>
  <c r="K358" i="1"/>
  <c r="T358" i="1"/>
  <c r="U358" i="1"/>
  <c r="V358" i="1"/>
  <c r="W358" i="1"/>
  <c r="T357" i="1"/>
  <c r="U357" i="1"/>
  <c r="V357" i="1"/>
  <c r="W357" i="1"/>
  <c r="T356" i="1"/>
  <c r="U356" i="1"/>
  <c r="V356" i="1"/>
  <c r="W356" i="1"/>
  <c r="K355" i="1"/>
  <c r="T355" i="1"/>
  <c r="U355" i="1"/>
  <c r="V355" i="1"/>
  <c r="W355" i="1"/>
  <c r="T354" i="1"/>
  <c r="U354" i="1"/>
  <c r="V354" i="1"/>
  <c r="W354" i="1"/>
  <c r="T353" i="1"/>
  <c r="U353" i="1"/>
  <c r="V353" i="1"/>
  <c r="W353" i="1"/>
  <c r="T352" i="1"/>
  <c r="U352" i="1"/>
  <c r="V352" i="1"/>
  <c r="W352" i="1"/>
  <c r="T351" i="1"/>
  <c r="U351" i="1"/>
  <c r="V351" i="1"/>
  <c r="W351" i="1"/>
  <c r="T350" i="1"/>
  <c r="U350" i="1"/>
  <c r="V350" i="1"/>
  <c r="W350" i="1"/>
  <c r="T349" i="1"/>
  <c r="U349" i="1"/>
  <c r="V349" i="1"/>
  <c r="W349" i="1"/>
  <c r="T348" i="1"/>
  <c r="U348" i="1"/>
  <c r="V348" i="1"/>
  <c r="W348" i="1"/>
  <c r="T347" i="1"/>
  <c r="U347" i="1"/>
  <c r="V347" i="1"/>
  <c r="W347" i="1"/>
  <c r="T346" i="1"/>
  <c r="U346" i="1"/>
  <c r="V346" i="1"/>
  <c r="W346" i="1"/>
  <c r="K345" i="1"/>
  <c r="T345" i="1"/>
  <c r="U345" i="1"/>
  <c r="V345" i="1"/>
  <c r="W345" i="1"/>
  <c r="T344" i="1"/>
  <c r="U344" i="1"/>
  <c r="V344" i="1"/>
  <c r="W344" i="1"/>
  <c r="T343" i="1"/>
  <c r="U343" i="1"/>
  <c r="V343" i="1"/>
  <c r="W343" i="1"/>
  <c r="K342" i="1"/>
  <c r="T342" i="1"/>
  <c r="U342" i="1"/>
  <c r="V342" i="1"/>
  <c r="W342" i="1"/>
  <c r="T341" i="1"/>
  <c r="U341" i="1"/>
  <c r="V341" i="1"/>
  <c r="W341" i="1"/>
  <c r="T340" i="1"/>
  <c r="U340" i="1"/>
  <c r="V340" i="1"/>
  <c r="W340" i="1"/>
  <c r="T339" i="1"/>
  <c r="U339" i="1"/>
  <c r="V339" i="1"/>
  <c r="W339" i="1"/>
  <c r="T338" i="1"/>
  <c r="U338" i="1"/>
  <c r="V338" i="1"/>
  <c r="W338" i="1"/>
  <c r="T337" i="1"/>
  <c r="U337" i="1"/>
  <c r="V337" i="1"/>
  <c r="W337" i="1"/>
  <c r="K336" i="1"/>
  <c r="T336" i="1"/>
  <c r="U336" i="1"/>
  <c r="V336" i="1"/>
  <c r="W336" i="1"/>
  <c r="T335" i="1"/>
  <c r="U335" i="1"/>
  <c r="V335" i="1"/>
  <c r="W335" i="1"/>
  <c r="AD377" i="1"/>
  <c r="AD371" i="1"/>
  <c r="AD368" i="1"/>
  <c r="AD366" i="1"/>
  <c r="AD358" i="1"/>
  <c r="AD355" i="1"/>
  <c r="AD352" i="1"/>
  <c r="AD343" i="1"/>
  <c r="AD342" i="1"/>
  <c r="AD340" i="1"/>
  <c r="V407" i="1"/>
  <c r="V331" i="1" s="1"/>
  <c r="AC399" i="1"/>
  <c r="V400" i="1"/>
  <c r="T396" i="1"/>
  <c r="U379" i="1"/>
  <c r="T375" i="1"/>
  <c r="AD400" i="1"/>
  <c r="U392" i="1"/>
  <c r="U384" i="1"/>
  <c r="K384" i="1"/>
  <c r="AD381" i="1"/>
  <c r="T380" i="1"/>
  <c r="V375" i="1"/>
  <c r="V373" i="1"/>
  <c r="X373" i="1" s="1"/>
  <c r="K373" i="1"/>
  <c r="AD369" i="1"/>
  <c r="AD359" i="1"/>
  <c r="K357" i="1"/>
  <c r="K351" i="1"/>
  <c r="K348" i="1"/>
  <c r="U375" i="1"/>
  <c r="V403" i="1"/>
  <c r="AD388" i="1"/>
  <c r="AC403" i="1"/>
  <c r="W404" i="1"/>
  <c r="W403" i="1" s="1"/>
  <c r="AD396" i="1"/>
  <c r="T388" i="1"/>
  <c r="AD384" i="1"/>
  <c r="X383" i="1"/>
  <c r="T381" i="1"/>
  <c r="X381" i="1" s="1"/>
  <c r="T379" i="1"/>
  <c r="X379" i="1" s="1"/>
  <c r="T376" i="1"/>
  <c r="W375" i="1"/>
  <c r="V372" i="1"/>
  <c r="U371" i="1"/>
  <c r="AD365" i="1"/>
  <c r="AD361" i="1"/>
  <c r="T334" i="1"/>
  <c r="X334" i="1" s="1"/>
  <c r="AD386" i="1"/>
  <c r="AD379" i="1"/>
  <c r="AD376" i="1"/>
  <c r="AD373" i="1"/>
  <c r="V371" i="1"/>
  <c r="W371" i="1"/>
  <c r="V370" i="1"/>
  <c r="AD351" i="1"/>
  <c r="U407" i="1"/>
  <c r="U331" i="1" s="1"/>
  <c r="U396" i="1"/>
  <c r="AD392" i="1"/>
  <c r="W392" i="1"/>
  <c r="V387" i="1"/>
  <c r="AD348" i="1"/>
  <c r="AD337" i="1"/>
  <c r="AD334" i="1"/>
  <c r="K400" i="1"/>
  <c r="U400" i="1"/>
  <c r="K346" i="1"/>
  <c r="AD404" i="1"/>
  <c r="W400" i="1"/>
  <c r="V396" i="1"/>
  <c r="V395" i="1" s="1"/>
  <c r="W396" i="1"/>
  <c r="V391" i="1"/>
  <c r="AD362" i="1"/>
  <c r="K361" i="1"/>
  <c r="AC395" i="1"/>
  <c r="P333" i="1"/>
  <c r="AC391" i="1"/>
  <c r="AB403" i="1"/>
  <c r="Z403" i="1"/>
  <c r="Q403" i="1"/>
  <c r="M403" i="1"/>
  <c r="AB399" i="1"/>
  <c r="AB330" i="1" s="1"/>
  <c r="Z399" i="1"/>
  <c r="Z330" i="1" s="1"/>
  <c r="Q399" i="1"/>
  <c r="M399" i="1"/>
  <c r="AB395" i="1"/>
  <c r="Z395" i="1"/>
  <c r="Q395" i="1"/>
  <c r="M395" i="1"/>
  <c r="AB391" i="1"/>
  <c r="Z391" i="1"/>
  <c r="Q391" i="1"/>
  <c r="Q333" i="1" s="1"/>
  <c r="F323" i="1" s="1"/>
  <c r="M391" i="1"/>
  <c r="AC333" i="1"/>
  <c r="K405" i="1"/>
  <c r="U405" i="1"/>
  <c r="U403" i="1" s="1"/>
  <c r="W405" i="1"/>
  <c r="K401" i="1"/>
  <c r="U401" i="1"/>
  <c r="U399" i="1" s="1"/>
  <c r="W401" i="1"/>
  <c r="K397" i="1"/>
  <c r="U397" i="1"/>
  <c r="W397" i="1"/>
  <c r="K393" i="1"/>
  <c r="U393" i="1"/>
  <c r="U391" i="1" s="1"/>
  <c r="W393" i="1"/>
  <c r="W391" i="1" s="1"/>
  <c r="K389" i="1"/>
  <c r="U389" i="1"/>
  <c r="W389" i="1"/>
  <c r="K385" i="1"/>
  <c r="U385" i="1"/>
  <c r="W385" i="1"/>
  <c r="K382" i="1"/>
  <c r="U382" i="1"/>
  <c r="W382" i="1"/>
  <c r="K378" i="1"/>
  <c r="U378" i="1"/>
  <c r="W378" i="1"/>
  <c r="K377" i="1"/>
  <c r="T377" i="1"/>
  <c r="V377" i="1"/>
  <c r="K374" i="1"/>
  <c r="U374" i="1"/>
  <c r="W374" i="1"/>
  <c r="K370" i="1"/>
  <c r="U370" i="1"/>
  <c r="W370" i="1"/>
  <c r="K369" i="1"/>
  <c r="K360" i="1"/>
  <c r="K359" i="1"/>
  <c r="K356" i="1"/>
  <c r="K353" i="1"/>
  <c r="K352" i="1"/>
  <c r="K349" i="1"/>
  <c r="K344" i="1"/>
  <c r="K343" i="1"/>
  <c r="X404" i="1"/>
  <c r="X392" i="1"/>
  <c r="K387" i="1"/>
  <c r="U387" i="1"/>
  <c r="W387" i="1"/>
  <c r="K380" i="1"/>
  <c r="U380" i="1"/>
  <c r="W380" i="1"/>
  <c r="K372" i="1"/>
  <c r="U372" i="1"/>
  <c r="W372" i="1"/>
  <c r="K367" i="1"/>
  <c r="K366" i="1"/>
  <c r="K363" i="1"/>
  <c r="K362" i="1"/>
  <c r="K341" i="1"/>
  <c r="K338" i="1"/>
  <c r="K335" i="1"/>
  <c r="AD387" i="1"/>
  <c r="X386" i="1"/>
  <c r="AD383" i="1"/>
  <c r="AD380" i="1"/>
  <c r="AD375" i="1"/>
  <c r="AD372" i="1"/>
  <c r="AD367" i="1"/>
  <c r="AD363" i="1"/>
  <c r="AD357" i="1"/>
  <c r="AD354" i="1"/>
  <c r="AD350" i="1"/>
  <c r="AD347" i="1"/>
  <c r="AD345" i="1"/>
  <c r="AD341" i="1"/>
  <c r="AD338" i="1"/>
  <c r="AD335" i="1"/>
  <c r="AA333" i="1"/>
  <c r="AD408" i="1"/>
  <c r="AA407" i="1"/>
  <c r="AA331" i="1" s="1"/>
  <c r="AD405" i="1"/>
  <c r="T405" i="1"/>
  <c r="AA403" i="1"/>
  <c r="AD403" i="1" s="1"/>
  <c r="AD401" i="1"/>
  <c r="T401" i="1"/>
  <c r="AA399" i="1"/>
  <c r="AD397" i="1"/>
  <c r="T397" i="1"/>
  <c r="AA395" i="1"/>
  <c r="AD393" i="1"/>
  <c r="T393" i="1"/>
  <c r="AA391" i="1"/>
  <c r="AD389" i="1"/>
  <c r="T389" i="1"/>
  <c r="X388" i="1"/>
  <c r="AD385" i="1"/>
  <c r="T385" i="1"/>
  <c r="AD382" i="1"/>
  <c r="T382" i="1"/>
  <c r="AD378" i="1"/>
  <c r="T378" i="1"/>
  <c r="W377" i="1"/>
  <c r="X376" i="1"/>
  <c r="AD374" i="1"/>
  <c r="T374" i="1"/>
  <c r="AD370" i="1"/>
  <c r="T370" i="1"/>
  <c r="AD364" i="1"/>
  <c r="AD360" i="1"/>
  <c r="AD356" i="1"/>
  <c r="AD353" i="1"/>
  <c r="AD349" i="1"/>
  <c r="AD346" i="1"/>
  <c r="AD344" i="1"/>
  <c r="AD339" i="1"/>
  <c r="AD336" i="1"/>
  <c r="AB333" i="1"/>
  <c r="AB329" i="1" s="1"/>
  <c r="AB328" i="1" s="1"/>
  <c r="E307" i="1" s="1"/>
  <c r="E315" i="1" s="1"/>
  <c r="Z333" i="1"/>
  <c r="M333" i="1"/>
  <c r="Z331" i="1"/>
  <c r="W399" i="1" l="1"/>
  <c r="X371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AC330" i="1"/>
  <c r="X396" i="1"/>
  <c r="X400" i="1"/>
  <c r="W395" i="1"/>
  <c r="V399" i="1"/>
  <c r="V330" i="1" s="1"/>
  <c r="X375" i="1"/>
  <c r="X385" i="1"/>
  <c r="AD395" i="1"/>
  <c r="AC329" i="1"/>
  <c r="AC328" i="1" s="1"/>
  <c r="E308" i="1" s="1"/>
  <c r="E316" i="1" s="1"/>
  <c r="U395" i="1"/>
  <c r="AD391" i="1"/>
  <c r="X407" i="1"/>
  <c r="X331" i="1" s="1"/>
  <c r="W333" i="1"/>
  <c r="W329" i="1" s="1"/>
  <c r="X374" i="1"/>
  <c r="X378" i="1"/>
  <c r="AA330" i="1"/>
  <c r="X372" i="1"/>
  <c r="X387" i="1"/>
  <c r="V333" i="1"/>
  <c r="V329" i="1" s="1"/>
  <c r="V328" i="1" s="1"/>
  <c r="F307" i="1" s="1"/>
  <c r="P307" i="1" s="1"/>
  <c r="X377" i="1"/>
  <c r="W330" i="1"/>
  <c r="X393" i="1"/>
  <c r="T391" i="1"/>
  <c r="X391" i="1" s="1"/>
  <c r="X397" i="1"/>
  <c r="T395" i="1"/>
  <c r="X401" i="1"/>
  <c r="T399" i="1"/>
  <c r="X405" i="1"/>
  <c r="T403" i="1"/>
  <c r="X403" i="1" s="1"/>
  <c r="AD333" i="1"/>
  <c r="Z329" i="1"/>
  <c r="Z328" i="1" s="1"/>
  <c r="E305" i="1" s="1"/>
  <c r="AD399" i="1"/>
  <c r="AD330" i="1" s="1"/>
  <c r="X370" i="1"/>
  <c r="X382" i="1"/>
  <c r="X389" i="1"/>
  <c r="AA329" i="1"/>
  <c r="AD407" i="1"/>
  <c r="AD331" i="1" s="1"/>
  <c r="X380" i="1"/>
  <c r="U330" i="1"/>
  <c r="U333" i="1"/>
  <c r="T333" i="1"/>
  <c r="AD329" i="1" l="1"/>
  <c r="X395" i="1"/>
  <c r="U329" i="1"/>
  <c r="AA328" i="1"/>
  <c r="E306" i="1" s="1"/>
  <c r="E314" i="1" s="1"/>
  <c r="O307" i="1"/>
  <c r="W328" i="1"/>
  <c r="F308" i="1" s="1"/>
  <c r="J308" i="1" s="1"/>
  <c r="M307" i="1"/>
  <c r="I307" i="1"/>
  <c r="J307" i="1"/>
  <c r="F315" i="1"/>
  <c r="M315" i="1" s="1"/>
  <c r="L307" i="1"/>
  <c r="U328" i="1"/>
  <c r="F306" i="1" s="1"/>
  <c r="I306" i="1" s="1"/>
  <c r="T329" i="1"/>
  <c r="X333" i="1"/>
  <c r="X329" i="1" s="1"/>
  <c r="T330" i="1"/>
  <c r="X399" i="1"/>
  <c r="X330" i="1" s="1"/>
  <c r="AD328" i="1"/>
  <c r="E309" i="1" l="1"/>
  <c r="E311" i="1" s="1"/>
  <c r="O308" i="1"/>
  <c r="M308" i="1"/>
  <c r="I308" i="1"/>
  <c r="F316" i="1"/>
  <c r="L316" i="1" s="1"/>
  <c r="L308" i="1"/>
  <c r="P308" i="1"/>
  <c r="I315" i="1"/>
  <c r="M316" i="1"/>
  <c r="L306" i="1"/>
  <c r="J306" i="1"/>
  <c r="O306" i="1"/>
  <c r="P306" i="1"/>
  <c r="M306" i="1"/>
  <c r="L315" i="1"/>
  <c r="P315" i="1"/>
  <c r="J315" i="1"/>
  <c r="O315" i="1"/>
  <c r="T328" i="1"/>
  <c r="F305" i="1" s="1"/>
  <c r="X328" i="1"/>
  <c r="P316" i="1" l="1"/>
  <c r="I316" i="1"/>
  <c r="J316" i="1"/>
  <c r="O316" i="1"/>
  <c r="J305" i="1"/>
  <c r="M305" i="1"/>
  <c r="P305" i="1"/>
  <c r="F309" i="1"/>
  <c r="F311" i="1" s="1"/>
  <c r="F314" i="1"/>
  <c r="I305" i="1"/>
  <c r="I309" i="1" s="1"/>
  <c r="L305" i="1"/>
  <c r="L309" i="1" s="1"/>
  <c r="O305" i="1"/>
  <c r="O309" i="1" s="1"/>
  <c r="J314" i="1" l="1"/>
  <c r="M314" i="1"/>
  <c r="P314" i="1"/>
  <c r="L314" i="1"/>
  <c r="I314" i="1"/>
  <c r="O314" i="1"/>
  <c r="M309" i="1"/>
  <c r="J309" i="1"/>
  <c r="P309" i="1"/>
</calcChain>
</file>

<file path=xl/sharedStrings.xml><?xml version="1.0" encoding="utf-8"?>
<sst xmlns="http://schemas.openxmlformats.org/spreadsheetml/2006/main" count="1005" uniqueCount="411">
  <si>
    <t>1000</t>
  </si>
  <si>
    <t>Restrtd GF</t>
  </si>
  <si>
    <t>DGF</t>
  </si>
  <si>
    <t>CBR Fund</t>
  </si>
  <si>
    <t>Other</t>
  </si>
  <si>
    <t>Fed Rcpts</t>
  </si>
  <si>
    <t>Federal</t>
  </si>
  <si>
    <t>G/F Match</t>
  </si>
  <si>
    <t>UGF</t>
  </si>
  <si>
    <t>Gen Fund</t>
  </si>
  <si>
    <t>GF/Prgm</t>
  </si>
  <si>
    <t>GF/MHTIA</t>
  </si>
  <si>
    <t>I/A Rcpts</t>
  </si>
  <si>
    <t>G/O Bonds</t>
  </si>
  <si>
    <t>Rev Bonds</t>
  </si>
  <si>
    <t>UA/INT INC</t>
  </si>
  <si>
    <t>AACTS Fund</t>
  </si>
  <si>
    <t>Rail Enrgy</t>
  </si>
  <si>
    <t>Al/Drg RLF</t>
  </si>
  <si>
    <t>Donat Comm</t>
  </si>
  <si>
    <t>UA/DFA SVC</t>
  </si>
  <si>
    <t>CSSD Fed</t>
  </si>
  <si>
    <t>Group Ben</t>
  </si>
  <si>
    <t>EVOS Trust</t>
  </si>
  <si>
    <t>Reforest</t>
  </si>
  <si>
    <t>Grain Fund</t>
  </si>
  <si>
    <t>Agric RLF</t>
  </si>
  <si>
    <t>Corp Rcpts</t>
  </si>
  <si>
    <t>FICA Acct</t>
  </si>
  <si>
    <t>Fish/Game</t>
  </si>
  <si>
    <t>Sci/Tech</t>
  </si>
  <si>
    <t>HwyCapital</t>
  </si>
  <si>
    <t>IntAirport</t>
  </si>
  <si>
    <t>Pre90 PRGM</t>
  </si>
  <si>
    <t>PERS Trust</t>
  </si>
  <si>
    <t>School Fnd</t>
  </si>
  <si>
    <t>Sec Injury</t>
  </si>
  <si>
    <t>Fish Fund</t>
  </si>
  <si>
    <t>Surpl Prop</t>
  </si>
  <si>
    <t>Teach Ret</t>
  </si>
  <si>
    <t>Vets RLF</t>
  </si>
  <si>
    <t>Cm Fish Ln</t>
  </si>
  <si>
    <t>GF/MH</t>
  </si>
  <si>
    <t>UA/STF SVC</t>
  </si>
  <si>
    <t>UA/ICR</t>
  </si>
  <si>
    <t>Surety Fnd</t>
  </si>
  <si>
    <t>PF ERA</t>
  </si>
  <si>
    <t>Jud Retire</t>
  </si>
  <si>
    <t>Impact Aid</t>
  </si>
  <si>
    <t>ADRF</t>
  </si>
  <si>
    <t>Nat Guard</t>
  </si>
  <si>
    <t>Educ Loan</t>
  </si>
  <si>
    <t>SSBG</t>
  </si>
  <si>
    <t>Univ Rcpt</t>
  </si>
  <si>
    <t>Trng Bldg</t>
  </si>
  <si>
    <t>PFD Fund</t>
  </si>
  <si>
    <t>RuralEcDev</t>
  </si>
  <si>
    <t>Oil/Haz Fd</t>
  </si>
  <si>
    <t>Invst Loss</t>
  </si>
  <si>
    <t>STEP</t>
  </si>
  <si>
    <t>IA/OIL HAZ</t>
  </si>
  <si>
    <t>Elect Svc</t>
  </si>
  <si>
    <t xml:space="preserve">Small Bus </t>
  </si>
  <si>
    <t>Tour RLF</t>
  </si>
  <si>
    <t>Corr Ind</t>
  </si>
  <si>
    <t>OF(Pre'84)</t>
  </si>
  <si>
    <t>CIP Rcpts</t>
  </si>
  <si>
    <t>Power Proj</t>
  </si>
  <si>
    <t>NPR Fund</t>
  </si>
  <si>
    <t>House Loan</t>
  </si>
  <si>
    <t>Rural Elec</t>
  </si>
  <si>
    <t>Pub School</t>
  </si>
  <si>
    <t>Mining RLF</t>
  </si>
  <si>
    <t>Child Care</t>
  </si>
  <si>
    <t>Hist Dist</t>
  </si>
  <si>
    <t>FishEn RLF</t>
  </si>
  <si>
    <t>Alt Energy</t>
  </si>
  <si>
    <t>Res Energy</t>
  </si>
  <si>
    <t>Pwr Dv RLF</t>
  </si>
  <si>
    <t>Bulk Fuel</t>
  </si>
  <si>
    <t>Cln Wtr Fd</t>
  </si>
  <si>
    <t>Marine Hwy</t>
  </si>
  <si>
    <t>Gifts/Grnt</t>
  </si>
  <si>
    <t>Sr Housing</t>
  </si>
  <si>
    <t>Tank RLF</t>
  </si>
  <si>
    <t>Schl Const</t>
  </si>
  <si>
    <t>Info Svc</t>
  </si>
  <si>
    <t>Vessel Rep</t>
  </si>
  <si>
    <t>Educ Facil</t>
  </si>
  <si>
    <t>Alyeska</t>
  </si>
  <si>
    <t>Rail InTie</t>
  </si>
  <si>
    <t>SE Energy</t>
  </si>
  <si>
    <t>Muni Match</t>
  </si>
  <si>
    <t>UnInc Mtch</t>
  </si>
  <si>
    <t>PCE Fund</t>
  </si>
  <si>
    <t>4 Dam Pool</t>
  </si>
  <si>
    <t>GF/Desig</t>
  </si>
  <si>
    <t>MHTAAR</t>
  </si>
  <si>
    <t>Clean Air</t>
  </si>
  <si>
    <t>MHT Admin</t>
  </si>
  <si>
    <t>Med Facil</t>
  </si>
  <si>
    <t>----------</t>
  </si>
  <si>
    <t>AETNA Res</t>
  </si>
  <si>
    <t>ChildTrErn</t>
  </si>
  <si>
    <t>ChildTrPrn</t>
  </si>
  <si>
    <t>Drk Wtr Fd</t>
  </si>
  <si>
    <t>AAC Fund</t>
  </si>
  <si>
    <t>AIDEA Rcpt</t>
  </si>
  <si>
    <t>AHFC Rcpts</t>
  </si>
  <si>
    <t>AMBB Rcpts</t>
  </si>
  <si>
    <t>PF Gross</t>
  </si>
  <si>
    <t>ACPE Rcpts</t>
  </si>
  <si>
    <t>AEA Rcpts</t>
  </si>
  <si>
    <t>Stat Desig</t>
  </si>
  <si>
    <t>Test Fish</t>
  </si>
  <si>
    <t>APUC Rcpts</t>
  </si>
  <si>
    <t>FishFndInc</t>
  </si>
  <si>
    <t>IntAptCons</t>
  </si>
  <si>
    <t>AHFC Bonds</t>
  </si>
  <si>
    <t>EVOS Rest</t>
  </si>
  <si>
    <t>ITBEndEarn</t>
  </si>
  <si>
    <t>Dis Relief</t>
  </si>
  <si>
    <t>Voc SmBus</t>
  </si>
  <si>
    <t>Pioneers'</t>
  </si>
  <si>
    <t>Tobac Setl</t>
  </si>
  <si>
    <t>Motor Fuel</t>
  </si>
  <si>
    <t>MultiFunds</t>
  </si>
  <si>
    <t>LIC/PER/CT</t>
  </si>
  <si>
    <t>Care/Trmnt</t>
  </si>
  <si>
    <t>Res Receip</t>
  </si>
  <si>
    <t>APA Plant</t>
  </si>
  <si>
    <t>Cont Reimb</t>
  </si>
  <si>
    <t>User Fees</t>
  </si>
  <si>
    <t>Child Sup</t>
  </si>
  <si>
    <t>Legal Recp</t>
  </si>
  <si>
    <t>Handcap Fn</t>
  </si>
  <si>
    <t>ARRC Fund</t>
  </si>
  <si>
    <t>Publ/Other</t>
  </si>
  <si>
    <t>CSSD Admin</t>
  </si>
  <si>
    <t>F&amp;G CFP</t>
  </si>
  <si>
    <t>AMHS Dup</t>
  </si>
  <si>
    <t>SBS IA</t>
  </si>
  <si>
    <t>DComp IA</t>
  </si>
  <si>
    <t>Hlth I/A</t>
  </si>
  <si>
    <t>AHFC Div</t>
  </si>
  <si>
    <t>AIDEA Div</t>
  </si>
  <si>
    <t>RCA Rcpts</t>
  </si>
  <si>
    <t>RHIF/MM</t>
  </si>
  <si>
    <t>RHIF/LTC</t>
  </si>
  <si>
    <t>CWF Bond</t>
  </si>
  <si>
    <t>AIPP Fund</t>
  </si>
  <si>
    <t>Fee Supp</t>
  </si>
  <si>
    <t>PublicBldg</t>
  </si>
  <si>
    <t>AATP Fund</t>
  </si>
  <si>
    <t>TAPL</t>
  </si>
  <si>
    <t>ASLC Div</t>
  </si>
  <si>
    <t>VoTech Ed</t>
  </si>
  <si>
    <t>AFSC Rcpts</t>
  </si>
  <si>
    <t>State Land</t>
  </si>
  <si>
    <t>Shore Fish</t>
  </si>
  <si>
    <t>Timber Rcp</t>
  </si>
  <si>
    <t>Rcpt Svcs</t>
  </si>
  <si>
    <t>Wrkrs Safe</t>
  </si>
  <si>
    <t>Emp Pay</t>
  </si>
  <si>
    <t>DWF Bond</t>
  </si>
  <si>
    <t>M/C Protec</t>
  </si>
  <si>
    <t>RRD Fund</t>
  </si>
  <si>
    <t>AOGCC Rct</t>
  </si>
  <si>
    <t>COP</t>
  </si>
  <si>
    <t>Rural Dev</t>
  </si>
  <si>
    <t>CBR/MH</t>
  </si>
  <si>
    <t>Vessel Com</t>
  </si>
  <si>
    <t>TobSetSale</t>
  </si>
  <si>
    <t>Tob ED/CES</t>
  </si>
  <si>
    <t>PCE Endow</t>
  </si>
  <si>
    <t>SBED RLF</t>
  </si>
  <si>
    <t>PFD Crim</t>
  </si>
  <si>
    <t>Bldg Safe</t>
  </si>
  <si>
    <t>GF MisEarn</t>
  </si>
  <si>
    <t>UA I/A</t>
  </si>
  <si>
    <t>BLic&amp;Corp</t>
  </si>
  <si>
    <t>Sci/T End</t>
  </si>
  <si>
    <t>ITB Endow</t>
  </si>
  <si>
    <t>temp code</t>
  </si>
  <si>
    <t>PFC</t>
  </si>
  <si>
    <t>A/D T&amp;P Fd</t>
  </si>
  <si>
    <t>Vets Endow</t>
  </si>
  <si>
    <t>Ed Cn/Mnt</t>
  </si>
  <si>
    <t>Trans Proj</t>
  </si>
  <si>
    <t>GOB DSFUND</t>
  </si>
  <si>
    <t>Elect Fund</t>
  </si>
  <si>
    <t>ASLC Bonds</t>
  </si>
  <si>
    <t>Fed MH</t>
  </si>
  <si>
    <t>Fed Unrstr</t>
  </si>
  <si>
    <t>SeniorCare</t>
  </si>
  <si>
    <t>Adak Air</t>
  </si>
  <si>
    <t>DEED CIP</t>
  </si>
  <si>
    <t>Mine Trust</t>
  </si>
  <si>
    <t>MaintGrant</t>
  </si>
  <si>
    <t>F&amp;G NonDed</t>
  </si>
  <si>
    <t>SpecVehRct</t>
  </si>
  <si>
    <t>Master LOC</t>
  </si>
  <si>
    <t>AK Cap Fnd</t>
  </si>
  <si>
    <t>F&amp;GRevBond</t>
  </si>
  <si>
    <t>Sportfish</t>
  </si>
  <si>
    <t>VehRntlTax</t>
  </si>
  <si>
    <t>CFEC Rcpts</t>
  </si>
  <si>
    <t>Anat Fnd</t>
  </si>
  <si>
    <t>WCBenGF</t>
  </si>
  <si>
    <t>Ocn Ranger</t>
  </si>
  <si>
    <t>CPV Tax</t>
  </si>
  <si>
    <t>RCS Impact</t>
  </si>
  <si>
    <t>Fuel Bridg</t>
  </si>
  <si>
    <t>Capstone</t>
  </si>
  <si>
    <t>Ren Energy</t>
  </si>
  <si>
    <t>Gamble Tax</t>
  </si>
  <si>
    <t>Stimulus09</t>
  </si>
  <si>
    <t>AHCC</t>
  </si>
  <si>
    <t>WhitTunnel</t>
  </si>
  <si>
    <t>UCR Rcpts</t>
  </si>
  <si>
    <t>Boat Rcpts</t>
  </si>
  <si>
    <t>NGF Earn</t>
  </si>
  <si>
    <t>146(c)code</t>
  </si>
  <si>
    <t>Engy Tech</t>
  </si>
  <si>
    <t>Crime VCF</t>
  </si>
  <si>
    <t>Legal Serv</t>
  </si>
  <si>
    <t>REAA Fund</t>
  </si>
  <si>
    <t>CharterRLF</t>
  </si>
  <si>
    <t>MariculRLF</t>
  </si>
  <si>
    <t>CQuota RLF</t>
  </si>
  <si>
    <t xml:space="preserve">High Ed </t>
  </si>
  <si>
    <t>Micro RLF</t>
  </si>
  <si>
    <t>UGFSequest</t>
  </si>
  <si>
    <t>GasPipeFnd</t>
  </si>
  <si>
    <t>CleanWater</t>
  </si>
  <si>
    <t>DrinkWater</t>
  </si>
  <si>
    <t>Undefined</t>
  </si>
  <si>
    <t>Department of Transportation and Public Facilities</t>
  </si>
  <si>
    <t>All Dollars in Thousands</t>
  </si>
  <si>
    <t>FY14 Mgt Pln</t>
  </si>
  <si>
    <t>FY15 Adj Base</t>
  </si>
  <si>
    <t>House Subcom</t>
  </si>
  <si>
    <t>Senate Subcom</t>
  </si>
  <si>
    <t>FY14 Mgt Pln to House Subcommittee</t>
  </si>
  <si>
    <t>FY15 Adj Base to House Subcommittee</t>
  </si>
  <si>
    <t>Prepared by:</t>
  </si>
  <si>
    <t>Unrestricted GF</t>
  </si>
  <si>
    <t>Date:</t>
  </si>
  <si>
    <t>Designated GF</t>
  </si>
  <si>
    <t>Time</t>
  </si>
  <si>
    <t>Status:</t>
  </si>
  <si>
    <t>Federal Funds</t>
  </si>
  <si>
    <t>Total</t>
  </si>
  <si>
    <t>Check (Enter #s from LFD reports)</t>
  </si>
  <si>
    <t>Should equal zero</t>
  </si>
  <si>
    <t>Pink cells differ from Governor's Request</t>
  </si>
  <si>
    <t>Enter Data in Blue Cells</t>
  </si>
  <si>
    <t>Funding Summary</t>
  </si>
  <si>
    <t>General Funds Total</t>
  </si>
  <si>
    <r>
      <t>Positions</t>
    </r>
    <r>
      <rPr>
        <b/>
        <i/>
        <u/>
        <sz val="10"/>
        <rFont val="Arial"/>
        <family val="2"/>
      </rPr>
      <t xml:space="preserve"> (Enter position counts from LFD reports)</t>
    </r>
  </si>
  <si>
    <t>PFTs</t>
  </si>
  <si>
    <t>PPTs</t>
  </si>
  <si>
    <t>Temps</t>
  </si>
  <si>
    <t>Total Positions</t>
  </si>
  <si>
    <t>Position Check (Should equal zero)</t>
  </si>
  <si>
    <t>SUBCOMMITTEE
(Shaded Cells are NOT Equal to the Governor's Budget Request)</t>
  </si>
  <si>
    <t>GOVERNOR</t>
  </si>
  <si>
    <t>Other State Funds</t>
  </si>
  <si>
    <t>Total Subcommittee Changes</t>
  </si>
  <si>
    <t>OTI? Or Intent?</t>
  </si>
  <si>
    <t>Governor's Original Request Accepted</t>
  </si>
  <si>
    <t>Governor's Amendments Accepted</t>
  </si>
  <si>
    <t>Subcommittee's Additions</t>
  </si>
  <si>
    <t>#</t>
  </si>
  <si>
    <t>Appropriation</t>
  </si>
  <si>
    <t>Allocation</t>
  </si>
  <si>
    <t>Description</t>
  </si>
  <si>
    <t>Subcommittee Notes</t>
  </si>
  <si>
    <t>Funding Information</t>
  </si>
  <si>
    <t>Funding Multiplier</t>
  </si>
  <si>
    <t>Gov PCNs</t>
  </si>
  <si>
    <t>Hse PCNs</t>
  </si>
  <si>
    <t>Governor's Funding Information</t>
  </si>
  <si>
    <t>Other Subcommittee Notes</t>
  </si>
  <si>
    <t>These are the significant budget changes that are not included in the FY15 Adjusted Base. This column is used primarily for historical budget comparisons.</t>
  </si>
  <si>
    <t>Numbers Section</t>
  </si>
  <si>
    <t>Fund Code</t>
  </si>
  <si>
    <t>Administration and Support</t>
  </si>
  <si>
    <t>Transportation Management and Security</t>
  </si>
  <si>
    <t>Delete Long-Term Vacant Position (25-3763)</t>
  </si>
  <si>
    <t>Statewide Administrative Services</t>
  </si>
  <si>
    <t>Replace General Fund Receipts with Capital Improvement Project Receipt Authority</t>
  </si>
  <si>
    <t>2</t>
  </si>
  <si>
    <t>0</t>
  </si>
  <si>
    <t>Delete Long-Term Vacant Position (25-1685)</t>
  </si>
  <si>
    <t>Statewide Information Systems</t>
  </si>
  <si>
    <t>4</t>
  </si>
  <si>
    <t>Leased Facilities</t>
  </si>
  <si>
    <t>Lease Cost Increase and Accumulated Shortfalls</t>
  </si>
  <si>
    <t>Program Development</t>
  </si>
  <si>
    <t>Reduce Highway Safety Corridor Safe Driving Program Authority</t>
  </si>
  <si>
    <t>Delete Long-Term Vacant Positions (25-0129, 25-0135)</t>
  </si>
  <si>
    <t>7</t>
  </si>
  <si>
    <t>-2</t>
  </si>
  <si>
    <t>Measurement Standards &amp; Commercial Vehicle Enforcement</t>
  </si>
  <si>
    <t>Delete Long-Term Vacant Positions (08-5073, 25-3689)</t>
  </si>
  <si>
    <t>8</t>
  </si>
  <si>
    <t>Design, Engineering and Construction</t>
  </si>
  <si>
    <t>Statewide Public Facilities</t>
  </si>
  <si>
    <t>Delete Long-Term Vacant Position (25-IN0946)</t>
  </si>
  <si>
    <t>Statewide Design and Engineering Services</t>
  </si>
  <si>
    <t>10</t>
  </si>
  <si>
    <t>Central Design and Engineering Services</t>
  </si>
  <si>
    <t>Partial Conversion of Fund Source for Right-of-Way and Utilities Programs</t>
  </si>
  <si>
    <t>11</t>
  </si>
  <si>
    <t>12</t>
  </si>
  <si>
    <t>Delete Long-Term Vacant Position (25-0428)</t>
  </si>
  <si>
    <t>Northern Design and Engineering Services</t>
  </si>
  <si>
    <t>14</t>
  </si>
  <si>
    <t>15</t>
  </si>
  <si>
    <t>Delete Long-Term Vacant Position (25-IN1101)</t>
  </si>
  <si>
    <t>Southeast Design and Engineering Services</t>
  </si>
  <si>
    <t>17</t>
  </si>
  <si>
    <t>18</t>
  </si>
  <si>
    <t>Central Region Construction and CIP Support</t>
  </si>
  <si>
    <t>19</t>
  </si>
  <si>
    <t>Delete Long-Term Vacant Positions (25-0505, 25-N09086)</t>
  </si>
  <si>
    <t>Northern Region Construction and CIP Support</t>
  </si>
  <si>
    <t>21</t>
  </si>
  <si>
    <t>Delete Long-Term Vacant Position (25-1370)</t>
  </si>
  <si>
    <t>Southeast Region Construction</t>
  </si>
  <si>
    <t>Delete Long-Term Vacant Position (25-3697)</t>
  </si>
  <si>
    <t>Knik Arm Bridge/Toll Authority</t>
  </si>
  <si>
    <t>Delete Long-Term Vacant Position (25-989X)</t>
  </si>
  <si>
    <t>Highways, Aviation and Facilities</t>
  </si>
  <si>
    <t>Central Region Facilities</t>
  </si>
  <si>
    <t>New Facilities Costs for 10 Facilities Added in FY2014/2015</t>
  </si>
  <si>
    <t>Traffic Signal Management</t>
  </si>
  <si>
    <t>Municipality of Anchorage Traffic Signal Management Transfer of Responsibility Agreement (TORA)</t>
  </si>
  <si>
    <t>26</t>
  </si>
  <si>
    <t>Central Region Highways and Aviation</t>
  </si>
  <si>
    <t>Delete Long-Term Vacant Positions (25-2400, 25-3349)</t>
  </si>
  <si>
    <t>27</t>
  </si>
  <si>
    <t>Rural Airport Maintenance Contracts and Insurance</t>
  </si>
  <si>
    <t>Alaska Railroad Corporation Signal Crossing Agreement Renewal</t>
  </si>
  <si>
    <t>Northern Region Highways and Aviation</t>
  </si>
  <si>
    <t>Southeast Region Highways and Aviation</t>
  </si>
  <si>
    <t>Delete Long-Term Vacant Position (25-3703)</t>
  </si>
  <si>
    <t>32</t>
  </si>
  <si>
    <t>-1</t>
  </si>
  <si>
    <t>International Airports</t>
  </si>
  <si>
    <t>International Airport Systems Office</t>
  </si>
  <si>
    <t>Management Conversion to International Airport System Versus Two Separate International Airports</t>
  </si>
  <si>
    <t>Anchorage Airport Administration</t>
  </si>
  <si>
    <t>Delete Long-Term Vacant Position (25-2553)</t>
  </si>
  <si>
    <t>Anchorage Airport Field and Equipment Maintenance</t>
  </si>
  <si>
    <t>Delete Long-Term Vacant Position (25-N10062)</t>
  </si>
  <si>
    <t>Anchorage Airport Safety</t>
  </si>
  <si>
    <t>Delete Hollow Federal Authorization</t>
  </si>
  <si>
    <t>Marine Highway System</t>
  </si>
  <si>
    <t>Marine Engineering</t>
  </si>
  <si>
    <t>Shore Maintenance Crew Increase</t>
  </si>
  <si>
    <t>Marine Shore Operations</t>
  </si>
  <si>
    <t>Port of Bellingham Lease Increase</t>
  </si>
  <si>
    <t>Language Section</t>
  </si>
  <si>
    <t>Appropriation Placeholder Top2</t>
  </si>
  <si>
    <t>Allocation Placeholder2</t>
  </si>
  <si>
    <t>Transaction Placeholder2</t>
  </si>
  <si>
    <t>Appropriation Placeholder Bottom2</t>
  </si>
  <si>
    <t>Temporary Increments from Adjusted Base</t>
  </si>
  <si>
    <t>Appropriation Placeholder Top3</t>
  </si>
  <si>
    <t>Allocation Placeholder3</t>
  </si>
  <si>
    <t>Transaction Placeholder3</t>
  </si>
  <si>
    <t>Appropriation Placeholder Bottom3</t>
  </si>
  <si>
    <t>Governor's Amendments</t>
  </si>
  <si>
    <t>Appropriation Placeholder Top4</t>
  </si>
  <si>
    <t>Allocation Placeholder4</t>
  </si>
  <si>
    <t>Transaction Placeholder4</t>
  </si>
  <si>
    <t>Appropriation Placeholder Bottom4</t>
  </si>
  <si>
    <t>Appropriation Placeholder Top5</t>
  </si>
  <si>
    <t>Allocation Placeholder5</t>
  </si>
  <si>
    <t>Transaction Placeholder5</t>
  </si>
  <si>
    <t>Appropriation Placeholder Bottom5</t>
  </si>
  <si>
    <t>Other Subcommittee Actions</t>
  </si>
  <si>
    <t xml:space="preserve">Directions: </t>
  </si>
  <si>
    <r>
      <t>Use the</t>
    </r>
    <r>
      <rPr>
        <b/>
        <sz val="10"/>
        <rFont val="Arial"/>
        <family val="2"/>
      </rPr>
      <t xml:space="preserve"> "Subcommittee Notes"</t>
    </r>
    <r>
      <rPr>
        <sz val="10"/>
        <rFont val="Arial"/>
        <family val="2"/>
      </rPr>
      <t xml:space="preserve"> column to explain all changes, describe subcommittee decisions, etc.</t>
    </r>
  </si>
  <si>
    <r>
      <t>Accept the Governor's transaction:</t>
    </r>
    <r>
      <rPr>
        <sz val="10"/>
        <rFont val="Arial"/>
        <family val="2"/>
      </rPr>
      <t xml:space="preserve"> Enter a 1 in the "Option" column</t>
    </r>
  </si>
  <si>
    <r>
      <t>Reject the Governor's transaction:</t>
    </r>
    <r>
      <rPr>
        <sz val="10"/>
        <rFont val="Arial"/>
        <family val="2"/>
      </rPr>
      <t xml:space="preserve"> Enter a zero in the "Option" column</t>
    </r>
  </si>
  <si>
    <r>
      <t>Modify the Governor's transaction:</t>
    </r>
    <r>
      <rPr>
        <sz val="10"/>
        <rFont val="Arial"/>
        <family val="2"/>
      </rPr>
      <t xml:space="preserve"> 2 options to do this:</t>
    </r>
  </si>
  <si>
    <t>a)</t>
  </si>
  <si>
    <r>
      <t xml:space="preserve">Enter a percentage in the "Options" column if the subcommittee funds a percentage of the request (for example, .5 if you opt to fund 50%); </t>
    </r>
    <r>
      <rPr>
        <b/>
        <sz val="10"/>
        <rFont val="Arial"/>
        <family val="2"/>
      </rPr>
      <t>OR</t>
    </r>
  </si>
  <si>
    <t>b)</t>
  </si>
  <si>
    <t>Manually enter the desired number in the appropriate Gen, Fed, or Other column and describe changes--and funding-- in the "Subcommittee Notes" column</t>
  </si>
  <si>
    <r>
      <t>Add a Subcommittee transaction:</t>
    </r>
    <r>
      <rPr>
        <sz val="10"/>
        <rFont val="Arial"/>
        <family val="2"/>
      </rPr>
      <t xml:space="preserve"> Ask your LFD Analyst to assist you.</t>
    </r>
  </si>
  <si>
    <t xml:space="preserve">Positions (PCNs): </t>
  </si>
  <si>
    <t>Enter the number of Governor's positions they choose to accept and explain differences in the Subcommittee Notes column (i.e., denied 1 PFT and 1PPT position).</t>
  </si>
  <si>
    <r>
      <t xml:space="preserve">Transactions and PCNs that are </t>
    </r>
    <r>
      <rPr>
        <b/>
        <sz val="10"/>
        <rFont val="Arial"/>
        <family val="2"/>
      </rPr>
      <t>NOT EQUAL TO</t>
    </r>
    <r>
      <rPr>
        <sz val="10"/>
        <rFont val="Arial"/>
        <family val="2"/>
      </rPr>
      <t xml:space="preserve"> the Governor's transactions are highlighted in pink.</t>
    </r>
  </si>
  <si>
    <t>(Numbers Only)</t>
  </si>
  <si>
    <t>Subcommittee Reduction</t>
  </si>
  <si>
    <t>Additional Shift of $75,000</t>
  </si>
  <si>
    <t>Additional Shift of $200,000</t>
  </si>
  <si>
    <t>Human Resources</t>
  </si>
  <si>
    <t>Rex Shattuck</t>
  </si>
  <si>
    <t>Gov Amd</t>
  </si>
  <si>
    <t>GovAmd to House Subcommittee</t>
  </si>
  <si>
    <t xml:space="preserve">Cost Control and Efficiency Measures Including Summer Overtime Reductions
</t>
  </si>
  <si>
    <t>Statewide Informations Services</t>
  </si>
  <si>
    <t>Marine Vessel Operations</t>
  </si>
  <si>
    <t>Eliminate Funding for Gift Shops on Five Main Line Ferries</t>
  </si>
  <si>
    <t>Decrease General Funds and Replace with Capital Improvement Project Receipt Authority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</si>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</sst>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\ ;&quot; (&quot;#,##0.0\);&quot; -&quot;#\ ;@\ "/>
    <numFmt numFmtId="165" formatCode="#,##0.00\ ;&quot; (&quot;#,##0.00\);&quot; -&quot;#\ ;@\ "/>
    <numFmt numFmtId="166" formatCode="0.0%"/>
    <numFmt numFmtId="167" formatCode="#,##0.00000000\ ;&quot; (&quot;#,##0.00000000\);&quot; -&quot;#\ ;@\ "/>
    <numFmt numFmtId="168" formatCode="#,##0.0\ ;[Red]\(#,##0.0\)"/>
    <numFmt numFmtId="169" formatCode="\$#,##0"/>
    <numFmt numFmtId="170" formatCode="\$#,##0.0"/>
    <numFmt numFmtId="171" formatCode="#,##0.0"/>
  </numFmts>
  <fonts count="15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34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29"/>
      </patternFill>
    </fill>
    <fill>
      <patternFill patternType="solid">
        <fgColor indexed="13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51"/>
        <bgColor indexed="34"/>
      </patternFill>
    </fill>
  </fills>
  <borders count="7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3">
    <xf numFmtId="0" fontId="0" fillId="0" borderId="0"/>
    <xf numFmtId="165" fontId="14" fillId="0" borderId="0" applyFill="0" applyBorder="0" applyAlignment="0" applyProtection="0"/>
    <xf numFmtId="168" fontId="14" fillId="0" borderId="0" applyFill="0" applyBorder="0" applyAlignment="0" applyProtection="0"/>
    <xf numFmtId="0" fontId="14" fillId="2" borderId="0" applyBorder="0">
      <alignment horizontal="center" vertical="top" wrapText="1"/>
      <protection locked="0"/>
    </xf>
    <xf numFmtId="164" fontId="14" fillId="2" borderId="0" applyBorder="0" applyProtection="0">
      <alignment horizontal="right"/>
    </xf>
    <xf numFmtId="164" fontId="14" fillId="0" borderId="0" applyFill="0" applyBorder="0" applyProtection="0">
      <alignment horizontal="right"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</cellStyleXfs>
  <cellXfs count="421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8" borderId="0" xfId="0" applyFont="1" applyFill="1" applyAlignment="1" applyProtection="1">
      <alignment vertical="top"/>
    </xf>
    <xf numFmtId="0" fontId="0" fillId="9" borderId="0" xfId="0" applyFont="1" applyFill="1" applyBorder="1" applyAlignment="1" applyProtection="1">
      <alignment vertical="top"/>
    </xf>
    <xf numFmtId="0" fontId="0" fillId="0" borderId="0" xfId="0" applyFont="1" applyProtection="1"/>
    <xf numFmtId="0" fontId="0" fillId="9" borderId="0" xfId="0" applyFont="1" applyFill="1" applyProtection="1"/>
    <xf numFmtId="0" fontId="0" fillId="0" borderId="0" xfId="0" applyFont="1" applyProtection="1">
      <protection locked="0"/>
    </xf>
    <xf numFmtId="0" fontId="1" fillId="9" borderId="0" xfId="0" applyFont="1" applyFill="1" applyBorder="1" applyAlignment="1" applyProtection="1">
      <alignment horizontal="left" vertical="top"/>
    </xf>
    <xf numFmtId="0" fontId="0" fillId="9" borderId="0" xfId="0" applyFont="1" applyFill="1" applyAlignment="1" applyProtection="1">
      <alignment vertical="top"/>
    </xf>
    <xf numFmtId="0" fontId="1" fillId="9" borderId="0" xfId="0" applyFont="1" applyFill="1" applyAlignment="1" applyProtection="1">
      <alignment horizontal="center" vertical="top"/>
    </xf>
    <xf numFmtId="0" fontId="1" fillId="9" borderId="0" xfId="0" applyFont="1" applyFill="1" applyBorder="1" applyAlignment="1" applyProtection="1">
      <alignment horizontal="center" vertical="top"/>
    </xf>
    <xf numFmtId="0" fontId="0" fillId="9" borderId="0" xfId="0" applyFont="1" applyFill="1" applyBorder="1" applyAlignment="1" applyProtection="1">
      <alignment horizontal="left" vertical="top"/>
    </xf>
    <xf numFmtId="0" fontId="0" fillId="9" borderId="0" xfId="0" applyFont="1" applyFill="1" applyBorder="1" applyAlignment="1" applyProtection="1">
      <alignment horizontal="center" vertical="top"/>
    </xf>
    <xf numFmtId="164" fontId="0" fillId="9" borderId="0" xfId="1" applyNumberFormat="1" applyFont="1" applyFill="1" applyBorder="1" applyAlignment="1" applyProtection="1">
      <alignment vertical="top"/>
    </xf>
    <xf numFmtId="164" fontId="0" fillId="9" borderId="0" xfId="1" applyNumberFormat="1" applyFont="1" applyFill="1" applyBorder="1" applyAlignment="1" applyProtection="1">
      <alignment horizontal="center" vertical="top"/>
    </xf>
    <xf numFmtId="0" fontId="1" fillId="4" borderId="2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1" fillId="9" borderId="0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vertical="top"/>
    </xf>
    <xf numFmtId="0" fontId="2" fillId="9" borderId="0" xfId="0" applyFont="1" applyFill="1" applyBorder="1" applyAlignment="1" applyProtection="1">
      <alignment vertical="top"/>
    </xf>
    <xf numFmtId="164" fontId="0" fillId="9" borderId="8" xfId="1" applyNumberFormat="1" applyFont="1" applyFill="1" applyBorder="1" applyAlignment="1" applyProtection="1"/>
    <xf numFmtId="164" fontId="0" fillId="9" borderId="7" xfId="1" applyNumberFormat="1" applyFont="1" applyFill="1" applyBorder="1" applyAlignment="1" applyProtection="1"/>
    <xf numFmtId="164" fontId="0" fillId="9" borderId="0" xfId="1" applyNumberFormat="1" applyFont="1" applyFill="1" applyBorder="1" applyAlignment="1" applyProtection="1"/>
    <xf numFmtId="164" fontId="0" fillId="9" borderId="9" xfId="1" applyNumberFormat="1" applyFont="1" applyFill="1" applyBorder="1" applyAlignment="1" applyProtection="1"/>
    <xf numFmtId="166" fontId="0" fillId="9" borderId="10" xfId="1" applyNumberFormat="1" applyFont="1" applyFill="1" applyBorder="1" applyAlignment="1" applyProtection="1"/>
    <xf numFmtId="166" fontId="0" fillId="9" borderId="0" xfId="1" applyNumberFormat="1" applyFont="1" applyFill="1" applyBorder="1" applyAlignment="1" applyProtection="1"/>
    <xf numFmtId="164" fontId="0" fillId="9" borderId="9" xfId="1" applyNumberFormat="1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vertical="top"/>
    </xf>
    <xf numFmtId="164" fontId="0" fillId="9" borderId="13" xfId="1" applyNumberFormat="1" applyFont="1" applyFill="1" applyBorder="1" applyAlignment="1" applyProtection="1"/>
    <xf numFmtId="164" fontId="0" fillId="9" borderId="12" xfId="1" applyNumberFormat="1" applyFont="1" applyFill="1" applyBorder="1" applyAlignment="1" applyProtection="1"/>
    <xf numFmtId="164" fontId="0" fillId="9" borderId="11" xfId="1" applyNumberFormat="1" applyFont="1" applyFill="1" applyBorder="1" applyAlignment="1" applyProtection="1"/>
    <xf numFmtId="166" fontId="0" fillId="9" borderId="12" xfId="1" applyNumberFormat="1" applyFont="1" applyFill="1" applyBorder="1" applyAlignment="1" applyProtection="1"/>
    <xf numFmtId="164" fontId="0" fillId="9" borderId="11" xfId="1" applyNumberFormat="1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vertical="top"/>
    </xf>
    <xf numFmtId="167" fontId="0" fillId="9" borderId="0" xfId="1" applyNumberFormat="1" applyFont="1" applyFill="1" applyBorder="1" applyAlignment="1" applyProtection="1"/>
    <xf numFmtId="164" fontId="1" fillId="9" borderId="16" xfId="1" applyNumberFormat="1" applyFont="1" applyFill="1" applyBorder="1" applyAlignment="1" applyProtection="1"/>
    <xf numFmtId="164" fontId="1" fillId="9" borderId="15" xfId="1" applyNumberFormat="1" applyFont="1" applyFill="1" applyBorder="1" applyAlignment="1" applyProtection="1"/>
    <xf numFmtId="164" fontId="1" fillId="9" borderId="0" xfId="1" applyNumberFormat="1" applyFont="1" applyFill="1" applyBorder="1" applyAlignment="1" applyProtection="1"/>
    <xf numFmtId="164" fontId="1" fillId="9" borderId="14" xfId="1" applyNumberFormat="1" applyFont="1" applyFill="1" applyBorder="1" applyAlignment="1" applyProtection="1"/>
    <xf numFmtId="166" fontId="1" fillId="9" borderId="15" xfId="1" applyNumberFormat="1" applyFont="1" applyFill="1" applyBorder="1" applyAlignment="1" applyProtection="1"/>
    <xf numFmtId="0" fontId="1" fillId="9" borderId="0" xfId="0" applyFont="1" applyFill="1" applyAlignment="1" applyProtection="1">
      <alignment vertical="top"/>
    </xf>
    <xf numFmtId="166" fontId="1" fillId="9" borderId="0" xfId="1" applyNumberFormat="1" applyFont="1" applyFill="1" applyBorder="1" applyAlignment="1" applyProtection="1"/>
    <xf numFmtId="164" fontId="1" fillId="9" borderId="14" xfId="1" applyNumberFormat="1" applyFont="1" applyFill="1" applyBorder="1" applyAlignment="1" applyProtection="1">
      <alignment horizontal="center"/>
    </xf>
    <xf numFmtId="0" fontId="1" fillId="9" borderId="0" xfId="0" applyFont="1" applyFill="1" applyBorder="1" applyAlignment="1" applyProtection="1">
      <alignment vertical="top"/>
    </xf>
    <xf numFmtId="164" fontId="3" fillId="9" borderId="0" xfId="1" applyNumberFormat="1" applyFont="1" applyFill="1" applyBorder="1" applyAlignment="1" applyProtection="1"/>
    <xf numFmtId="166" fontId="3" fillId="9" borderId="0" xfId="1" applyNumberFormat="1" applyFont="1" applyFill="1" applyBorder="1" applyAlignment="1" applyProtection="1"/>
    <xf numFmtId="0" fontId="3" fillId="9" borderId="0" xfId="0" applyFont="1" applyFill="1" applyBorder="1" applyAlignment="1" applyProtection="1">
      <alignment vertical="top"/>
    </xf>
    <xf numFmtId="164" fontId="0" fillId="5" borderId="17" xfId="8" applyNumberFormat="1" applyFont="1" applyBorder="1" applyAlignment="1" applyProtection="1">
      <protection locked="0"/>
    </xf>
    <xf numFmtId="164" fontId="0" fillId="5" borderId="10" xfId="8" applyNumberFormat="1" applyFont="1" applyBorder="1" applyAlignment="1" applyProtection="1">
      <protection locked="0"/>
    </xf>
    <xf numFmtId="164" fontId="2" fillId="9" borderId="0" xfId="1" applyNumberFormat="1" applyFont="1" applyFill="1" applyBorder="1" applyAlignment="1" applyProtection="1"/>
    <xf numFmtId="166" fontId="2" fillId="9" borderId="0" xfId="1" applyNumberFormat="1" applyFont="1" applyFill="1" applyBorder="1" applyAlignment="1" applyProtection="1"/>
    <xf numFmtId="0" fontId="2" fillId="9" borderId="0" xfId="0" applyFont="1" applyFill="1" applyAlignment="1" applyProtection="1">
      <alignment vertical="top"/>
    </xf>
    <xf numFmtId="166" fontId="2" fillId="9" borderId="0" xfId="1" applyNumberFormat="1" applyFont="1" applyFill="1" applyBorder="1" applyAlignment="1" applyProtection="1">
      <alignment horizontal="center"/>
    </xf>
    <xf numFmtId="164" fontId="4" fillId="9" borderId="0" xfId="1" applyNumberFormat="1" applyFont="1" applyFill="1" applyBorder="1" applyAlignment="1" applyProtection="1"/>
    <xf numFmtId="166" fontId="4" fillId="9" borderId="0" xfId="1" applyNumberFormat="1" applyFont="1" applyFill="1" applyBorder="1" applyAlignment="1" applyProtection="1"/>
    <xf numFmtId="0" fontId="4" fillId="9" borderId="0" xfId="0" applyFont="1" applyFill="1" applyBorder="1" applyAlignment="1" applyProtection="1">
      <alignment vertical="top"/>
    </xf>
    <xf numFmtId="164" fontId="2" fillId="9" borderId="0" xfId="1" applyNumberFormat="1" applyFont="1" applyFill="1" applyBorder="1" applyAlignment="1" applyProtection="1">
      <protection locked="0"/>
    </xf>
    <xf numFmtId="164" fontId="0" fillId="9" borderId="16" xfId="1" applyNumberFormat="1" applyFont="1" applyFill="1" applyBorder="1" applyAlignment="1" applyProtection="1"/>
    <xf numFmtId="164" fontId="0" fillId="9" borderId="15" xfId="1" applyNumberFormat="1" applyFont="1" applyFill="1" applyBorder="1" applyAlignment="1" applyProtection="1"/>
    <xf numFmtId="164" fontId="5" fillId="2" borderId="0" xfId="4" applyFont="1" applyBorder="1" applyAlignment="1" applyProtection="1">
      <alignment horizontal="left"/>
    </xf>
    <xf numFmtId="164" fontId="4" fillId="2" borderId="0" xfId="4" applyFont="1" applyBorder="1" applyAlignment="1" applyProtection="1">
      <alignment horizontal="right"/>
    </xf>
    <xf numFmtId="164" fontId="4" fillId="2" borderId="0" xfId="4" applyFont="1" applyBorder="1" applyAlignment="1" applyProtection="1">
      <alignment horizontal="right" vertical="top"/>
    </xf>
    <xf numFmtId="0" fontId="0" fillId="9" borderId="0" xfId="0" applyFont="1" applyFill="1" applyBorder="1" applyProtection="1"/>
    <xf numFmtId="166" fontId="0" fillId="9" borderId="0" xfId="1" applyNumberFormat="1" applyFont="1" applyFill="1" applyBorder="1" applyAlignment="1" applyProtection="1">
      <alignment horizontal="center"/>
    </xf>
    <xf numFmtId="164" fontId="5" fillId="5" borderId="0" xfId="8" applyNumberFormat="1" applyFont="1" applyBorder="1" applyAlignment="1" applyProtection="1"/>
    <xf numFmtId="166" fontId="6" fillId="5" borderId="0" xfId="8" applyNumberFormat="1" applyFont="1" applyBorder="1" applyAlignment="1" applyProtection="1"/>
    <xf numFmtId="0" fontId="6" fillId="5" borderId="0" xfId="8" applyFont="1" applyBorder="1" applyAlignment="1" applyProtection="1">
      <alignment vertical="top"/>
    </xf>
    <xf numFmtId="164" fontId="6" fillId="9" borderId="0" xfId="1" applyNumberFormat="1" applyFont="1" applyFill="1" applyBorder="1" applyAlignment="1" applyProtection="1"/>
    <xf numFmtId="166" fontId="6" fillId="9" borderId="0" xfId="1" applyNumberFormat="1" applyFont="1" applyFill="1" applyBorder="1" applyAlignment="1" applyProtection="1"/>
    <xf numFmtId="0" fontId="6" fillId="9" borderId="0" xfId="0" applyFont="1" applyFill="1" applyBorder="1" applyAlignment="1" applyProtection="1">
      <alignment vertical="top"/>
    </xf>
    <xf numFmtId="164" fontId="0" fillId="9" borderId="8" xfId="0" applyNumberFormat="1" applyFont="1" applyFill="1" applyBorder="1" applyProtection="1"/>
    <xf numFmtId="164" fontId="0" fillId="9" borderId="0" xfId="0" applyNumberFormat="1" applyFont="1" applyFill="1" applyBorder="1" applyProtection="1"/>
    <xf numFmtId="164" fontId="0" fillId="9" borderId="6" xfId="1" applyNumberFormat="1" applyFont="1" applyFill="1" applyBorder="1" applyAlignment="1" applyProtection="1"/>
    <xf numFmtId="166" fontId="0" fillId="9" borderId="7" xfId="1" applyNumberFormat="1" applyFont="1" applyFill="1" applyBorder="1" applyAlignment="1" applyProtection="1"/>
    <xf numFmtId="164" fontId="0" fillId="9" borderId="6" xfId="1" applyNumberFormat="1" applyFont="1" applyFill="1" applyBorder="1" applyAlignment="1" applyProtection="1">
      <alignment horizontal="center"/>
    </xf>
    <xf numFmtId="166" fontId="0" fillId="0" borderId="0" xfId="1" applyNumberFormat="1" applyFont="1" applyFill="1" applyBorder="1" applyAlignment="1" applyProtection="1"/>
    <xf numFmtId="164" fontId="0" fillId="9" borderId="13" xfId="0" applyNumberFormat="1" applyFont="1" applyFill="1" applyBorder="1" applyProtection="1"/>
    <xf numFmtId="164" fontId="0" fillId="9" borderId="16" xfId="0" applyNumberFormat="1" applyFont="1" applyFill="1" applyBorder="1" applyProtection="1"/>
    <xf numFmtId="164" fontId="0" fillId="9" borderId="14" xfId="1" applyNumberFormat="1" applyFont="1" applyFill="1" applyBorder="1" applyAlignment="1" applyProtection="1"/>
    <xf numFmtId="166" fontId="0" fillId="9" borderId="15" xfId="1" applyNumberFormat="1" applyFont="1" applyFill="1" applyBorder="1" applyAlignment="1" applyProtection="1"/>
    <xf numFmtId="164" fontId="0" fillId="9" borderId="14" xfId="1" applyNumberFormat="1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vertical="top"/>
    </xf>
    <xf numFmtId="164" fontId="0" fillId="9" borderId="0" xfId="1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vertical="top"/>
    </xf>
    <xf numFmtId="0" fontId="7" fillId="9" borderId="18" xfId="0" applyFont="1" applyFill="1" applyBorder="1" applyAlignment="1" applyProtection="1"/>
    <xf numFmtId="165" fontId="14" fillId="0" borderId="0" xfId="1"/>
    <xf numFmtId="1" fontId="0" fillId="9" borderId="8" xfId="0" applyNumberFormat="1" applyFont="1" applyFill="1" applyBorder="1" applyProtection="1"/>
    <xf numFmtId="1" fontId="0" fillId="5" borderId="8" xfId="8" applyNumberFormat="1" applyFont="1" applyBorder="1" applyProtection="1">
      <protection locked="0"/>
    </xf>
    <xf numFmtId="1" fontId="0" fillId="9" borderId="7" xfId="1" applyNumberFormat="1" applyFont="1" applyFill="1" applyBorder="1" applyAlignment="1" applyProtection="1"/>
    <xf numFmtId="1" fontId="0" fillId="9" borderId="0" xfId="0" applyNumberFormat="1" applyFont="1" applyFill="1" applyBorder="1" applyProtection="1">
      <protection locked="0"/>
    </xf>
    <xf numFmtId="1" fontId="0" fillId="9" borderId="0" xfId="1" applyNumberFormat="1" applyFont="1" applyFill="1" applyBorder="1" applyAlignment="1" applyProtection="1"/>
    <xf numFmtId="1" fontId="0" fillId="9" borderId="13" xfId="0" applyNumberFormat="1" applyFont="1" applyFill="1" applyBorder="1" applyProtection="1"/>
    <xf numFmtId="1" fontId="0" fillId="5" borderId="13" xfId="8" applyNumberFormat="1" applyFont="1" applyBorder="1" applyProtection="1">
      <protection locked="0"/>
    </xf>
    <xf numFmtId="1" fontId="0" fillId="9" borderId="12" xfId="1" applyNumberFormat="1" applyFont="1" applyFill="1" applyBorder="1" applyAlignment="1" applyProtection="1"/>
    <xf numFmtId="1" fontId="0" fillId="9" borderId="13" xfId="0" applyNumberFormat="1" applyFont="1" applyFill="1" applyBorder="1" applyAlignment="1" applyProtection="1">
      <alignment vertical="top"/>
    </xf>
    <xf numFmtId="1" fontId="0" fillId="5" borderId="13" xfId="8" applyNumberFormat="1" applyFont="1" applyBorder="1" applyAlignment="1" applyProtection="1">
      <alignment vertical="top"/>
      <protection locked="0"/>
    </xf>
    <xf numFmtId="1" fontId="0" fillId="9" borderId="12" xfId="0" applyNumberFormat="1" applyFont="1" applyFill="1" applyBorder="1" applyProtection="1"/>
    <xf numFmtId="166" fontId="0" fillId="9" borderId="0" xfId="0" applyNumberFormat="1" applyFont="1" applyFill="1" applyBorder="1" applyProtection="1"/>
    <xf numFmtId="1" fontId="0" fillId="9" borderId="0" xfId="0" applyNumberFormat="1" applyFont="1" applyFill="1" applyBorder="1" applyAlignment="1" applyProtection="1">
      <alignment vertical="top"/>
      <protection locked="0"/>
    </xf>
    <xf numFmtId="1" fontId="0" fillId="9" borderId="0" xfId="0" applyNumberFormat="1" applyFont="1" applyFill="1" applyBorder="1" applyProtection="1"/>
    <xf numFmtId="1" fontId="1" fillId="9" borderId="16" xfId="1" applyNumberFormat="1" applyFont="1" applyFill="1" applyBorder="1" applyAlignment="1" applyProtection="1"/>
    <xf numFmtId="1" fontId="1" fillId="9" borderId="15" xfId="1" applyNumberFormat="1" applyFont="1" applyFill="1" applyBorder="1" applyAlignment="1" applyProtection="1"/>
    <xf numFmtId="164" fontId="1" fillId="9" borderId="0" xfId="1" applyNumberFormat="1" applyFont="1" applyFill="1" applyBorder="1" applyAlignment="1" applyProtection="1">
      <alignment horizontal="center"/>
    </xf>
    <xf numFmtId="1" fontId="1" fillId="9" borderId="0" xfId="1" applyNumberFormat="1" applyFont="1" applyFill="1" applyBorder="1" applyAlignment="1" applyProtection="1"/>
    <xf numFmtId="164" fontId="0" fillId="9" borderId="20" xfId="1" applyNumberFormat="1" applyFont="1" applyFill="1" applyBorder="1" applyAlignment="1" applyProtection="1"/>
    <xf numFmtId="0" fontId="9" fillId="9" borderId="0" xfId="0" applyFont="1" applyFill="1" applyBorder="1" applyAlignment="1" applyProtection="1">
      <alignment vertical="top"/>
    </xf>
    <xf numFmtId="166" fontId="9" fillId="9" borderId="0" xfId="2" applyNumberFormat="1" applyFont="1" applyFill="1" applyBorder="1" applyAlignment="1" applyProtection="1">
      <alignment vertical="top"/>
    </xf>
    <xf numFmtId="3" fontId="2" fillId="9" borderId="0" xfId="2" applyNumberFormat="1" applyFont="1" applyFill="1" applyBorder="1" applyAlignment="1" applyProtection="1">
      <alignment vertical="top"/>
    </xf>
    <xf numFmtId="0" fontId="2" fillId="9" borderId="0" xfId="0" applyFont="1" applyFill="1" applyAlignment="1" applyProtection="1">
      <alignment horizontal="center" vertical="top"/>
    </xf>
    <xf numFmtId="169" fontId="2" fillId="9" borderId="0" xfId="0" applyNumberFormat="1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166" fontId="1" fillId="9" borderId="0" xfId="2" applyNumberFormat="1" applyFont="1" applyFill="1" applyBorder="1" applyAlignment="1" applyProtection="1">
      <alignment vertical="top"/>
    </xf>
    <xf numFmtId="170" fontId="0" fillId="9" borderId="0" xfId="0" applyNumberFormat="1" applyFont="1" applyFill="1" applyBorder="1" applyAlignment="1" applyProtection="1">
      <alignment vertical="top"/>
    </xf>
    <xf numFmtId="0" fontId="0" fillId="9" borderId="0" xfId="0" applyFont="1" applyFill="1" applyAlignment="1" applyProtection="1">
      <alignment horizontal="center" vertical="top"/>
    </xf>
    <xf numFmtId="169" fontId="0" fillId="10" borderId="0" xfId="0" applyNumberFormat="1" applyFont="1" applyFill="1" applyBorder="1" applyAlignment="1" applyProtection="1">
      <alignment vertical="top"/>
    </xf>
    <xf numFmtId="0" fontId="1" fillId="9" borderId="0" xfId="0" applyFont="1" applyFill="1" applyBorder="1" applyAlignment="1" applyProtection="1">
      <alignment horizontal="center" vertical="top" wrapText="1"/>
    </xf>
    <xf numFmtId="0" fontId="1" fillId="4" borderId="22" xfId="7" applyFont="1" applyBorder="1" applyAlignment="1" applyProtection="1">
      <alignment horizontal="center" vertical="top" wrapText="1"/>
    </xf>
    <xf numFmtId="0" fontId="1" fillId="4" borderId="23" xfId="7" applyFont="1" applyBorder="1" applyAlignment="1" applyProtection="1">
      <alignment horizontal="center" vertical="top" wrapText="1"/>
    </xf>
    <xf numFmtId="0" fontId="1" fillId="4" borderId="3" xfId="7" applyFont="1" applyBorder="1" applyAlignment="1" applyProtection="1">
      <alignment horizontal="center" vertical="top" wrapText="1"/>
    </xf>
    <xf numFmtId="0" fontId="1" fillId="4" borderId="24" xfId="7" applyFont="1" applyBorder="1" applyAlignment="1" applyProtection="1">
      <alignment horizontal="center" vertical="top" wrapText="1"/>
    </xf>
    <xf numFmtId="0" fontId="1" fillId="4" borderId="25" xfId="7" applyFont="1" applyBorder="1" applyAlignment="1" applyProtection="1">
      <alignment horizontal="center" vertical="top" wrapText="1"/>
    </xf>
    <xf numFmtId="169" fontId="1" fillId="10" borderId="0" xfId="0" applyNumberFormat="1" applyFont="1" applyFill="1" applyBorder="1" applyAlignment="1" applyProtection="1">
      <alignment vertical="top"/>
    </xf>
    <xf numFmtId="164" fontId="1" fillId="0" borderId="21" xfId="0" applyNumberFormat="1" applyFont="1" applyFill="1" applyBorder="1" applyAlignment="1" applyProtection="1">
      <alignment vertical="top"/>
    </xf>
    <xf numFmtId="164" fontId="1" fillId="0" borderId="27" xfId="0" applyNumberFormat="1" applyFont="1" applyFill="1" applyBorder="1" applyAlignment="1" applyProtection="1">
      <alignment vertical="top"/>
    </xf>
    <xf numFmtId="164" fontId="1" fillId="0" borderId="28" xfId="0" applyNumberFormat="1" applyFont="1" applyFill="1" applyBorder="1" applyAlignment="1" applyProtection="1">
      <alignment vertical="top"/>
    </xf>
    <xf numFmtId="164" fontId="1" fillId="0" borderId="26" xfId="0" applyNumberFormat="1" applyFont="1" applyFill="1" applyBorder="1" applyAlignment="1" applyProtection="1">
      <alignment vertical="top"/>
    </xf>
    <xf numFmtId="164" fontId="1" fillId="0" borderId="24" xfId="0" applyNumberFormat="1" applyFont="1" applyFill="1" applyBorder="1" applyAlignment="1" applyProtection="1">
      <alignment vertical="top"/>
    </xf>
    <xf numFmtId="169" fontId="1" fillId="10" borderId="23" xfId="0" applyNumberFormat="1" applyFont="1" applyFill="1" applyBorder="1" applyAlignment="1" applyProtection="1">
      <alignment vertical="top"/>
    </xf>
    <xf numFmtId="0" fontId="1" fillId="10" borderId="0" xfId="0" applyFont="1" applyFill="1" applyBorder="1" applyAlignment="1" applyProtection="1">
      <alignment horizontal="center" vertical="top" wrapText="1"/>
    </xf>
    <xf numFmtId="164" fontId="0" fillId="9" borderId="30" xfId="0" applyNumberFormat="1" applyFont="1" applyFill="1" applyBorder="1" applyAlignment="1" applyProtection="1">
      <alignment vertical="top"/>
    </xf>
    <xf numFmtId="164" fontId="0" fillId="9" borderId="17" xfId="0" applyNumberFormat="1" applyFont="1" applyFill="1" applyBorder="1" applyAlignment="1" applyProtection="1">
      <alignment vertical="top"/>
    </xf>
    <xf numFmtId="164" fontId="0" fillId="9" borderId="31" xfId="0" applyNumberFormat="1" applyFont="1" applyFill="1" applyBorder="1" applyAlignment="1" applyProtection="1">
      <alignment vertical="top"/>
    </xf>
    <xf numFmtId="164" fontId="0" fillId="9" borderId="32" xfId="0" applyNumberFormat="1" applyFont="1" applyFill="1" applyBorder="1" applyAlignment="1" applyProtection="1">
      <alignment vertical="top"/>
    </xf>
    <xf numFmtId="164" fontId="0" fillId="9" borderId="33" xfId="0" applyNumberFormat="1" applyFont="1" applyFill="1" applyBorder="1" applyAlignment="1" applyProtection="1">
      <alignment vertical="top"/>
    </xf>
    <xf numFmtId="164" fontId="0" fillId="9" borderId="8" xfId="0" applyNumberFormat="1" applyFont="1" applyFill="1" applyBorder="1" applyAlignment="1" applyProtection="1">
      <alignment vertical="top"/>
    </xf>
    <xf numFmtId="164" fontId="0" fillId="9" borderId="34" xfId="0" applyNumberFormat="1" applyFont="1" applyFill="1" applyBorder="1" applyAlignment="1" applyProtection="1">
      <alignment vertical="top"/>
    </xf>
    <xf numFmtId="164" fontId="0" fillId="9" borderId="35" xfId="0" applyNumberFormat="1" applyFont="1" applyFill="1" applyBorder="1" applyAlignment="1" applyProtection="1">
      <alignment vertical="top"/>
    </xf>
    <xf numFmtId="169" fontId="0" fillId="10" borderId="23" xfId="0" applyNumberFormat="1" applyFont="1" applyFill="1" applyBorder="1" applyAlignment="1" applyProtection="1">
      <alignment vertical="top"/>
    </xf>
    <xf numFmtId="164" fontId="0" fillId="9" borderId="13" xfId="0" applyNumberFormat="1" applyFont="1" applyFill="1" applyBorder="1" applyAlignment="1" applyProtection="1">
      <alignment vertical="top"/>
    </xf>
    <xf numFmtId="164" fontId="0" fillId="9" borderId="37" xfId="0" applyNumberFormat="1" applyFont="1" applyFill="1" applyBorder="1" applyAlignment="1" applyProtection="1">
      <alignment vertical="top"/>
    </xf>
    <xf numFmtId="164" fontId="0" fillId="9" borderId="36" xfId="0" applyNumberFormat="1" applyFont="1" applyFill="1" applyBorder="1" applyAlignment="1" applyProtection="1">
      <alignment vertical="top"/>
    </xf>
    <xf numFmtId="164" fontId="0" fillId="9" borderId="39" xfId="0" applyNumberFormat="1" applyFont="1" applyFill="1" applyBorder="1" applyAlignment="1" applyProtection="1">
      <alignment vertical="top"/>
    </xf>
    <xf numFmtId="164" fontId="0" fillId="9" borderId="40" xfId="0" applyNumberFormat="1" applyFont="1" applyFill="1" applyBorder="1" applyAlignment="1" applyProtection="1">
      <alignment vertical="top"/>
    </xf>
    <xf numFmtId="164" fontId="0" fillId="9" borderId="16" xfId="0" applyNumberFormat="1" applyFont="1" applyFill="1" applyBorder="1" applyAlignment="1" applyProtection="1">
      <alignment vertical="top"/>
    </xf>
    <xf numFmtId="164" fontId="0" fillId="9" borderId="41" xfId="0" applyNumberFormat="1" applyFont="1" applyFill="1" applyBorder="1" applyAlignment="1" applyProtection="1">
      <alignment vertical="top"/>
    </xf>
    <xf numFmtId="164" fontId="0" fillId="9" borderId="19" xfId="0" applyNumberFormat="1" applyFont="1" applyFill="1" applyBorder="1" applyAlignment="1" applyProtection="1">
      <alignment vertical="top"/>
    </xf>
    <xf numFmtId="169" fontId="0" fillId="10" borderId="21" xfId="0" applyNumberFormat="1" applyFont="1" applyFill="1" applyBorder="1" applyAlignment="1" applyProtection="1">
      <alignment vertical="top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26" xfId="0" applyFont="1" applyFill="1" applyBorder="1" applyAlignment="1" applyProtection="1">
      <alignment horizontal="center" vertical="top" wrapText="1"/>
    </xf>
    <xf numFmtId="0" fontId="1" fillId="4" borderId="26" xfId="7" applyFont="1" applyBorder="1" applyAlignment="1" applyProtection="1">
      <alignment horizontal="center" vertical="top" wrapText="1"/>
    </xf>
    <xf numFmtId="0" fontId="0" fillId="4" borderId="26" xfId="7" applyFont="1" applyBorder="1" applyAlignment="1" applyProtection="1">
      <alignment horizontal="center" vertical="top"/>
    </xf>
    <xf numFmtId="0" fontId="1" fillId="10" borderId="42" xfId="0" applyFont="1" applyFill="1" applyBorder="1" applyAlignment="1" applyProtection="1">
      <alignment horizontal="center" vertical="top" wrapText="1"/>
    </xf>
    <xf numFmtId="0" fontId="1" fillId="4" borderId="21" xfId="7" applyFont="1" applyBorder="1" applyAlignment="1" applyProtection="1">
      <alignment horizontal="center" vertical="top" wrapText="1"/>
    </xf>
    <xf numFmtId="0" fontId="1" fillId="4" borderId="5" xfId="7" applyFont="1" applyBorder="1" applyAlignment="1" applyProtection="1">
      <alignment horizontal="center" vertical="top" wrapText="1"/>
    </xf>
    <xf numFmtId="0" fontId="1" fillId="4" borderId="43" xfId="7" applyFont="1" applyBorder="1" applyAlignment="1" applyProtection="1">
      <alignment horizontal="center" vertical="top" wrapText="1"/>
    </xf>
    <xf numFmtId="0" fontId="1" fillId="4" borderId="44" xfId="7" applyFont="1" applyBorder="1" applyAlignment="1" applyProtection="1">
      <alignment horizontal="center" vertical="top" wrapText="1"/>
    </xf>
    <xf numFmtId="169" fontId="0" fillId="10" borderId="42" xfId="0" applyNumberFormat="1" applyFont="1" applyFill="1" applyBorder="1" applyAlignment="1" applyProtection="1">
      <alignment vertical="top"/>
    </xf>
    <xf numFmtId="0" fontId="0" fillId="9" borderId="42" xfId="0" applyFont="1" applyFill="1" applyBorder="1" applyAlignment="1" applyProtection="1">
      <alignment vertical="top"/>
    </xf>
    <xf numFmtId="0" fontId="0" fillId="9" borderId="43" xfId="0" applyFont="1" applyFill="1" applyBorder="1" applyAlignment="1" applyProtection="1">
      <alignment vertical="top"/>
    </xf>
    <xf numFmtId="0" fontId="0" fillId="8" borderId="45" xfId="0" applyFont="1" applyFill="1" applyBorder="1" applyAlignment="1" applyProtection="1">
      <alignment vertical="top"/>
    </xf>
    <xf numFmtId="0" fontId="0" fillId="8" borderId="46" xfId="0" applyFont="1" applyFill="1" applyBorder="1" applyAlignment="1" applyProtection="1">
      <alignment vertical="top"/>
    </xf>
    <xf numFmtId="0" fontId="0" fillId="0" borderId="42" xfId="0" applyFont="1" applyBorder="1" applyAlignment="1" applyProtection="1">
      <alignment vertical="top"/>
    </xf>
    <xf numFmtId="171" fontId="1" fillId="3" borderId="21" xfId="0" applyNumberFormat="1" applyFont="1" applyFill="1" applyBorder="1" applyAlignment="1" applyProtection="1">
      <alignment horizontal="center" vertical="top" wrapText="1"/>
    </xf>
    <xf numFmtId="3" fontId="1" fillId="3" borderId="27" xfId="0" applyNumberFormat="1" applyFont="1" applyFill="1" applyBorder="1" applyAlignment="1" applyProtection="1">
      <alignment horizontal="center" vertical="top" wrapText="1"/>
    </xf>
    <xf numFmtId="3" fontId="1" fillId="3" borderId="49" xfId="0" applyNumberFormat="1" applyFont="1" applyFill="1" applyBorder="1" applyAlignment="1" applyProtection="1">
      <alignment horizontal="center" vertical="top" wrapText="1"/>
    </xf>
    <xf numFmtId="0" fontId="1" fillId="3" borderId="21" xfId="0" applyFont="1" applyFill="1" applyBorder="1" applyAlignment="1" applyProtection="1">
      <alignment horizontal="center" vertical="top" wrapText="1"/>
    </xf>
    <xf numFmtId="164" fontId="1" fillId="11" borderId="21" xfId="0" applyNumberFormat="1" applyFont="1" applyFill="1" applyBorder="1" applyAlignment="1" applyProtection="1">
      <alignment horizontal="right" vertical="top"/>
    </xf>
    <xf numFmtId="164" fontId="1" fillId="11" borderId="28" xfId="0" applyNumberFormat="1" applyFont="1" applyFill="1" applyBorder="1" applyAlignment="1" applyProtection="1">
      <alignment horizontal="right" vertical="top"/>
    </xf>
    <xf numFmtId="164" fontId="1" fillId="11" borderId="26" xfId="0" applyNumberFormat="1" applyFont="1" applyFill="1" applyBorder="1" applyAlignment="1" applyProtection="1">
      <alignment horizontal="right" vertical="top"/>
    </xf>
    <xf numFmtId="164" fontId="1" fillId="11" borderId="27" xfId="0" applyNumberFormat="1" applyFont="1" applyFill="1" applyBorder="1" applyAlignment="1" applyProtection="1">
      <alignment horizontal="right" vertical="top"/>
    </xf>
    <xf numFmtId="0" fontId="1" fillId="10" borderId="21" xfId="0" applyFont="1" applyFill="1" applyBorder="1" applyAlignment="1" applyProtection="1">
      <alignment horizontal="center" vertical="top" wrapText="1"/>
    </xf>
    <xf numFmtId="0" fontId="0" fillId="11" borderId="50" xfId="0" applyFont="1" applyFill="1" applyBorder="1" applyAlignment="1" applyProtection="1">
      <alignment vertical="top" wrapText="1"/>
    </xf>
    <xf numFmtId="0" fontId="0" fillId="11" borderId="21" xfId="0" applyFont="1" applyFill="1" applyBorder="1" applyAlignment="1" applyProtection="1">
      <alignment vertical="top" wrapText="1"/>
    </xf>
    <xf numFmtId="164" fontId="1" fillId="11" borderId="28" xfId="0" applyNumberFormat="1" applyFont="1" applyFill="1" applyBorder="1" applyAlignment="1" applyProtection="1">
      <alignment horizontal="right" vertical="top" wrapText="1"/>
    </xf>
    <xf numFmtId="0" fontId="0" fillId="9" borderId="51" xfId="0" applyFont="1" applyFill="1" applyBorder="1" applyAlignment="1" applyProtection="1">
      <alignment vertical="top"/>
    </xf>
    <xf numFmtId="0" fontId="0" fillId="8" borderId="29" xfId="0" applyFont="1" applyFill="1" applyBorder="1" applyAlignment="1" applyProtection="1">
      <alignment vertical="top"/>
    </xf>
    <xf numFmtId="0" fontId="0" fillId="11" borderId="26" xfId="0" applyFont="1" applyFill="1" applyBorder="1" applyAlignment="1" applyProtection="1">
      <alignment vertical="top" wrapText="1"/>
    </xf>
    <xf numFmtId="0" fontId="0" fillId="11" borderId="52" xfId="0" applyFont="1" applyFill="1" applyBorder="1" applyAlignment="1" applyProtection="1">
      <alignment vertical="top" wrapText="1"/>
    </xf>
    <xf numFmtId="0" fontId="0" fillId="8" borderId="53" xfId="0" applyFont="1" applyFill="1" applyBorder="1" applyAlignment="1" applyProtection="1">
      <alignment vertical="top"/>
    </xf>
    <xf numFmtId="0" fontId="0" fillId="0" borderId="54" xfId="0" applyFont="1" applyBorder="1" applyAlignment="1" applyProtection="1">
      <alignment horizontal="center" vertical="top"/>
    </xf>
    <xf numFmtId="0" fontId="0" fillId="0" borderId="54" xfId="0" applyFont="1" applyBorder="1" applyAlignment="1" applyProtection="1">
      <alignment vertical="top" wrapText="1"/>
    </xf>
    <xf numFmtId="0" fontId="14" fillId="5" borderId="55" xfId="3" applyNumberFormat="1" applyFill="1" applyBorder="1">
      <alignment horizontal="center" vertical="top" wrapText="1"/>
      <protection locked="0"/>
    </xf>
    <xf numFmtId="0" fontId="0" fillId="5" borderId="14" xfId="0" applyFont="1" applyFill="1" applyBorder="1" applyAlignment="1" applyProtection="1">
      <alignment horizontal="center" vertical="top" wrapText="1"/>
      <protection locked="0"/>
    </xf>
    <xf numFmtId="0" fontId="0" fillId="0" borderId="54" xfId="0" applyFont="1" applyBorder="1" applyAlignment="1" applyProtection="1">
      <alignment horizontal="center" vertical="top" wrapText="1"/>
    </xf>
    <xf numFmtId="0" fontId="0" fillId="5" borderId="56" xfId="0" applyFont="1" applyFill="1" applyBorder="1" applyAlignment="1" applyProtection="1">
      <alignment horizontal="center" vertical="top" wrapText="1"/>
      <protection locked="0"/>
    </xf>
    <xf numFmtId="0" fontId="0" fillId="5" borderId="38" xfId="0" applyFont="1" applyFill="1" applyBorder="1" applyAlignment="1" applyProtection="1">
      <alignment horizontal="center" vertical="top" wrapText="1"/>
      <protection locked="0"/>
    </xf>
    <xf numFmtId="164" fontId="0" fillId="10" borderId="0" xfId="1" applyNumberFormat="1" applyFont="1" applyFill="1" applyBorder="1" applyAlignment="1" applyProtection="1">
      <alignment vertical="top"/>
    </xf>
    <xf numFmtId="164" fontId="0" fillId="9" borderId="18" xfId="5" applyFont="1" applyFill="1" applyBorder="1" applyAlignment="1" applyProtection="1">
      <alignment horizontal="right" vertical="top"/>
    </xf>
    <xf numFmtId="164" fontId="0" fillId="9" borderId="57" xfId="5" applyFont="1" applyFill="1" applyBorder="1" applyAlignment="1" applyProtection="1">
      <alignment horizontal="right" vertical="top"/>
    </xf>
    <xf numFmtId="164" fontId="0" fillId="9" borderId="38" xfId="1" applyNumberFormat="1" applyFont="1" applyFill="1" applyBorder="1" applyAlignment="1" applyProtection="1">
      <alignment vertical="top"/>
    </xf>
    <xf numFmtId="164" fontId="0" fillId="9" borderId="54" xfId="0" applyNumberFormat="1" applyFont="1" applyFill="1" applyBorder="1" applyAlignment="1" applyProtection="1">
      <alignment vertical="top"/>
    </xf>
    <xf numFmtId="164" fontId="0" fillId="9" borderId="56" xfId="0" applyNumberFormat="1" applyFont="1" applyFill="1" applyBorder="1" applyAlignment="1" applyProtection="1">
      <alignment vertical="top"/>
    </xf>
    <xf numFmtId="0" fontId="1" fillId="10" borderId="18" xfId="0" applyFont="1" applyFill="1" applyBorder="1" applyAlignment="1" applyProtection="1">
      <alignment horizontal="center" vertical="top" wrapText="1"/>
    </xf>
    <xf numFmtId="0" fontId="0" fillId="9" borderId="38" xfId="0" applyFont="1" applyFill="1" applyBorder="1" applyAlignment="1" applyProtection="1">
      <alignment horizontal="center" vertical="top" wrapText="1"/>
    </xf>
    <xf numFmtId="0" fontId="0" fillId="9" borderId="57" xfId="0" applyFont="1" applyFill="1" applyBorder="1" applyAlignment="1" applyProtection="1">
      <alignment horizontal="right" vertical="top" wrapText="1"/>
    </xf>
    <xf numFmtId="164" fontId="0" fillId="9" borderId="56" xfId="0" applyNumberFormat="1" applyFont="1" applyFill="1" applyBorder="1" applyAlignment="1" applyProtection="1">
      <alignment horizontal="right" vertical="top" wrapText="1"/>
    </xf>
    <xf numFmtId="0" fontId="0" fillId="5" borderId="9" xfId="0" applyNumberFormat="1" applyFill="1" applyBorder="1" applyAlignment="1" applyProtection="1">
      <alignment horizontal="center" vertical="top"/>
      <protection locked="0"/>
    </xf>
    <xf numFmtId="0" fontId="0" fillId="5" borderId="11" xfId="0" applyFont="1" applyFill="1" applyBorder="1" applyAlignment="1" applyProtection="1">
      <alignment horizontal="center" vertical="top" wrapText="1"/>
      <protection locked="0"/>
    </xf>
    <xf numFmtId="164" fontId="14" fillId="0" borderId="30" xfId="5" applyBorder="1">
      <alignment horizontal="right"/>
    </xf>
    <xf numFmtId="164" fontId="0" fillId="9" borderId="31" xfId="5" applyFont="1" applyFill="1" applyBorder="1" applyAlignment="1" applyProtection="1">
      <alignment horizontal="right" vertical="top"/>
    </xf>
    <xf numFmtId="164" fontId="0" fillId="9" borderId="32" xfId="1" applyNumberFormat="1" applyFont="1" applyFill="1" applyBorder="1" applyAlignment="1" applyProtection="1">
      <alignment horizontal="right" vertical="top"/>
    </xf>
    <xf numFmtId="164" fontId="0" fillId="9" borderId="59" xfId="0" applyNumberFormat="1" applyFont="1" applyFill="1" applyBorder="1" applyAlignment="1" applyProtection="1">
      <alignment horizontal="right" vertical="top"/>
    </xf>
    <xf numFmtId="164" fontId="0" fillId="9" borderId="17" xfId="0" applyNumberFormat="1" applyFont="1" applyFill="1" applyBorder="1" applyAlignment="1" applyProtection="1">
      <alignment horizontal="right" vertical="top"/>
    </xf>
    <xf numFmtId="164" fontId="0" fillId="9" borderId="10" xfId="0" applyNumberFormat="1" applyFont="1" applyFill="1" applyBorder="1" applyAlignment="1" applyProtection="1">
      <alignment horizontal="right" vertical="top"/>
    </xf>
    <xf numFmtId="0" fontId="0" fillId="9" borderId="32" xfId="0" applyFont="1" applyFill="1" applyBorder="1" applyAlignment="1" applyProtection="1">
      <alignment horizontal="center" vertical="top" wrapText="1"/>
    </xf>
    <xf numFmtId="0" fontId="0" fillId="9" borderId="31" xfId="0" applyFont="1" applyFill="1" applyBorder="1" applyAlignment="1" applyProtection="1">
      <alignment horizontal="right" vertical="top" wrapText="1"/>
    </xf>
    <xf numFmtId="164" fontId="0" fillId="9" borderId="10" xfId="0" applyNumberFormat="1" applyFont="1" applyFill="1" applyBorder="1" applyAlignment="1" applyProtection="1">
      <alignment horizontal="right" vertical="top" wrapText="1"/>
    </xf>
    <xf numFmtId="0" fontId="0" fillId="9" borderId="0" xfId="0" applyFont="1" applyFill="1" applyBorder="1" applyAlignment="1" applyProtection="1">
      <alignment vertical="top" wrapText="1"/>
    </xf>
    <xf numFmtId="0" fontId="0" fillId="9" borderId="0" xfId="0" applyFont="1" applyFill="1" applyBorder="1" applyAlignment="1" applyProtection="1">
      <alignment horizontal="center" vertical="top" wrapText="1"/>
    </xf>
    <xf numFmtId="0" fontId="0" fillId="10" borderId="0" xfId="0" applyFont="1" applyFill="1" applyBorder="1" applyAlignment="1" applyProtection="1">
      <alignment vertical="top"/>
    </xf>
    <xf numFmtId="164" fontId="0" fillId="9" borderId="0" xfId="0" applyNumberFormat="1" applyFont="1" applyFill="1" applyBorder="1" applyAlignment="1" applyProtection="1">
      <alignment vertical="top"/>
    </xf>
    <xf numFmtId="2" fontId="0" fillId="9" borderId="0" xfId="0" applyNumberFormat="1" applyFont="1" applyFill="1" applyBorder="1" applyAlignment="1" applyProtection="1">
      <alignment vertical="top"/>
    </xf>
    <xf numFmtId="164" fontId="1" fillId="3" borderId="50" xfId="11" applyNumberFormat="1" applyFont="1" applyBorder="1" applyAlignment="1" applyProtection="1">
      <alignment horizontal="center" vertical="top"/>
    </xf>
    <xf numFmtId="164" fontId="1" fillId="3" borderId="60" xfId="11" applyNumberFormat="1" applyFont="1" applyBorder="1" applyAlignment="1" applyProtection="1">
      <alignment horizontal="center" vertical="top"/>
    </xf>
    <xf numFmtId="3" fontId="1" fillId="3" borderId="27" xfId="11" applyNumberFormat="1" applyFont="1" applyBorder="1" applyAlignment="1" applyProtection="1">
      <alignment horizontal="center" vertical="top" wrapText="1"/>
    </xf>
    <xf numFmtId="0" fontId="1" fillId="3" borderId="52" xfId="11" applyFont="1" applyBorder="1" applyAlignment="1" applyProtection="1">
      <alignment horizontal="center" vertical="top" wrapText="1"/>
    </xf>
    <xf numFmtId="164" fontId="1" fillId="3" borderId="21" xfId="11" applyNumberFormat="1" applyFont="1" applyBorder="1" applyAlignment="1" applyProtection="1">
      <alignment horizontal="center" vertical="top"/>
    </xf>
    <xf numFmtId="164" fontId="1" fillId="3" borderId="21" xfId="11" applyNumberFormat="1" applyFont="1" applyBorder="1" applyAlignment="1" applyProtection="1">
      <alignment horizontal="right" vertical="top"/>
    </xf>
    <xf numFmtId="164" fontId="1" fillId="3" borderId="28" xfId="11" applyNumberFormat="1" applyFont="1" applyBorder="1" applyAlignment="1" applyProtection="1">
      <alignment horizontal="right" vertical="top"/>
    </xf>
    <xf numFmtId="164" fontId="1" fillId="3" borderId="26" xfId="11" applyNumberFormat="1" applyFont="1" applyBorder="1" applyAlignment="1" applyProtection="1">
      <alignment horizontal="right" vertical="top"/>
    </xf>
    <xf numFmtId="0" fontId="0" fillId="10" borderId="21" xfId="0" applyFont="1" applyFill="1" applyBorder="1" applyAlignment="1" applyProtection="1">
      <alignment vertical="top"/>
    </xf>
    <xf numFmtId="164" fontId="1" fillId="3" borderId="28" xfId="11" applyNumberFormat="1" applyFont="1" applyBorder="1" applyAlignment="1" applyProtection="1">
      <alignment horizontal="right" vertical="top" wrapText="1"/>
    </xf>
    <xf numFmtId="0" fontId="0" fillId="3" borderId="26" xfId="11" applyFont="1" applyBorder="1" applyAlignment="1" applyProtection="1">
      <alignment vertical="top" wrapText="1"/>
    </xf>
    <xf numFmtId="0" fontId="0" fillId="3" borderId="21" xfId="11" applyFont="1" applyBorder="1" applyAlignment="1" applyProtection="1">
      <alignment vertical="top" wrapText="1"/>
    </xf>
    <xf numFmtId="0" fontId="0" fillId="3" borderId="52" xfId="11" applyFont="1" applyBorder="1" applyAlignment="1" applyProtection="1">
      <alignment vertical="top" wrapText="1"/>
    </xf>
    <xf numFmtId="0" fontId="14" fillId="5" borderId="9" xfId="3" applyNumberFormat="1" applyFill="1" applyBorder="1">
      <alignment horizontal="center" vertical="top" wrapText="1"/>
      <protection locked="0"/>
    </xf>
    <xf numFmtId="0" fontId="0" fillId="0" borderId="0" xfId="0" applyFont="1" applyBorder="1" applyAlignment="1" applyProtection="1">
      <alignment horizontal="center" vertical="top" wrapText="1"/>
    </xf>
    <xf numFmtId="2" fontId="11" fillId="0" borderId="0" xfId="0" applyNumberFormat="1" applyFont="1" applyBorder="1" applyAlignment="1" applyProtection="1">
      <alignment vertical="top"/>
    </xf>
    <xf numFmtId="2" fontId="0" fillId="9" borderId="0" xfId="1" applyNumberFormat="1" applyFont="1" applyFill="1" applyBorder="1" applyAlignment="1" applyProtection="1">
      <alignment vertical="top"/>
    </xf>
    <xf numFmtId="171" fontId="0" fillId="0" borderId="0" xfId="0" applyNumberFormat="1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/>
    </xf>
    <xf numFmtId="164" fontId="1" fillId="6" borderId="50" xfId="9" applyNumberFormat="1" applyFont="1" applyBorder="1" applyAlignment="1" applyProtection="1">
      <alignment horizontal="center" vertical="top"/>
    </xf>
    <xf numFmtId="164" fontId="1" fillId="6" borderId="60" xfId="9" applyNumberFormat="1" applyFont="1" applyBorder="1" applyAlignment="1" applyProtection="1">
      <alignment horizontal="center" vertical="top"/>
    </xf>
    <xf numFmtId="3" fontId="1" fillId="6" borderId="27" xfId="9" applyNumberFormat="1" applyFont="1" applyBorder="1" applyAlignment="1" applyProtection="1">
      <alignment horizontal="center" vertical="top" wrapText="1"/>
    </xf>
    <xf numFmtId="0" fontId="1" fillId="6" borderId="52" xfId="9" applyFont="1" applyBorder="1" applyAlignment="1" applyProtection="1">
      <alignment horizontal="center" vertical="top" wrapText="1"/>
    </xf>
    <xf numFmtId="164" fontId="1" fillId="6" borderId="21" xfId="9" applyNumberFormat="1" applyFont="1" applyBorder="1" applyAlignment="1" applyProtection="1">
      <alignment horizontal="center" vertical="top"/>
    </xf>
    <xf numFmtId="164" fontId="1" fillId="6" borderId="21" xfId="9" applyNumberFormat="1" applyFont="1" applyBorder="1" applyAlignment="1" applyProtection="1">
      <alignment horizontal="right" vertical="top"/>
    </xf>
    <xf numFmtId="164" fontId="1" fillId="6" borderId="28" xfId="9" applyNumberFormat="1" applyFont="1" applyBorder="1" applyAlignment="1" applyProtection="1">
      <alignment horizontal="right" vertical="top"/>
    </xf>
    <xf numFmtId="164" fontId="1" fillId="6" borderId="26" xfId="9" applyNumberFormat="1" applyFont="1" applyBorder="1" applyAlignment="1" applyProtection="1">
      <alignment horizontal="right" vertical="top"/>
    </xf>
    <xf numFmtId="164" fontId="1" fillId="6" borderId="61" xfId="9" applyNumberFormat="1" applyFont="1" applyBorder="1" applyAlignment="1" applyProtection="1">
      <alignment horizontal="right" vertical="top"/>
    </xf>
    <xf numFmtId="164" fontId="1" fillId="6" borderId="62" xfId="9" applyNumberFormat="1" applyFont="1" applyBorder="1" applyAlignment="1" applyProtection="1">
      <alignment horizontal="right" vertical="top"/>
    </xf>
    <xf numFmtId="164" fontId="1" fillId="6" borderId="48" xfId="9" applyNumberFormat="1" applyFont="1" applyBorder="1" applyAlignment="1" applyProtection="1">
      <alignment horizontal="right" vertical="top"/>
    </xf>
    <xf numFmtId="164" fontId="1" fillId="6" borderId="28" xfId="9" applyNumberFormat="1" applyFont="1" applyBorder="1" applyAlignment="1" applyProtection="1">
      <alignment horizontal="right" vertical="top" wrapText="1"/>
    </xf>
    <xf numFmtId="0" fontId="0" fillId="6" borderId="26" xfId="9" applyFont="1" applyBorder="1" applyAlignment="1" applyProtection="1">
      <alignment vertical="top" wrapText="1"/>
    </xf>
    <xf numFmtId="0" fontId="0" fillId="6" borderId="21" xfId="9" applyFont="1" applyBorder="1" applyAlignment="1" applyProtection="1">
      <alignment vertical="top" wrapText="1"/>
    </xf>
    <xf numFmtId="0" fontId="0" fillId="6" borderId="52" xfId="9" applyFont="1" applyBorder="1" applyAlignment="1" applyProtection="1">
      <alignment vertical="top" wrapText="1"/>
    </xf>
    <xf numFmtId="164" fontId="1" fillId="6" borderId="50" xfId="12" applyNumberFormat="1" applyFont="1" applyBorder="1" applyAlignment="1" applyProtection="1">
      <alignment horizontal="center" vertical="top"/>
    </xf>
    <xf numFmtId="164" fontId="1" fillId="6" borderId="60" xfId="12" applyNumberFormat="1" applyFont="1" applyBorder="1" applyAlignment="1" applyProtection="1">
      <alignment horizontal="center" vertical="top"/>
    </xf>
    <xf numFmtId="3" fontId="1" fillId="6" borderId="27" xfId="12" applyNumberFormat="1" applyFont="1" applyBorder="1" applyAlignment="1" applyProtection="1">
      <alignment horizontal="center" vertical="top" wrapText="1"/>
    </xf>
    <xf numFmtId="0" fontId="1" fillId="6" borderId="52" xfId="12" applyFont="1" applyBorder="1" applyAlignment="1" applyProtection="1">
      <alignment horizontal="center" vertical="top" wrapText="1"/>
    </xf>
    <xf numFmtId="164" fontId="1" fillId="6" borderId="21" xfId="12" applyNumberFormat="1" applyFont="1" applyBorder="1" applyAlignment="1" applyProtection="1">
      <alignment horizontal="center" vertical="top"/>
    </xf>
    <xf numFmtId="164" fontId="1" fillId="6" borderId="21" xfId="12" applyNumberFormat="1" applyFont="1" applyBorder="1" applyAlignment="1" applyProtection="1">
      <alignment horizontal="right" vertical="top"/>
    </xf>
    <xf numFmtId="164" fontId="1" fillId="6" borderId="28" xfId="12" applyNumberFormat="1" applyFont="1" applyBorder="1" applyAlignment="1" applyProtection="1">
      <alignment horizontal="right" vertical="top"/>
    </xf>
    <xf numFmtId="164" fontId="1" fillId="6" borderId="26" xfId="12" applyNumberFormat="1" applyFont="1" applyBorder="1" applyAlignment="1" applyProtection="1">
      <alignment horizontal="right" vertical="top"/>
    </xf>
    <xf numFmtId="164" fontId="1" fillId="6" borderId="28" xfId="12" applyNumberFormat="1" applyFont="1" applyBorder="1" applyAlignment="1" applyProtection="1">
      <alignment horizontal="right" vertical="top" wrapText="1"/>
    </xf>
    <xf numFmtId="0" fontId="0" fillId="6" borderId="26" xfId="12" applyFont="1" applyBorder="1" applyAlignment="1" applyProtection="1">
      <alignment vertical="top" wrapText="1"/>
    </xf>
    <xf numFmtId="0" fontId="0" fillId="6" borderId="21" xfId="12" applyFont="1" applyBorder="1" applyAlignment="1" applyProtection="1">
      <alignment vertical="top" wrapText="1"/>
    </xf>
    <xf numFmtId="0" fontId="0" fillId="6" borderId="52" xfId="12" applyFont="1" applyBorder="1" applyAlignment="1" applyProtection="1">
      <alignment vertical="top" wrapText="1"/>
    </xf>
    <xf numFmtId="0" fontId="0" fillId="7" borderId="26" xfId="10" applyFont="1" applyBorder="1" applyAlignment="1" applyProtection="1">
      <alignment vertical="top" wrapText="1"/>
    </xf>
    <xf numFmtId="164" fontId="1" fillId="7" borderId="50" xfId="10" applyNumberFormat="1" applyFont="1" applyBorder="1" applyAlignment="1" applyProtection="1">
      <alignment horizontal="center" vertical="top"/>
    </xf>
    <xf numFmtId="164" fontId="1" fillId="7" borderId="60" xfId="10" applyNumberFormat="1" applyFont="1" applyBorder="1" applyAlignment="1" applyProtection="1">
      <alignment horizontal="center" vertical="top"/>
    </xf>
    <xf numFmtId="0" fontId="1" fillId="7" borderId="21" xfId="10" applyNumberFormat="1" applyFont="1" applyBorder="1" applyAlignment="1" applyProtection="1">
      <alignment horizontal="center" vertical="top"/>
    </xf>
    <xf numFmtId="0" fontId="1" fillId="7" borderId="63" xfId="10" applyNumberFormat="1" applyFont="1" applyBorder="1" applyAlignment="1" applyProtection="1">
      <alignment horizontal="center" vertical="top"/>
    </xf>
    <xf numFmtId="164" fontId="1" fillId="7" borderId="21" xfId="10" applyNumberFormat="1" applyFont="1" applyBorder="1" applyAlignment="1" applyProtection="1">
      <alignment horizontal="center" vertical="top"/>
    </xf>
    <xf numFmtId="164" fontId="1" fillId="7" borderId="21" xfId="10" applyNumberFormat="1" applyFont="1" applyBorder="1" applyAlignment="1" applyProtection="1">
      <alignment horizontal="right" vertical="top"/>
    </xf>
    <xf numFmtId="164" fontId="1" fillId="7" borderId="28" xfId="10" applyNumberFormat="1" applyFont="1" applyBorder="1" applyAlignment="1" applyProtection="1">
      <alignment horizontal="right" vertical="top"/>
    </xf>
    <xf numFmtId="164" fontId="1" fillId="7" borderId="26" xfId="10" applyNumberFormat="1" applyFont="1" applyBorder="1" applyAlignment="1" applyProtection="1">
      <alignment horizontal="right" vertical="top"/>
    </xf>
    <xf numFmtId="164" fontId="1" fillId="7" borderId="60" xfId="10" applyNumberFormat="1" applyFont="1" applyBorder="1" applyAlignment="1" applyProtection="1">
      <alignment horizontal="right" vertical="top"/>
    </xf>
    <xf numFmtId="164" fontId="1" fillId="7" borderId="27" xfId="10" applyNumberFormat="1" applyFont="1" applyBorder="1" applyAlignment="1" applyProtection="1">
      <alignment horizontal="right" vertical="top"/>
    </xf>
    <xf numFmtId="164" fontId="1" fillId="7" borderId="28" xfId="10" applyNumberFormat="1" applyFont="1" applyBorder="1" applyAlignment="1" applyProtection="1">
      <alignment horizontal="center" vertical="top"/>
    </xf>
    <xf numFmtId="164" fontId="1" fillId="7" borderId="28" xfId="10" applyNumberFormat="1" applyFont="1" applyBorder="1" applyAlignment="1" applyProtection="1">
      <alignment horizontal="right" vertical="top" wrapText="1"/>
    </xf>
    <xf numFmtId="0" fontId="0" fillId="7" borderId="21" xfId="10" applyFont="1" applyBorder="1" applyAlignment="1" applyProtection="1">
      <alignment vertical="top" wrapText="1"/>
    </xf>
    <xf numFmtId="0" fontId="0" fillId="7" borderId="52" xfId="10" applyFont="1" applyBorder="1" applyAlignment="1" applyProtection="1">
      <alignment vertical="top" wrapText="1"/>
    </xf>
    <xf numFmtId="0" fontId="0" fillId="5" borderId="55" xfId="0" applyFont="1" applyFill="1" applyBorder="1" applyAlignment="1" applyProtection="1">
      <alignment horizontal="center" vertical="top" wrapText="1"/>
      <protection locked="0"/>
    </xf>
    <xf numFmtId="0" fontId="0" fillId="0" borderId="27" xfId="0" applyFont="1" applyBorder="1" applyAlignment="1" applyProtection="1">
      <alignment horizontal="center" vertical="top" wrapText="1"/>
    </xf>
    <xf numFmtId="0" fontId="0" fillId="5" borderId="27" xfId="0" applyFont="1" applyFill="1" applyBorder="1" applyAlignment="1" applyProtection="1">
      <alignment horizontal="center" vertical="top" wrapText="1"/>
      <protection locked="0"/>
    </xf>
    <xf numFmtId="0" fontId="0" fillId="5" borderId="21" xfId="0" applyFont="1" applyFill="1" applyBorder="1" applyAlignment="1" applyProtection="1">
      <alignment horizontal="center" vertical="top" wrapText="1"/>
      <protection locked="0"/>
    </xf>
    <xf numFmtId="0" fontId="0" fillId="10" borderId="18" xfId="0" applyFont="1" applyFill="1" applyBorder="1" applyAlignment="1" applyProtection="1">
      <alignment vertical="top"/>
      <protection locked="0"/>
    </xf>
    <xf numFmtId="164" fontId="11" fillId="0" borderId="18" xfId="0" applyNumberFormat="1" applyFont="1" applyBorder="1" applyAlignment="1" applyProtection="1">
      <alignment vertical="top"/>
    </xf>
    <xf numFmtId="164" fontId="11" fillId="0" borderId="27" xfId="0" applyNumberFormat="1" applyFont="1" applyBorder="1" applyAlignment="1" applyProtection="1">
      <alignment vertical="top"/>
    </xf>
    <xf numFmtId="164" fontId="11" fillId="0" borderId="28" xfId="0" applyNumberFormat="1" applyFont="1" applyBorder="1" applyAlignment="1" applyProtection="1">
      <alignment vertical="top"/>
    </xf>
    <xf numFmtId="0" fontId="0" fillId="10" borderId="61" xfId="0" applyFont="1" applyFill="1" applyBorder="1" applyAlignment="1" applyProtection="1">
      <alignment vertical="top"/>
      <protection locked="0"/>
    </xf>
    <xf numFmtId="0" fontId="0" fillId="9" borderId="0" xfId="0" applyFont="1" applyFill="1" applyBorder="1" applyAlignment="1" applyProtection="1">
      <alignment vertical="top"/>
      <protection locked="0"/>
    </xf>
    <xf numFmtId="0" fontId="0" fillId="0" borderId="38" xfId="0" applyFont="1" applyBorder="1" applyAlignment="1" applyProtection="1">
      <alignment horizontal="center" vertical="top" wrapText="1"/>
    </xf>
    <xf numFmtId="0" fontId="0" fillId="9" borderId="51" xfId="0" applyFont="1" applyFill="1" applyBorder="1" applyAlignment="1" applyProtection="1">
      <alignment vertical="top"/>
      <protection locked="0"/>
    </xf>
    <xf numFmtId="0" fontId="0" fillId="8" borderId="29" xfId="0" applyFont="1" applyFill="1" applyBorder="1" applyAlignment="1" applyProtection="1">
      <alignment vertical="top"/>
      <protection locked="0"/>
    </xf>
    <xf numFmtId="0" fontId="0" fillId="8" borderId="53" xfId="0" applyFont="1" applyFill="1" applyBorder="1" applyAlignment="1" applyProtection="1">
      <alignment vertical="top"/>
      <protection locked="0"/>
    </xf>
    <xf numFmtId="0" fontId="0" fillId="0" borderId="64" xfId="0" applyFont="1" applyBorder="1" applyAlignment="1" applyProtection="1">
      <alignment vertical="top"/>
      <protection locked="0"/>
    </xf>
    <xf numFmtId="0" fontId="0" fillId="9" borderId="0" xfId="0" applyFont="1" applyFill="1" applyAlignment="1" applyProtection="1">
      <alignment horizontal="left" vertical="top" wrapText="1" indent="2"/>
    </xf>
    <xf numFmtId="0" fontId="0" fillId="9" borderId="0" xfId="0" applyFont="1" applyFill="1" applyAlignment="1" applyProtection="1">
      <alignment horizontal="center" vertical="top" wrapText="1"/>
    </xf>
    <xf numFmtId="0" fontId="0" fillId="9" borderId="0" xfId="0" applyFont="1" applyFill="1" applyAlignment="1" applyProtection="1">
      <alignment horizontal="left" vertical="top" wrapText="1"/>
    </xf>
    <xf numFmtId="0" fontId="12" fillId="9" borderId="24" xfId="0" applyFont="1" applyFill="1" applyBorder="1" applyAlignment="1" applyProtection="1">
      <alignment vertical="top"/>
      <protection locked="0"/>
    </xf>
    <xf numFmtId="0" fontId="1" fillId="9" borderId="23" xfId="0" applyFont="1" applyFill="1" applyBorder="1" applyAlignment="1" applyProtection="1">
      <alignment vertical="top"/>
      <protection locked="0"/>
    </xf>
    <xf numFmtId="0" fontId="1" fillId="9" borderId="23" xfId="0" applyFont="1" applyFill="1" applyBorder="1" applyAlignment="1" applyProtection="1">
      <alignment horizontal="left" vertical="top"/>
      <protection locked="0"/>
    </xf>
    <xf numFmtId="0" fontId="1" fillId="9" borderId="23" xfId="0" applyFont="1" applyFill="1" applyBorder="1" applyAlignment="1" applyProtection="1">
      <alignment horizontal="center" vertical="top"/>
      <protection locked="0"/>
    </xf>
    <xf numFmtId="0" fontId="1" fillId="9" borderId="65" xfId="0" applyFont="1" applyFill="1" applyBorder="1" applyAlignment="1" applyProtection="1">
      <alignment horizontal="center" vertical="top"/>
      <protection locked="0"/>
    </xf>
    <xf numFmtId="0" fontId="0" fillId="9" borderId="29" xfId="0" applyFont="1" applyFill="1" applyBorder="1" applyAlignment="1" applyProtection="1">
      <alignment horizontal="center" vertical="top"/>
      <protection locked="0"/>
    </xf>
    <xf numFmtId="0" fontId="0" fillId="9" borderId="0" xfId="0" applyFont="1" applyFill="1" applyBorder="1" applyAlignment="1" applyProtection="1">
      <alignment horizontal="left" vertical="top"/>
      <protection locked="0"/>
    </xf>
    <xf numFmtId="0" fontId="0" fillId="9" borderId="0" xfId="0" applyFont="1" applyFill="1" applyBorder="1" applyAlignment="1" applyProtection="1">
      <alignment horizontal="center" vertical="top"/>
      <protection locked="0"/>
    </xf>
    <xf numFmtId="0" fontId="0" fillId="9" borderId="53" xfId="0" applyFont="1" applyFill="1" applyBorder="1" applyAlignment="1" applyProtection="1">
      <alignment horizontal="center" vertical="top"/>
      <protection locked="0"/>
    </xf>
    <xf numFmtId="0" fontId="0" fillId="0" borderId="0" xfId="0" applyFont="1"/>
    <xf numFmtId="0" fontId="1" fillId="9" borderId="0" xfId="0" applyFont="1" applyFill="1" applyBorder="1" applyAlignment="1" applyProtection="1">
      <alignment vertical="top"/>
      <protection locked="0"/>
    </xf>
    <xf numFmtId="170" fontId="0" fillId="9" borderId="53" xfId="0" applyNumberFormat="1" applyFont="1" applyFill="1" applyBorder="1" applyAlignment="1" applyProtection="1">
      <alignment vertical="top"/>
    </xf>
    <xf numFmtId="164" fontId="0" fillId="9" borderId="0" xfId="1" applyNumberFormat="1" applyFont="1" applyFill="1" applyBorder="1" applyAlignment="1" applyProtection="1">
      <alignment vertical="top"/>
      <protection locked="0"/>
    </xf>
    <xf numFmtId="164" fontId="0" fillId="9" borderId="53" xfId="1" applyNumberFormat="1" applyFont="1" applyFill="1" applyBorder="1" applyAlignment="1" applyProtection="1">
      <alignment vertical="top"/>
      <protection locked="0"/>
    </xf>
    <xf numFmtId="0" fontId="0" fillId="9" borderId="53" xfId="0" applyFont="1" applyFill="1" applyBorder="1" applyAlignment="1" applyProtection="1">
      <alignment vertical="top"/>
      <protection locked="0"/>
    </xf>
    <xf numFmtId="0" fontId="13" fillId="9" borderId="29" xfId="0" applyFont="1" applyFill="1" applyBorder="1" applyAlignment="1" applyProtection="1">
      <alignment horizontal="center" vertical="top"/>
      <protection locked="0"/>
    </xf>
    <xf numFmtId="0" fontId="0" fillId="9" borderId="29" xfId="0" applyFont="1" applyFill="1" applyBorder="1"/>
    <xf numFmtId="0" fontId="0" fillId="9" borderId="0" xfId="0" applyFont="1" applyFill="1" applyBorder="1"/>
    <xf numFmtId="0" fontId="0" fillId="9" borderId="53" xfId="0" applyFont="1" applyFill="1" applyBorder="1"/>
    <xf numFmtId="164" fontId="0" fillId="2" borderId="38" xfId="4" applyFont="1" applyBorder="1" applyAlignment="1"/>
    <xf numFmtId="164" fontId="0" fillId="2" borderId="18" xfId="4" applyFont="1" applyBorder="1" applyAlignment="1" applyProtection="1">
      <alignment horizontal="right" vertical="top"/>
      <protection locked="0"/>
    </xf>
    <xf numFmtId="164" fontId="13" fillId="2" borderId="18" xfId="4" applyFont="1" applyBorder="1" applyAlignment="1" applyProtection="1">
      <alignment horizontal="right" vertical="top"/>
      <protection locked="0"/>
    </xf>
    <xf numFmtId="164" fontId="0" fillId="2" borderId="66" xfId="4" applyFont="1" applyBorder="1" applyAlignment="1" applyProtection="1">
      <alignment horizontal="right" vertical="top"/>
      <protection locked="0"/>
    </xf>
    <xf numFmtId="0" fontId="0" fillId="9" borderId="0" xfId="0" applyFill="1" applyBorder="1" applyAlignment="1" applyProtection="1">
      <alignment horizontal="left" vertical="top"/>
    </xf>
    <xf numFmtId="0" fontId="0" fillId="0" borderId="54" xfId="0" applyFont="1" applyBorder="1" applyAlignment="1" applyProtection="1">
      <alignment vertical="top" wrapText="1"/>
    </xf>
    <xf numFmtId="0" fontId="0" fillId="0" borderId="54" xfId="0" applyFont="1" applyBorder="1" applyAlignment="1" applyProtection="1">
      <alignment horizontal="center" vertical="top" wrapText="1"/>
    </xf>
    <xf numFmtId="0" fontId="0" fillId="5" borderId="56" xfId="0" applyFont="1" applyFill="1" applyBorder="1" applyAlignment="1" applyProtection="1">
      <alignment horizontal="center" vertical="top" wrapText="1"/>
      <protection locked="0"/>
    </xf>
    <xf numFmtId="0" fontId="0" fillId="5" borderId="38" xfId="0" applyFont="1" applyFill="1" applyBorder="1" applyAlignment="1" applyProtection="1">
      <alignment horizontal="center" vertical="top" wrapText="1"/>
      <protection locked="0"/>
    </xf>
    <xf numFmtId="0" fontId="0" fillId="0" borderId="54" xfId="0" applyFont="1" applyBorder="1" applyAlignment="1" applyProtection="1">
      <alignment vertical="top" wrapText="1"/>
    </xf>
    <xf numFmtId="0" fontId="0" fillId="5" borderId="38" xfId="0" applyFont="1" applyFill="1" applyBorder="1" applyAlignment="1" applyProtection="1">
      <alignment horizontal="center" vertical="top" wrapText="1"/>
      <protection locked="0"/>
    </xf>
    <xf numFmtId="0" fontId="0" fillId="0" borderId="54" xfId="0" applyFont="1" applyBorder="1" applyAlignment="1" applyProtection="1">
      <alignment vertical="top" wrapText="1"/>
    </xf>
    <xf numFmtId="0" fontId="0" fillId="0" borderId="54" xfId="0" applyFont="1" applyBorder="1" applyAlignment="1" applyProtection="1">
      <alignment horizontal="center" vertical="top" wrapText="1"/>
    </xf>
    <xf numFmtId="0" fontId="0" fillId="5" borderId="56" xfId="0" applyFont="1" applyFill="1" applyBorder="1" applyAlignment="1" applyProtection="1">
      <alignment horizontal="center" vertical="top" wrapText="1"/>
      <protection locked="0"/>
    </xf>
    <xf numFmtId="164" fontId="1" fillId="0" borderId="50" xfId="10" applyNumberFormat="1" applyFont="1" applyFill="1" applyBorder="1" applyAlignment="1" applyProtection="1">
      <alignment horizontal="center" vertical="top"/>
    </xf>
    <xf numFmtId="164" fontId="1" fillId="0" borderId="28" xfId="10" applyNumberFormat="1" applyFont="1" applyFill="1" applyBorder="1" applyAlignment="1" applyProtection="1">
      <alignment horizontal="center" vertical="top"/>
    </xf>
    <xf numFmtId="164" fontId="1" fillId="0" borderId="28" xfId="10" applyNumberFormat="1" applyFont="1" applyFill="1" applyBorder="1" applyAlignment="1" applyProtection="1">
      <alignment horizontal="right" vertical="top" wrapText="1"/>
    </xf>
    <xf numFmtId="0" fontId="14" fillId="5" borderId="26" xfId="8" applyBorder="1" applyAlignment="1" applyProtection="1">
      <alignment vertical="top" wrapText="1"/>
    </xf>
    <xf numFmtId="0" fontId="14" fillId="5" borderId="21" xfId="8" applyBorder="1" applyAlignment="1" applyProtection="1">
      <alignment vertical="top" wrapText="1"/>
    </xf>
    <xf numFmtId="0" fontId="14" fillId="5" borderId="52" xfId="8" applyBorder="1" applyAlignment="1" applyProtection="1">
      <alignment vertical="top" wrapText="1"/>
    </xf>
    <xf numFmtId="0" fontId="0" fillId="0" borderId="50" xfId="8" applyFont="1" applyFill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vertical="top" wrapText="1"/>
    </xf>
    <xf numFmtId="0" fontId="14" fillId="5" borderId="55" xfId="8" applyBorder="1" applyAlignment="1" applyProtection="1">
      <alignment horizontal="center" vertical="top" wrapText="1"/>
      <protection locked="0"/>
    </xf>
    <xf numFmtId="0" fontId="14" fillId="5" borderId="9" xfId="8" applyNumberFormat="1" applyBorder="1" applyAlignment="1" applyProtection="1">
      <alignment horizontal="center" vertical="top" wrapText="1"/>
      <protection locked="0"/>
    </xf>
    <xf numFmtId="0" fontId="14" fillId="5" borderId="55" xfId="8" applyNumberFormat="1" applyBorder="1" applyAlignment="1" applyProtection="1">
      <alignment horizontal="center" vertical="top" wrapText="1"/>
      <protection locked="0"/>
    </xf>
    <xf numFmtId="0" fontId="0" fillId="0" borderId="54" xfId="0" applyBorder="1" applyAlignment="1" applyProtection="1">
      <alignment vertical="top" wrapText="1"/>
    </xf>
    <xf numFmtId="0" fontId="0" fillId="0" borderId="27" xfId="8" applyFont="1" applyFill="1" applyBorder="1" applyAlignment="1" applyProtection="1">
      <alignment horizontal="left" vertical="top" wrapText="1"/>
      <protection locked="0"/>
    </xf>
    <xf numFmtId="0" fontId="0" fillId="5" borderId="28" xfId="8" applyFont="1" applyBorder="1" applyAlignment="1" applyProtection="1">
      <alignment horizontal="center" vertical="top" wrapText="1"/>
      <protection locked="0"/>
    </xf>
    <xf numFmtId="0" fontId="0" fillId="9" borderId="54" xfId="0" applyFont="1" applyFill="1" applyBorder="1" applyAlignment="1" applyProtection="1">
      <alignment horizontal="right" vertical="top" wrapText="1"/>
    </xf>
    <xf numFmtId="164" fontId="0" fillId="5" borderId="49" xfId="0" applyNumberFormat="1" applyFont="1" applyFill="1" applyBorder="1" applyAlignment="1" applyProtection="1">
      <alignment horizontal="right" vertical="top" wrapText="1"/>
      <protection locked="0"/>
    </xf>
    <xf numFmtId="0" fontId="0" fillId="5" borderId="5" xfId="8" applyFont="1" applyBorder="1" applyAlignment="1" applyProtection="1">
      <alignment horizontal="center" vertical="top" wrapText="1"/>
      <protection locked="0"/>
    </xf>
    <xf numFmtId="0" fontId="0" fillId="0" borderId="3" xfId="0" applyFont="1" applyBorder="1" applyAlignment="1" applyProtection="1">
      <alignment horizontal="center" vertical="top"/>
    </xf>
    <xf numFmtId="0" fontId="0" fillId="0" borderId="54" xfId="0" applyFont="1" applyBorder="1" applyAlignment="1" applyProtection="1">
      <alignment horizontal="center" vertical="top"/>
    </xf>
    <xf numFmtId="0" fontId="0" fillId="0" borderId="3" xfId="0" applyFont="1" applyBorder="1" applyAlignment="1" applyProtection="1">
      <alignment vertical="top" wrapText="1"/>
    </xf>
    <xf numFmtId="0" fontId="0" fillId="0" borderId="54" xfId="0" applyFont="1" applyBorder="1" applyAlignment="1" applyProtection="1">
      <alignment vertical="top" wrapText="1"/>
    </xf>
    <xf numFmtId="164" fontId="14" fillId="5" borderId="56" xfId="3" applyNumberFormat="1" applyFill="1" applyBorder="1" applyAlignment="1">
      <alignment horizontal="right" vertical="top" wrapText="1"/>
      <protection locked="0"/>
    </xf>
    <xf numFmtId="0" fontId="0" fillId="0" borderId="3" xfId="0" applyBorder="1" applyAlignment="1" applyProtection="1">
      <alignment vertical="top" wrapText="1"/>
    </xf>
    <xf numFmtId="0" fontId="0" fillId="0" borderId="67" xfId="0" applyBorder="1" applyAlignment="1" applyProtection="1">
      <alignment vertical="top" wrapText="1"/>
    </xf>
    <xf numFmtId="0" fontId="0" fillId="0" borderId="68" xfId="0" applyFont="1" applyBorder="1" applyAlignment="1" applyProtection="1">
      <alignment vertical="top" wrapText="1"/>
    </xf>
    <xf numFmtId="0" fontId="0" fillId="0" borderId="57" xfId="0" applyFont="1" applyBorder="1" applyAlignment="1" applyProtection="1">
      <alignment vertical="top" wrapText="1"/>
    </xf>
    <xf numFmtId="0" fontId="0" fillId="0" borderId="69" xfId="0" applyFont="1" applyBorder="1" applyAlignment="1" applyProtection="1">
      <alignment vertical="top" wrapText="1"/>
    </xf>
    <xf numFmtId="0" fontId="0" fillId="5" borderId="67" xfId="8" applyFont="1" applyBorder="1" applyAlignment="1" applyProtection="1">
      <alignment horizontal="center" vertical="top" wrapText="1"/>
      <protection locked="0"/>
    </xf>
    <xf numFmtId="0" fontId="0" fillId="5" borderId="23" xfId="8" applyFont="1" applyBorder="1" applyAlignment="1" applyProtection="1">
      <alignment horizontal="center" vertical="top" wrapText="1"/>
      <protection locked="0"/>
    </xf>
    <xf numFmtId="0" fontId="0" fillId="5" borderId="65" xfId="8" applyFont="1" applyBorder="1" applyAlignment="1" applyProtection="1">
      <alignment horizontal="center" vertical="top" wrapText="1"/>
      <protection locked="0"/>
    </xf>
    <xf numFmtId="0" fontId="0" fillId="5" borderId="57" xfId="8" applyFont="1" applyBorder="1" applyAlignment="1" applyProtection="1">
      <alignment horizontal="center" vertical="top" wrapText="1"/>
      <protection locked="0"/>
    </xf>
    <xf numFmtId="0" fontId="0" fillId="5" borderId="18" xfId="8" applyFont="1" applyBorder="1" applyAlignment="1" applyProtection="1">
      <alignment horizontal="center" vertical="top" wrapText="1"/>
      <protection locked="0"/>
    </xf>
    <xf numFmtId="0" fontId="0" fillId="5" borderId="66" xfId="8" applyFont="1" applyBorder="1" applyAlignment="1" applyProtection="1">
      <alignment horizontal="center" vertical="top" wrapText="1"/>
      <protection locked="0"/>
    </xf>
    <xf numFmtId="0" fontId="0" fillId="9" borderId="17" xfId="0" applyFont="1" applyFill="1" applyBorder="1" applyAlignment="1" applyProtection="1">
      <alignment horizontal="right" vertical="top" wrapText="1"/>
    </xf>
    <xf numFmtId="164" fontId="14" fillId="5" borderId="10" xfId="3" applyNumberFormat="1" applyFill="1" applyBorder="1" applyAlignment="1">
      <alignment horizontal="right" vertical="top" wrapText="1"/>
      <protection locked="0"/>
    </xf>
    <xf numFmtId="0" fontId="0" fillId="0" borderId="54" xfId="0" applyFont="1" applyBorder="1" applyAlignment="1" applyProtection="1">
      <alignment horizontal="left" vertical="top" wrapText="1"/>
    </xf>
    <xf numFmtId="0" fontId="0" fillId="5" borderId="54" xfId="8" applyFont="1" applyBorder="1" applyAlignment="1" applyProtection="1">
      <alignment horizontal="center" vertical="top" wrapText="1"/>
      <protection locked="0"/>
    </xf>
    <xf numFmtId="0" fontId="0" fillId="5" borderId="58" xfId="8" applyFont="1" applyBorder="1" applyAlignment="1" applyProtection="1">
      <alignment horizontal="center" vertical="top" wrapText="1"/>
      <protection locked="0"/>
    </xf>
    <xf numFmtId="0" fontId="0" fillId="9" borderId="0" xfId="0" applyFont="1" applyFill="1" applyBorder="1" applyAlignment="1" applyProtection="1">
      <alignment horizontal="left" vertical="top" wrapText="1"/>
    </xf>
    <xf numFmtId="0" fontId="0" fillId="9" borderId="0" xfId="0" applyFont="1" applyFill="1" applyBorder="1" applyAlignment="1" applyProtection="1">
      <alignment horizontal="center" vertical="top" wrapText="1"/>
    </xf>
    <xf numFmtId="171" fontId="0" fillId="0" borderId="18" xfId="0" applyNumberFormat="1" applyFont="1" applyBorder="1" applyAlignment="1" applyProtection="1">
      <alignment horizontal="center" vertical="top" wrapText="1"/>
    </xf>
    <xf numFmtId="0" fontId="1" fillId="7" borderId="26" xfId="10" applyFont="1" applyBorder="1" applyAlignment="1" applyProtection="1">
      <alignment vertical="top"/>
    </xf>
    <xf numFmtId="0" fontId="0" fillId="7" borderId="26" xfId="10" applyFont="1" applyBorder="1" applyAlignment="1" applyProtection="1">
      <alignment vertical="top" wrapText="1"/>
    </xf>
    <xf numFmtId="164" fontId="1" fillId="7" borderId="50" xfId="10" applyNumberFormat="1" applyFont="1" applyBorder="1" applyAlignment="1" applyProtection="1">
      <alignment horizontal="center" vertical="top"/>
    </xf>
    <xf numFmtId="164" fontId="1" fillId="7" borderId="49" xfId="10" applyNumberFormat="1" applyFont="1" applyBorder="1" applyAlignment="1" applyProtection="1">
      <alignment horizontal="right" vertical="top"/>
    </xf>
    <xf numFmtId="0" fontId="1" fillId="6" borderId="26" xfId="12" applyFont="1" applyBorder="1" applyAlignment="1" applyProtection="1">
      <alignment vertical="top" wrapText="1"/>
    </xf>
    <xf numFmtId="0" fontId="1" fillId="6" borderId="26" xfId="12" applyFont="1" applyBorder="1" applyAlignment="1" applyProtection="1">
      <alignment horizontal="center" vertical="top"/>
    </xf>
    <xf numFmtId="164" fontId="1" fillId="6" borderId="50" xfId="12" applyNumberFormat="1" applyFont="1" applyBorder="1" applyAlignment="1" applyProtection="1">
      <alignment horizontal="center" vertical="top"/>
    </xf>
    <xf numFmtId="164" fontId="1" fillId="6" borderId="49" xfId="12" applyNumberFormat="1" applyFont="1" applyBorder="1" applyAlignment="1" applyProtection="1">
      <alignment horizontal="right" vertical="top"/>
    </xf>
    <xf numFmtId="171" fontId="0" fillId="0" borderId="0" xfId="0" applyNumberFormat="1" applyFont="1" applyBorder="1" applyAlignment="1" applyProtection="1">
      <alignment horizontal="center" vertical="top" wrapText="1"/>
    </xf>
    <xf numFmtId="0" fontId="1" fillId="6" borderId="26" xfId="9" applyFont="1" applyBorder="1" applyAlignment="1" applyProtection="1">
      <alignment vertical="top" wrapText="1"/>
    </xf>
    <xf numFmtId="0" fontId="1" fillId="6" borderId="26" xfId="9" applyFont="1" applyBorder="1" applyAlignment="1" applyProtection="1">
      <alignment horizontal="center" vertical="top"/>
    </xf>
    <xf numFmtId="164" fontId="1" fillId="6" borderId="50" xfId="9" applyNumberFormat="1" applyFont="1" applyBorder="1" applyAlignment="1" applyProtection="1">
      <alignment horizontal="center" vertical="top"/>
    </xf>
    <xf numFmtId="164" fontId="1" fillId="6" borderId="49" xfId="9" applyNumberFormat="1" applyFont="1" applyBorder="1" applyAlignment="1" applyProtection="1">
      <alignment horizontal="right" vertical="top"/>
    </xf>
    <xf numFmtId="0" fontId="1" fillId="3" borderId="26" xfId="11" applyFont="1" applyBorder="1" applyAlignment="1" applyProtection="1">
      <alignment vertical="top" wrapText="1"/>
    </xf>
    <xf numFmtId="0" fontId="1" fillId="3" borderId="26" xfId="11" applyFont="1" applyBorder="1" applyAlignment="1" applyProtection="1">
      <alignment horizontal="center" vertical="top" wrapText="1"/>
    </xf>
    <xf numFmtId="164" fontId="1" fillId="3" borderId="50" xfId="11" applyNumberFormat="1" applyFont="1" applyBorder="1" applyAlignment="1" applyProtection="1">
      <alignment horizontal="center" vertical="top"/>
    </xf>
    <xf numFmtId="164" fontId="1" fillId="3" borderId="49" xfId="11" applyNumberFormat="1" applyFont="1" applyBorder="1" applyAlignment="1" applyProtection="1">
      <alignment horizontal="right" vertical="top"/>
    </xf>
    <xf numFmtId="0" fontId="0" fillId="9" borderId="0" xfId="0" applyFont="1" applyFill="1" applyBorder="1" applyAlignment="1" applyProtection="1">
      <alignment vertical="top" wrapText="1"/>
    </xf>
    <xf numFmtId="0" fontId="1" fillId="3" borderId="26" xfId="11" applyFont="1" applyBorder="1" applyAlignment="1" applyProtection="1">
      <alignment horizontal="center" vertical="top"/>
    </xf>
    <xf numFmtId="0" fontId="0" fillId="0" borderId="54" xfId="0" applyFont="1" applyBorder="1" applyAlignment="1" applyProtection="1">
      <alignment horizontal="center" vertical="top" wrapText="1"/>
    </xf>
    <xf numFmtId="0" fontId="0" fillId="5" borderId="56" xfId="0" applyFont="1" applyFill="1" applyBorder="1" applyAlignment="1" applyProtection="1">
      <alignment horizontal="center" vertical="top" wrapText="1"/>
      <protection locked="0"/>
    </xf>
    <xf numFmtId="0" fontId="0" fillId="5" borderId="38" xfId="0" applyFont="1" applyFill="1" applyBorder="1" applyAlignment="1" applyProtection="1">
      <alignment horizontal="center" vertical="top" wrapText="1"/>
      <protection locked="0"/>
    </xf>
    <xf numFmtId="3" fontId="0" fillId="5" borderId="58" xfId="8" applyNumberFormat="1" applyFont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/>
    </xf>
    <xf numFmtId="0" fontId="1" fillId="4" borderId="26" xfId="7" applyFont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vertical="top"/>
    </xf>
    <xf numFmtId="0" fontId="1" fillId="11" borderId="26" xfId="0" applyFont="1" applyFill="1" applyBorder="1" applyAlignment="1" applyProtection="1">
      <alignment vertical="top" wrapText="1"/>
    </xf>
    <xf numFmtId="0" fontId="1" fillId="11" borderId="26" xfId="0" applyFont="1" applyFill="1" applyBorder="1" applyAlignment="1" applyProtection="1">
      <alignment horizontal="center" vertical="top"/>
    </xf>
    <xf numFmtId="0" fontId="1" fillId="3" borderId="47" xfId="0" applyFont="1" applyFill="1" applyBorder="1" applyAlignment="1" applyProtection="1">
      <alignment horizontal="center" vertical="top" wrapText="1"/>
    </xf>
    <xf numFmtId="164" fontId="1" fillId="3" borderId="48" xfId="0" applyNumberFormat="1" applyFont="1" applyFill="1" applyBorder="1" applyAlignment="1" applyProtection="1">
      <alignment horizontal="right" vertical="top" wrapText="1"/>
    </xf>
    <xf numFmtId="169" fontId="1" fillId="4" borderId="21" xfId="7" applyNumberFormat="1" applyFont="1" applyBorder="1" applyAlignment="1" applyProtection="1">
      <alignment horizontal="center" vertical="top" wrapText="1"/>
    </xf>
    <xf numFmtId="0" fontId="1" fillId="9" borderId="26" xfId="0" applyFont="1" applyFill="1" applyBorder="1" applyAlignment="1" applyProtection="1">
      <alignment horizontal="center" vertical="top"/>
    </xf>
    <xf numFmtId="0" fontId="10" fillId="0" borderId="26" xfId="0" applyFont="1" applyFill="1" applyBorder="1" applyAlignment="1" applyProtection="1">
      <alignment horizontal="left" textRotation="90" wrapText="1"/>
    </xf>
    <xf numFmtId="0" fontId="0" fillId="9" borderId="29" xfId="0" applyFont="1" applyFill="1" applyBorder="1" applyAlignment="1" applyProtection="1">
      <alignment horizontal="right" vertical="top"/>
    </xf>
    <xf numFmtId="0" fontId="1" fillId="9" borderId="18" xfId="0" applyFont="1" applyFill="1" applyBorder="1" applyAlignment="1" applyProtection="1">
      <alignment horizontal="left" vertical="top"/>
    </xf>
    <xf numFmtId="0" fontId="0" fillId="9" borderId="36" xfId="0" applyFont="1" applyFill="1" applyBorder="1" applyAlignment="1" applyProtection="1">
      <alignment horizontal="right" vertical="top"/>
    </xf>
    <xf numFmtId="0" fontId="0" fillId="9" borderId="38" xfId="0" applyFont="1" applyFill="1" applyBorder="1" applyAlignment="1" applyProtection="1">
      <alignment horizontal="right" vertical="top"/>
    </xf>
    <xf numFmtId="164" fontId="0" fillId="9" borderId="6" xfId="1" applyNumberFormat="1" applyFont="1" applyFill="1" applyBorder="1" applyAlignment="1" applyProtection="1">
      <alignment horizontal="left"/>
    </xf>
    <xf numFmtId="164" fontId="0" fillId="9" borderId="11" xfId="1" applyNumberFormat="1" applyFont="1" applyFill="1" applyBorder="1" applyAlignment="1" applyProtection="1">
      <alignment horizontal="left"/>
    </xf>
    <xf numFmtId="164" fontId="1" fillId="9" borderId="14" xfId="1" applyNumberFormat="1" applyFont="1" applyFill="1" applyBorder="1" applyAlignment="1" applyProtection="1">
      <alignment horizontal="left"/>
    </xf>
    <xf numFmtId="0" fontId="0" fillId="9" borderId="19" xfId="0" applyFont="1" applyFill="1" applyBorder="1" applyAlignment="1" applyProtection="1">
      <alignment horizontal="left" vertical="top"/>
    </xf>
    <xf numFmtId="0" fontId="1" fillId="9" borderId="0" xfId="0" applyFont="1" applyFill="1" applyBorder="1" applyAlignment="1" applyProtection="1">
      <alignment horizontal="left"/>
    </xf>
    <xf numFmtId="164" fontId="0" fillId="9" borderId="14" xfId="1" applyNumberFormat="1" applyFont="1" applyFill="1" applyBorder="1" applyAlignment="1" applyProtection="1">
      <alignment horizontal="left"/>
    </xf>
    <xf numFmtId="0" fontId="0" fillId="5" borderId="12" xfId="8" applyFont="1" applyBorder="1" applyAlignment="1" applyProtection="1">
      <alignment vertical="top"/>
      <protection locked="0"/>
    </xf>
    <xf numFmtId="0" fontId="0" fillId="5" borderId="15" xfId="8" applyFont="1" applyBorder="1" applyAlignment="1" applyProtection="1">
      <alignment vertical="top"/>
      <protection locked="0"/>
    </xf>
    <xf numFmtId="0" fontId="1" fillId="9" borderId="1" xfId="0" applyFont="1" applyFill="1" applyBorder="1" applyAlignment="1" applyProtection="1">
      <alignment horizontal="center" wrapText="1"/>
    </xf>
    <xf numFmtId="0" fontId="0" fillId="5" borderId="7" xfId="8" applyFont="1" applyBorder="1" applyAlignment="1" applyProtection="1">
      <alignment vertical="top"/>
      <protection locked="0"/>
    </xf>
    <xf numFmtId="15" fontId="0" fillId="5" borderId="12" xfId="8" applyNumberFormat="1" applyFont="1" applyBorder="1" applyAlignment="1" applyProtection="1">
      <alignment vertical="top"/>
      <protection locked="0"/>
    </xf>
    <xf numFmtId="164" fontId="0" fillId="9" borderId="9" xfId="1" applyNumberFormat="1" applyFont="1" applyFill="1" applyBorder="1" applyAlignment="1" applyProtection="1">
      <alignment horizontal="left" wrapText="1"/>
    </xf>
    <xf numFmtId="0" fontId="0" fillId="9" borderId="14" xfId="0" applyFont="1" applyFill="1" applyBorder="1" applyAlignment="1" applyProtection="1">
      <alignment horizontal="left" vertical="top"/>
    </xf>
    <xf numFmtId="0" fontId="0" fillId="9" borderId="53" xfId="0" applyFont="1" applyFill="1" applyBorder="1" applyAlignment="1" applyProtection="1">
      <alignment horizontal="left" vertical="top" wrapText="1"/>
      <protection locked="0"/>
    </xf>
    <xf numFmtId="20" fontId="0" fillId="5" borderId="12" xfId="8" applyNumberFormat="1" applyFont="1" applyBorder="1" applyAlignment="1" applyProtection="1">
      <alignment vertical="top"/>
      <protection locked="0"/>
    </xf>
  </cellXfs>
  <cellStyles count="13">
    <cellStyle name="AmountDifferentThanGovernor" xfId="4"/>
    <cellStyle name="AmountIdenticalToGovernor" xfId="5"/>
    <cellStyle name="BackgroundColorEditable" xfId="8"/>
    <cellStyle name="BackgroundColorGovernor" xfId="6"/>
    <cellStyle name="BackgroundColorGovernorAmended" xfId="9"/>
    <cellStyle name="BackgroundColorGovernorAmendedLanguage" xfId="12"/>
    <cellStyle name="BackgroundColorGovernorLanguage" xfId="11"/>
    <cellStyle name="BackgroundColorSubcommittee" xfId="10"/>
    <cellStyle name="Comma" xfId="1" builtinId="3"/>
    <cellStyle name="FundCodeDifferentThanGovernor" xfId="3"/>
    <cellStyle name="HeadingColor" xfId="7"/>
    <cellStyle name="Normal" xfId="0" builtinId="0"/>
    <cellStyle name="Percent" xfId="2" builtinId="5"/>
  </cellStyles>
  <dxfs count="43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45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C02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66"/>
      <rgbColor rgb="00CC99FF"/>
      <rgbColor rgb="00FFCC99"/>
      <rgbColor rgb="003366FF"/>
      <rgbColor rgb="0033CCCC"/>
      <rgbColor rgb="0099CC00"/>
      <rgbColor rgb="00FFCC00"/>
      <rgbColor rgb="00FF9900"/>
      <rgbColor rgb="00EB613D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47"/>
  <sheetViews>
    <sheetView tabSelected="1" topLeftCell="A301" zoomScaleNormal="100" workbookViewId="0">
      <selection activeCell="W309" sqref="W309"/>
    </sheetView>
  </sheetViews>
  <sheetFormatPr defaultRowHeight="13.5" customHeight="1" x14ac:dyDescent="0.2"/>
  <cols>
    <col min="1" max="1" width="4" style="1" customWidth="1"/>
    <col min="2" max="2" width="18.42578125" style="1" customWidth="1"/>
    <col min="3" max="3" width="14.140625" style="1" customWidth="1"/>
    <col min="4" max="4" width="14" style="2" customWidth="1"/>
    <col min="5" max="5" width="12.28515625" style="2" bestFit="1" customWidth="1"/>
    <col min="6" max="6" width="13.140625" style="2" bestFit="1" customWidth="1"/>
    <col min="7" max="7" width="11.42578125" style="2" customWidth="1"/>
    <col min="8" max="8" width="2.7109375" style="2" customWidth="1"/>
    <col min="9" max="9" width="11.5703125" style="2" bestFit="1" customWidth="1"/>
    <col min="10" max="10" width="8.7109375" style="2" bestFit="1" customWidth="1"/>
    <col min="11" max="11" width="2.7109375" style="2" customWidth="1"/>
    <col min="12" max="12" width="11.5703125" style="2" bestFit="1" customWidth="1"/>
    <col min="13" max="13" width="8.7109375" style="2" bestFit="1" customWidth="1"/>
    <col min="14" max="14" width="2.85546875" style="2" customWidth="1"/>
    <col min="15" max="15" width="20.7109375" style="3" bestFit="1" customWidth="1"/>
    <col min="16" max="16" width="9.85546875" style="3" customWidth="1"/>
    <col min="17" max="17" width="7.42578125" style="3" customWidth="1"/>
    <col min="18" max="18" width="4" style="3" customWidth="1"/>
    <col min="19" max="19" width="2.140625" style="4" customWidth="1"/>
    <col min="20" max="20" width="15" style="2" customWidth="1"/>
    <col min="21" max="21" width="13" style="2" customWidth="1"/>
    <col min="22" max="22" width="12.5703125" style="2" customWidth="1"/>
    <col min="23" max="23" width="12.42578125" style="2" customWidth="1"/>
    <col min="24" max="24" width="13.85546875" style="2" customWidth="1"/>
    <col min="25" max="25" width="2.140625" style="4" customWidth="1"/>
    <col min="26" max="30" width="0" style="2" hidden="1" customWidth="1"/>
    <col min="31" max="31" width="0" style="4" hidden="1" customWidth="1"/>
    <col min="32" max="32" width="4.42578125" style="5" customWidth="1"/>
    <col min="33" max="33" width="7.7109375" style="2" customWidth="1"/>
    <col min="34" max="34" width="12.7109375" style="2" customWidth="1"/>
    <col min="35" max="35" width="12.85546875" style="2" customWidth="1"/>
    <col min="36" max="36" width="4.42578125" style="5" customWidth="1"/>
    <col min="37" max="37" width="3.85546875" style="5" customWidth="1"/>
    <col min="38" max="38" width="9.85546875" style="2" customWidth="1"/>
    <col min="39" max="39" width="11.42578125" style="2" customWidth="1"/>
    <col min="40" max="40" width="2.7109375" style="2" customWidth="1"/>
    <col min="41" max="41" width="8.85546875" style="2" customWidth="1"/>
    <col min="42" max="42" width="3.85546875" style="5" customWidth="1"/>
    <col min="43" max="45" width="9.140625" style="5"/>
    <col min="46" max="16384" width="9.140625" style="2"/>
  </cols>
  <sheetData>
    <row r="1" spans="1:3" ht="12.75" hidden="1" x14ac:dyDescent="0.2">
      <c r="A1" s="6" t="s">
        <v>0</v>
      </c>
      <c r="B1" s="6" t="s">
        <v>1</v>
      </c>
      <c r="C1" s="6" t="s">
        <v>2</v>
      </c>
    </row>
    <row r="2" spans="1:3" ht="12.75" hidden="1" x14ac:dyDescent="0.2">
      <c r="A2" s="6">
        <v>1001</v>
      </c>
      <c r="B2" s="6" t="s">
        <v>3</v>
      </c>
      <c r="C2" s="6" t="s">
        <v>4</v>
      </c>
    </row>
    <row r="3" spans="1:3" ht="12.75" hidden="1" x14ac:dyDescent="0.2">
      <c r="A3" s="6">
        <v>1002</v>
      </c>
      <c r="B3" s="6" t="s">
        <v>5</v>
      </c>
      <c r="C3" s="6" t="s">
        <v>6</v>
      </c>
    </row>
    <row r="4" spans="1:3" ht="12.75" hidden="1" x14ac:dyDescent="0.2">
      <c r="A4" s="6">
        <v>1003</v>
      </c>
      <c r="B4" s="6" t="s">
        <v>7</v>
      </c>
      <c r="C4" s="6" t="s">
        <v>8</v>
      </c>
    </row>
    <row r="5" spans="1:3" ht="12.75" hidden="1" x14ac:dyDescent="0.2">
      <c r="A5" s="6">
        <v>1004</v>
      </c>
      <c r="B5" s="6" t="s">
        <v>9</v>
      </c>
      <c r="C5" s="6" t="s">
        <v>8</v>
      </c>
    </row>
    <row r="6" spans="1:3" ht="12.75" hidden="1" x14ac:dyDescent="0.2">
      <c r="A6" s="6">
        <v>1005</v>
      </c>
      <c r="B6" s="6" t="s">
        <v>10</v>
      </c>
      <c r="C6" s="6" t="s">
        <v>2</v>
      </c>
    </row>
    <row r="7" spans="1:3" ht="12.75" hidden="1" x14ac:dyDescent="0.2">
      <c r="A7" s="6">
        <v>1006</v>
      </c>
      <c r="B7" s="6" t="s">
        <v>11</v>
      </c>
      <c r="C7" s="6" t="s">
        <v>4</v>
      </c>
    </row>
    <row r="8" spans="1:3" ht="12.75" hidden="1" x14ac:dyDescent="0.2">
      <c r="A8" s="6">
        <v>1007</v>
      </c>
      <c r="B8" s="6" t="s">
        <v>12</v>
      </c>
      <c r="C8" s="6" t="s">
        <v>4</v>
      </c>
    </row>
    <row r="9" spans="1:3" ht="12.75" hidden="1" x14ac:dyDescent="0.2">
      <c r="A9" s="6">
        <v>1008</v>
      </c>
      <c r="B9" s="6" t="s">
        <v>13</v>
      </c>
      <c r="C9" s="6" t="s">
        <v>4</v>
      </c>
    </row>
    <row r="10" spans="1:3" ht="12.75" hidden="1" x14ac:dyDescent="0.2">
      <c r="A10" s="6">
        <v>1009</v>
      </c>
      <c r="B10" s="6" t="s">
        <v>14</v>
      </c>
      <c r="C10" s="6" t="s">
        <v>4</v>
      </c>
    </row>
    <row r="11" spans="1:3" ht="12.75" hidden="1" x14ac:dyDescent="0.2">
      <c r="A11" s="6">
        <v>1010</v>
      </c>
      <c r="B11" s="6" t="s">
        <v>15</v>
      </c>
      <c r="C11" s="6" t="s">
        <v>2</v>
      </c>
    </row>
    <row r="12" spans="1:3" ht="12.75" hidden="1" x14ac:dyDescent="0.2">
      <c r="A12" s="6">
        <v>1011</v>
      </c>
      <c r="B12" s="6" t="s">
        <v>16</v>
      </c>
      <c r="C12" s="6" t="s">
        <v>4</v>
      </c>
    </row>
    <row r="13" spans="1:3" ht="12.75" hidden="1" x14ac:dyDescent="0.2">
      <c r="A13" s="6">
        <v>1012</v>
      </c>
      <c r="B13" s="6" t="s">
        <v>17</v>
      </c>
      <c r="C13" s="6" t="s">
        <v>8</v>
      </c>
    </row>
    <row r="14" spans="1:3" ht="12.75" hidden="1" x14ac:dyDescent="0.2">
      <c r="A14" s="6">
        <v>1013</v>
      </c>
      <c r="B14" s="6" t="s">
        <v>18</v>
      </c>
      <c r="C14" s="6" t="s">
        <v>6</v>
      </c>
    </row>
    <row r="15" spans="1:3" ht="12.75" hidden="1" x14ac:dyDescent="0.2">
      <c r="A15" s="6">
        <v>1014</v>
      </c>
      <c r="B15" s="6" t="s">
        <v>19</v>
      </c>
      <c r="C15" s="6" t="s">
        <v>6</v>
      </c>
    </row>
    <row r="16" spans="1:3" ht="12.75" hidden="1" x14ac:dyDescent="0.2">
      <c r="A16" s="6">
        <v>1015</v>
      </c>
      <c r="B16" s="6" t="s">
        <v>20</v>
      </c>
      <c r="C16" s="6" t="s">
        <v>2</v>
      </c>
    </row>
    <row r="17" spans="1:3" ht="12.75" hidden="1" x14ac:dyDescent="0.2">
      <c r="A17" s="6">
        <v>1016</v>
      </c>
      <c r="B17" s="6" t="s">
        <v>21</v>
      </c>
      <c r="C17" s="6" t="s">
        <v>6</v>
      </c>
    </row>
    <row r="18" spans="1:3" ht="12.75" hidden="1" x14ac:dyDescent="0.2">
      <c r="A18" s="6">
        <v>1017</v>
      </c>
      <c r="B18" s="6" t="s">
        <v>22</v>
      </c>
      <c r="C18" s="6" t="s">
        <v>4</v>
      </c>
    </row>
    <row r="19" spans="1:3" ht="12.75" hidden="1" x14ac:dyDescent="0.2">
      <c r="A19" s="6">
        <v>1018</v>
      </c>
      <c r="B19" s="6" t="s">
        <v>23</v>
      </c>
      <c r="C19" s="6" t="s">
        <v>4</v>
      </c>
    </row>
    <row r="20" spans="1:3" ht="12.75" hidden="1" x14ac:dyDescent="0.2">
      <c r="A20" s="6">
        <v>1019</v>
      </c>
      <c r="B20" s="6" t="s">
        <v>24</v>
      </c>
      <c r="C20" s="6" t="s">
        <v>2</v>
      </c>
    </row>
    <row r="21" spans="1:3" ht="12.75" hidden="1" x14ac:dyDescent="0.2">
      <c r="A21" s="6">
        <v>1020</v>
      </c>
      <c r="B21" s="6" t="s">
        <v>25</v>
      </c>
      <c r="C21" s="6" t="s">
        <v>2</v>
      </c>
    </row>
    <row r="22" spans="1:3" ht="12.75" hidden="1" x14ac:dyDescent="0.2">
      <c r="A22" s="6">
        <v>1021</v>
      </c>
      <c r="B22" s="6" t="s">
        <v>26</v>
      </c>
      <c r="C22" s="6" t="s">
        <v>2</v>
      </c>
    </row>
    <row r="23" spans="1:3" ht="12.75" hidden="1" x14ac:dyDescent="0.2">
      <c r="A23" s="6">
        <v>1022</v>
      </c>
      <c r="B23" s="6" t="s">
        <v>27</v>
      </c>
      <c r="C23" s="6" t="s">
        <v>4</v>
      </c>
    </row>
    <row r="24" spans="1:3" ht="12.75" hidden="1" x14ac:dyDescent="0.2">
      <c r="A24" s="6">
        <v>1023</v>
      </c>
      <c r="B24" s="6" t="s">
        <v>28</v>
      </c>
      <c r="C24" s="6" t="s">
        <v>4</v>
      </c>
    </row>
    <row r="25" spans="1:3" ht="12.75" hidden="1" x14ac:dyDescent="0.2">
      <c r="A25" s="7">
        <v>1024</v>
      </c>
      <c r="B25" s="7" t="s">
        <v>29</v>
      </c>
      <c r="C25" s="7" t="s">
        <v>4</v>
      </c>
    </row>
    <row r="26" spans="1:3" ht="12.75" hidden="1" x14ac:dyDescent="0.2">
      <c r="A26" s="7">
        <v>1025</v>
      </c>
      <c r="B26" s="7" t="s">
        <v>30</v>
      </c>
      <c r="C26" s="7" t="s">
        <v>2</v>
      </c>
    </row>
    <row r="27" spans="1:3" ht="12.75" hidden="1" x14ac:dyDescent="0.2">
      <c r="A27" s="7">
        <v>1026</v>
      </c>
      <c r="B27" s="7" t="s">
        <v>31</v>
      </c>
      <c r="C27" s="7" t="s">
        <v>4</v>
      </c>
    </row>
    <row r="28" spans="1:3" ht="12.75" hidden="1" x14ac:dyDescent="0.2">
      <c r="A28" s="7">
        <v>1027</v>
      </c>
      <c r="B28" s="7" t="s">
        <v>32</v>
      </c>
      <c r="C28" s="7" t="s">
        <v>4</v>
      </c>
    </row>
    <row r="29" spans="1:3" ht="12.75" hidden="1" x14ac:dyDescent="0.2">
      <c r="A29" s="6">
        <v>1028</v>
      </c>
      <c r="B29" s="6" t="s">
        <v>33</v>
      </c>
      <c r="C29" s="6" t="s">
        <v>2</v>
      </c>
    </row>
    <row r="30" spans="1:3" ht="12.75" hidden="1" x14ac:dyDescent="0.2">
      <c r="A30" s="6">
        <v>1029</v>
      </c>
      <c r="B30" s="6" t="s">
        <v>34</v>
      </c>
      <c r="C30" s="6" t="s">
        <v>4</v>
      </c>
    </row>
    <row r="31" spans="1:3" ht="12.75" hidden="1" x14ac:dyDescent="0.2">
      <c r="A31" s="6">
        <v>1030</v>
      </c>
      <c r="B31" s="6" t="s">
        <v>35</v>
      </c>
      <c r="C31" s="6" t="s">
        <v>2</v>
      </c>
    </row>
    <row r="32" spans="1:3" ht="12.75" hidden="1" x14ac:dyDescent="0.2">
      <c r="A32" s="6">
        <v>1031</v>
      </c>
      <c r="B32" s="6" t="s">
        <v>36</v>
      </c>
      <c r="C32" s="6" t="s">
        <v>2</v>
      </c>
    </row>
    <row r="33" spans="1:3" ht="12.75" hidden="1" x14ac:dyDescent="0.2">
      <c r="A33" s="6">
        <v>1032</v>
      </c>
      <c r="B33" s="6" t="s">
        <v>37</v>
      </c>
      <c r="C33" s="6" t="s">
        <v>2</v>
      </c>
    </row>
    <row r="34" spans="1:3" ht="12.75" hidden="1" x14ac:dyDescent="0.2">
      <c r="A34" s="6">
        <v>1033</v>
      </c>
      <c r="B34" s="6" t="s">
        <v>38</v>
      </c>
      <c r="C34" s="6" t="s">
        <v>6</v>
      </c>
    </row>
    <row r="35" spans="1:3" ht="12.75" hidden="1" x14ac:dyDescent="0.2">
      <c r="A35" s="6">
        <v>1034</v>
      </c>
      <c r="B35" s="6" t="s">
        <v>39</v>
      </c>
      <c r="C35" s="6" t="s">
        <v>4</v>
      </c>
    </row>
    <row r="36" spans="1:3" ht="12.75" hidden="1" x14ac:dyDescent="0.2">
      <c r="A36" s="6">
        <v>1035</v>
      </c>
      <c r="B36" s="6" t="s">
        <v>40</v>
      </c>
      <c r="C36" s="6" t="s">
        <v>2</v>
      </c>
    </row>
    <row r="37" spans="1:3" ht="12.75" hidden="1" x14ac:dyDescent="0.2">
      <c r="A37" s="6">
        <v>1036</v>
      </c>
      <c r="B37" s="6" t="s">
        <v>41</v>
      </c>
      <c r="C37" s="6" t="s">
        <v>2</v>
      </c>
    </row>
    <row r="38" spans="1:3" ht="12.75" hidden="1" x14ac:dyDescent="0.2">
      <c r="A38" s="6">
        <v>1037</v>
      </c>
      <c r="B38" s="6" t="s">
        <v>42</v>
      </c>
      <c r="C38" s="6" t="s">
        <v>8</v>
      </c>
    </row>
    <row r="39" spans="1:3" ht="12.75" hidden="1" x14ac:dyDescent="0.2">
      <c r="A39" s="6">
        <v>1038</v>
      </c>
      <c r="B39" s="6" t="s">
        <v>43</v>
      </c>
      <c r="C39" s="6" t="s">
        <v>2</v>
      </c>
    </row>
    <row r="40" spans="1:3" ht="12.75" hidden="1" x14ac:dyDescent="0.2">
      <c r="A40" s="6">
        <v>1039</v>
      </c>
      <c r="B40" s="6" t="s">
        <v>44</v>
      </c>
      <c r="C40" s="6" t="s">
        <v>2</v>
      </c>
    </row>
    <row r="41" spans="1:3" ht="12.75" hidden="1" x14ac:dyDescent="0.2">
      <c r="A41" s="6">
        <v>1040</v>
      </c>
      <c r="B41" s="6" t="s">
        <v>45</v>
      </c>
      <c r="C41" s="6" t="s">
        <v>4</v>
      </c>
    </row>
    <row r="42" spans="1:3" ht="12.75" hidden="1" x14ac:dyDescent="0.2">
      <c r="A42" s="6">
        <v>1041</v>
      </c>
      <c r="B42" s="6" t="s">
        <v>46</v>
      </c>
      <c r="C42" s="6" t="s">
        <v>2</v>
      </c>
    </row>
    <row r="43" spans="1:3" ht="12.75" hidden="1" x14ac:dyDescent="0.2">
      <c r="A43" s="6">
        <v>1042</v>
      </c>
      <c r="B43" s="6" t="s">
        <v>47</v>
      </c>
      <c r="C43" s="6" t="s">
        <v>4</v>
      </c>
    </row>
    <row r="44" spans="1:3" ht="12.75" hidden="1" x14ac:dyDescent="0.2">
      <c r="A44" s="6">
        <v>1043</v>
      </c>
      <c r="B44" s="6" t="s">
        <v>48</v>
      </c>
      <c r="C44" s="6" t="s">
        <v>6</v>
      </c>
    </row>
    <row r="45" spans="1:3" ht="12.75" hidden="1" x14ac:dyDescent="0.2">
      <c r="A45" s="6">
        <v>1044</v>
      </c>
      <c r="B45" s="6" t="s">
        <v>49</v>
      </c>
      <c r="C45" s="6" t="s">
        <v>4</v>
      </c>
    </row>
    <row r="46" spans="1:3" ht="12.75" hidden="1" x14ac:dyDescent="0.2">
      <c r="A46" s="6">
        <v>1045</v>
      </c>
      <c r="B46" s="6" t="s">
        <v>50</v>
      </c>
      <c r="C46" s="6" t="s">
        <v>4</v>
      </c>
    </row>
    <row r="47" spans="1:3" ht="12.75" hidden="1" x14ac:dyDescent="0.2">
      <c r="A47" s="6">
        <v>1046</v>
      </c>
      <c r="B47" s="6" t="s">
        <v>51</v>
      </c>
      <c r="C47" s="6" t="s">
        <v>4</v>
      </c>
    </row>
    <row r="48" spans="1:3" ht="12.75" hidden="1" x14ac:dyDescent="0.2">
      <c r="A48" s="6">
        <v>1047</v>
      </c>
      <c r="B48" s="6" t="s">
        <v>52</v>
      </c>
      <c r="C48" s="6" t="s">
        <v>6</v>
      </c>
    </row>
    <row r="49" spans="1:3" ht="12.75" hidden="1" x14ac:dyDescent="0.2">
      <c r="A49" s="6">
        <v>1048</v>
      </c>
      <c r="B49" s="6" t="s">
        <v>53</v>
      </c>
      <c r="C49" s="6" t="s">
        <v>2</v>
      </c>
    </row>
    <row r="50" spans="1:3" ht="12.75" hidden="1" x14ac:dyDescent="0.2">
      <c r="A50" s="6">
        <v>1049</v>
      </c>
      <c r="B50" s="6" t="s">
        <v>54</v>
      </c>
      <c r="C50" s="6" t="s">
        <v>2</v>
      </c>
    </row>
    <row r="51" spans="1:3" ht="12.75" hidden="1" x14ac:dyDescent="0.2">
      <c r="A51" s="8">
        <v>1050</v>
      </c>
      <c r="B51" s="8" t="s">
        <v>55</v>
      </c>
      <c r="C51" s="8" t="s">
        <v>2</v>
      </c>
    </row>
    <row r="52" spans="1:3" ht="12.75" hidden="1" x14ac:dyDescent="0.2">
      <c r="A52" s="6">
        <v>1051</v>
      </c>
      <c r="B52" s="6" t="s">
        <v>56</v>
      </c>
      <c r="C52" s="6" t="s">
        <v>2</v>
      </c>
    </row>
    <row r="53" spans="1:3" ht="12.75" hidden="1" x14ac:dyDescent="0.2">
      <c r="A53" s="6">
        <v>1052</v>
      </c>
      <c r="B53" s="6" t="s">
        <v>57</v>
      </c>
      <c r="C53" s="6" t="s">
        <v>2</v>
      </c>
    </row>
    <row r="54" spans="1:3" ht="12.75" hidden="1" x14ac:dyDescent="0.2">
      <c r="A54" s="6">
        <v>1053</v>
      </c>
      <c r="B54" s="6" t="s">
        <v>58</v>
      </c>
      <c r="C54" s="6" t="s">
        <v>8</v>
      </c>
    </row>
    <row r="55" spans="1:3" ht="12.75" hidden="1" x14ac:dyDescent="0.2">
      <c r="A55" s="6">
        <v>1054</v>
      </c>
      <c r="B55" s="6" t="s">
        <v>59</v>
      </c>
      <c r="C55" s="6" t="s">
        <v>2</v>
      </c>
    </row>
    <row r="56" spans="1:3" ht="12.75" hidden="1" x14ac:dyDescent="0.2">
      <c r="A56" s="6">
        <v>1055</v>
      </c>
      <c r="B56" s="6" t="s">
        <v>60</v>
      </c>
      <c r="C56" s="6" t="s">
        <v>4</v>
      </c>
    </row>
    <row r="57" spans="1:3" ht="12.75" hidden="1" x14ac:dyDescent="0.2">
      <c r="A57" s="6">
        <v>1056</v>
      </c>
      <c r="B57" s="6" t="s">
        <v>61</v>
      </c>
      <c r="C57" s="6" t="s">
        <v>2</v>
      </c>
    </row>
    <row r="58" spans="1:3" ht="12.75" hidden="1" x14ac:dyDescent="0.2">
      <c r="A58" s="6">
        <v>1057</v>
      </c>
      <c r="B58" s="6" t="s">
        <v>62</v>
      </c>
      <c r="C58" s="6" t="s">
        <v>2</v>
      </c>
    </row>
    <row r="59" spans="1:3" ht="12.75" hidden="1" x14ac:dyDescent="0.2">
      <c r="A59" s="6">
        <v>1058</v>
      </c>
      <c r="B59" s="6" t="s">
        <v>63</v>
      </c>
      <c r="C59" s="6" t="s">
        <v>2</v>
      </c>
    </row>
    <row r="60" spans="1:3" ht="12.75" hidden="1" x14ac:dyDescent="0.2">
      <c r="A60" s="6">
        <v>1059</v>
      </c>
      <c r="B60" s="6" t="s">
        <v>64</v>
      </c>
      <c r="C60" s="6" t="s">
        <v>2</v>
      </c>
    </row>
    <row r="61" spans="1:3" ht="12.75" hidden="1" x14ac:dyDescent="0.2">
      <c r="A61" s="6">
        <v>1060</v>
      </c>
      <c r="B61" s="6" t="s">
        <v>65</v>
      </c>
      <c r="C61" s="6" t="s">
        <v>4</v>
      </c>
    </row>
    <row r="62" spans="1:3" ht="12.75" hidden="1" x14ac:dyDescent="0.2">
      <c r="A62" s="6">
        <v>1061</v>
      </c>
      <c r="B62" s="6" t="s">
        <v>66</v>
      </c>
      <c r="C62" s="6" t="s">
        <v>4</v>
      </c>
    </row>
    <row r="63" spans="1:3" ht="12.75" hidden="1" x14ac:dyDescent="0.2">
      <c r="A63" s="6">
        <v>1062</v>
      </c>
      <c r="B63" s="6" t="s">
        <v>67</v>
      </c>
      <c r="C63" s="6" t="s">
        <v>2</v>
      </c>
    </row>
    <row r="64" spans="1:3" ht="12.75" hidden="1" x14ac:dyDescent="0.2">
      <c r="A64" s="6">
        <v>1063</v>
      </c>
      <c r="B64" s="6" t="s">
        <v>68</v>
      </c>
      <c r="C64" s="6" t="s">
        <v>6</v>
      </c>
    </row>
    <row r="65" spans="1:3" ht="12.75" hidden="1" x14ac:dyDescent="0.2">
      <c r="A65" s="6">
        <v>1064</v>
      </c>
      <c r="B65" s="6" t="s">
        <v>69</v>
      </c>
      <c r="C65" s="6" t="s">
        <v>2</v>
      </c>
    </row>
    <row r="66" spans="1:3" ht="12.75" hidden="1" x14ac:dyDescent="0.2">
      <c r="A66" s="6">
        <v>1065</v>
      </c>
      <c r="B66" s="6" t="s">
        <v>70</v>
      </c>
      <c r="C66" s="6" t="s">
        <v>2</v>
      </c>
    </row>
    <row r="67" spans="1:3" ht="12.75" hidden="1" x14ac:dyDescent="0.2">
      <c r="A67" s="6">
        <v>1066</v>
      </c>
      <c r="B67" s="6" t="s">
        <v>71</v>
      </c>
      <c r="C67" s="6" t="s">
        <v>2</v>
      </c>
    </row>
    <row r="68" spans="1:3" ht="12.75" hidden="1" x14ac:dyDescent="0.2">
      <c r="A68" s="6">
        <v>1067</v>
      </c>
      <c r="B68" s="6" t="s">
        <v>72</v>
      </c>
      <c r="C68" s="6" t="s">
        <v>2</v>
      </c>
    </row>
    <row r="69" spans="1:3" ht="12.75" hidden="1" x14ac:dyDescent="0.2">
      <c r="A69" s="6">
        <v>1068</v>
      </c>
      <c r="B69" s="6" t="s">
        <v>73</v>
      </c>
      <c r="C69" s="6" t="s">
        <v>2</v>
      </c>
    </row>
    <row r="70" spans="1:3" ht="12.75" hidden="1" x14ac:dyDescent="0.2">
      <c r="A70" s="6">
        <v>1069</v>
      </c>
      <c r="B70" s="6" t="s">
        <v>74</v>
      </c>
      <c r="C70" s="6" t="s">
        <v>2</v>
      </c>
    </row>
    <row r="71" spans="1:3" ht="12.75" hidden="1" x14ac:dyDescent="0.2">
      <c r="A71" s="6">
        <v>1070</v>
      </c>
      <c r="B71" s="6" t="s">
        <v>75</v>
      </c>
      <c r="C71" s="6" t="s">
        <v>2</v>
      </c>
    </row>
    <row r="72" spans="1:3" ht="12.75" hidden="1" x14ac:dyDescent="0.2">
      <c r="A72" s="6">
        <v>1071</v>
      </c>
      <c r="B72" s="6" t="s">
        <v>76</v>
      </c>
      <c r="C72" s="6" t="s">
        <v>2</v>
      </c>
    </row>
    <row r="73" spans="1:3" ht="12.75" hidden="1" x14ac:dyDescent="0.2">
      <c r="A73" s="6">
        <v>1072</v>
      </c>
      <c r="B73" s="6" t="s">
        <v>77</v>
      </c>
      <c r="C73" s="6" t="s">
        <v>2</v>
      </c>
    </row>
    <row r="74" spans="1:3" ht="12.75" hidden="1" x14ac:dyDescent="0.2">
      <c r="A74" s="6">
        <v>1073</v>
      </c>
      <c r="B74" s="6" t="s">
        <v>78</v>
      </c>
      <c r="C74" s="6" t="s">
        <v>2</v>
      </c>
    </row>
    <row r="75" spans="1:3" ht="12.75" hidden="1" x14ac:dyDescent="0.2">
      <c r="A75" s="6">
        <v>1074</v>
      </c>
      <c r="B75" s="6" t="s">
        <v>79</v>
      </c>
      <c r="C75" s="6" t="s">
        <v>2</v>
      </c>
    </row>
    <row r="76" spans="1:3" ht="12.75" hidden="1" x14ac:dyDescent="0.2">
      <c r="A76" s="6">
        <v>1075</v>
      </c>
      <c r="B76" s="6" t="s">
        <v>80</v>
      </c>
      <c r="C76" s="6" t="s">
        <v>4</v>
      </c>
    </row>
    <row r="77" spans="1:3" ht="12.75" hidden="1" x14ac:dyDescent="0.2">
      <c r="A77" s="6">
        <v>1076</v>
      </c>
      <c r="B77" s="6" t="s">
        <v>81</v>
      </c>
      <c r="C77" s="6" t="s">
        <v>2</v>
      </c>
    </row>
    <row r="78" spans="1:3" ht="12.75" hidden="1" x14ac:dyDescent="0.2">
      <c r="A78" s="6">
        <v>1077</v>
      </c>
      <c r="B78" s="6" t="s">
        <v>82</v>
      </c>
      <c r="C78" s="6" t="s">
        <v>4</v>
      </c>
    </row>
    <row r="79" spans="1:3" ht="12.75" hidden="1" x14ac:dyDescent="0.2">
      <c r="A79" s="6">
        <v>1078</v>
      </c>
      <c r="B79" s="6" t="s">
        <v>83</v>
      </c>
      <c r="C79" s="6" t="s">
        <v>2</v>
      </c>
    </row>
    <row r="80" spans="1:3" ht="12.75" hidden="1" x14ac:dyDescent="0.2">
      <c r="A80" s="6">
        <v>1079</v>
      </c>
      <c r="B80" s="6" t="s">
        <v>84</v>
      </c>
      <c r="C80" s="6" t="s">
        <v>2</v>
      </c>
    </row>
    <row r="81" spans="1:3" ht="12.75" hidden="1" x14ac:dyDescent="0.2">
      <c r="A81" s="6">
        <v>1080</v>
      </c>
      <c r="B81" s="6" t="s">
        <v>85</v>
      </c>
      <c r="C81" s="6" t="s">
        <v>2</v>
      </c>
    </row>
    <row r="82" spans="1:3" ht="12.75" hidden="1" x14ac:dyDescent="0.2">
      <c r="A82" s="6">
        <v>1081</v>
      </c>
      <c r="B82" s="6" t="s">
        <v>86</v>
      </c>
      <c r="C82" s="6" t="s">
        <v>4</v>
      </c>
    </row>
    <row r="83" spans="1:3" ht="12.75" hidden="1" x14ac:dyDescent="0.2">
      <c r="A83" s="6">
        <v>1082</v>
      </c>
      <c r="B83" s="6" t="s">
        <v>87</v>
      </c>
      <c r="C83" s="6" t="s">
        <v>2</v>
      </c>
    </row>
    <row r="84" spans="1:3" ht="12.75" hidden="1" x14ac:dyDescent="0.2">
      <c r="A84" s="6">
        <v>1083</v>
      </c>
      <c r="B84" s="6" t="s">
        <v>88</v>
      </c>
      <c r="C84" s="6" t="s">
        <v>2</v>
      </c>
    </row>
    <row r="85" spans="1:3" ht="12.75" hidden="1" x14ac:dyDescent="0.2">
      <c r="A85" s="6">
        <v>1084</v>
      </c>
      <c r="B85" s="6" t="s">
        <v>89</v>
      </c>
      <c r="C85" s="6" t="s">
        <v>4</v>
      </c>
    </row>
    <row r="86" spans="1:3" ht="12.75" hidden="1" x14ac:dyDescent="0.2">
      <c r="A86" s="6">
        <v>1085</v>
      </c>
      <c r="B86" s="6" t="s">
        <v>90</v>
      </c>
      <c r="C86" s="6" t="s">
        <v>2</v>
      </c>
    </row>
    <row r="87" spans="1:3" ht="12.75" hidden="1" x14ac:dyDescent="0.2">
      <c r="A87" s="6">
        <v>1086</v>
      </c>
      <c r="B87" s="6" t="s">
        <v>91</v>
      </c>
      <c r="C87" s="6" t="s">
        <v>2</v>
      </c>
    </row>
    <row r="88" spans="1:3" ht="12.75" hidden="1" x14ac:dyDescent="0.2">
      <c r="A88" s="6">
        <v>1087</v>
      </c>
      <c r="B88" s="6" t="s">
        <v>92</v>
      </c>
      <c r="C88" s="6" t="s">
        <v>2</v>
      </c>
    </row>
    <row r="89" spans="1:3" ht="12.75" hidden="1" x14ac:dyDescent="0.2">
      <c r="A89" s="6">
        <v>1088</v>
      </c>
      <c r="B89" s="6" t="s">
        <v>93</v>
      </c>
      <c r="C89" s="6" t="s">
        <v>2</v>
      </c>
    </row>
    <row r="90" spans="1:3" ht="12.75" hidden="1" x14ac:dyDescent="0.2">
      <c r="A90" s="6">
        <v>1089</v>
      </c>
      <c r="B90" s="6" t="s">
        <v>94</v>
      </c>
      <c r="C90" s="6" t="s">
        <v>2</v>
      </c>
    </row>
    <row r="91" spans="1:3" ht="12.75" hidden="1" x14ac:dyDescent="0.2">
      <c r="A91" s="6">
        <v>1090</v>
      </c>
      <c r="B91" s="6" t="s">
        <v>95</v>
      </c>
      <c r="C91" s="6" t="s">
        <v>2</v>
      </c>
    </row>
    <row r="92" spans="1:3" ht="12.75" hidden="1" x14ac:dyDescent="0.2">
      <c r="A92" s="6">
        <v>1091</v>
      </c>
      <c r="B92" s="6" t="s">
        <v>96</v>
      </c>
      <c r="C92" s="6" t="s">
        <v>2</v>
      </c>
    </row>
    <row r="93" spans="1:3" ht="12.75" hidden="1" x14ac:dyDescent="0.2">
      <c r="A93" s="6">
        <v>1092</v>
      </c>
      <c r="B93" s="6" t="s">
        <v>97</v>
      </c>
      <c r="C93" s="6" t="s">
        <v>4</v>
      </c>
    </row>
    <row r="94" spans="1:3" ht="12.75" hidden="1" x14ac:dyDescent="0.2">
      <c r="A94" s="6">
        <v>1093</v>
      </c>
      <c r="B94" s="6" t="s">
        <v>98</v>
      </c>
      <c r="C94" s="6" t="s">
        <v>4</v>
      </c>
    </row>
    <row r="95" spans="1:3" ht="12.75" hidden="1" x14ac:dyDescent="0.2">
      <c r="A95" s="6">
        <v>1094</v>
      </c>
      <c r="B95" s="6" t="s">
        <v>99</v>
      </c>
      <c r="C95" s="6" t="s">
        <v>4</v>
      </c>
    </row>
    <row r="96" spans="1:3" ht="12.75" hidden="1" x14ac:dyDescent="0.2">
      <c r="A96" s="6">
        <v>1095</v>
      </c>
      <c r="B96" s="6" t="s">
        <v>100</v>
      </c>
      <c r="C96" s="6" t="s">
        <v>4</v>
      </c>
    </row>
    <row r="97" spans="1:3" ht="12.75" hidden="1" x14ac:dyDescent="0.2">
      <c r="A97" s="6">
        <v>1096</v>
      </c>
      <c r="B97" s="6" t="s">
        <v>101</v>
      </c>
      <c r="C97" s="6" t="s">
        <v>8</v>
      </c>
    </row>
    <row r="98" spans="1:3" ht="12.75" hidden="1" x14ac:dyDescent="0.2">
      <c r="A98" s="6">
        <v>1097</v>
      </c>
      <c r="B98" s="6" t="s">
        <v>102</v>
      </c>
      <c r="C98" s="6" t="s">
        <v>4</v>
      </c>
    </row>
    <row r="99" spans="1:3" ht="12.75" hidden="1" x14ac:dyDescent="0.2">
      <c r="A99" s="6">
        <v>1098</v>
      </c>
      <c r="B99" s="6" t="s">
        <v>103</v>
      </c>
      <c r="C99" s="6" t="s">
        <v>2</v>
      </c>
    </row>
    <row r="100" spans="1:3" ht="12.75" hidden="1" x14ac:dyDescent="0.2">
      <c r="A100" s="6">
        <v>1099</v>
      </c>
      <c r="B100" s="6" t="s">
        <v>104</v>
      </c>
      <c r="C100" s="6" t="s">
        <v>2</v>
      </c>
    </row>
    <row r="101" spans="1:3" ht="12.75" hidden="1" x14ac:dyDescent="0.2">
      <c r="A101" s="6">
        <v>1100</v>
      </c>
      <c r="B101" s="6" t="s">
        <v>105</v>
      </c>
      <c r="C101" s="6" t="s">
        <v>4</v>
      </c>
    </row>
    <row r="102" spans="1:3" ht="12.75" hidden="1" x14ac:dyDescent="0.2">
      <c r="A102" s="6">
        <v>1101</v>
      </c>
      <c r="B102" s="6" t="s">
        <v>106</v>
      </c>
      <c r="C102" s="6" t="s">
        <v>4</v>
      </c>
    </row>
    <row r="103" spans="1:3" ht="12.75" hidden="1" x14ac:dyDescent="0.2">
      <c r="A103" s="6">
        <v>1102</v>
      </c>
      <c r="B103" s="6" t="s">
        <v>107</v>
      </c>
      <c r="C103" s="6" t="s">
        <v>4</v>
      </c>
    </row>
    <row r="104" spans="1:3" ht="12.75" hidden="1" x14ac:dyDescent="0.2">
      <c r="A104" s="6">
        <v>1103</v>
      </c>
      <c r="B104" s="6" t="s">
        <v>108</v>
      </c>
      <c r="C104" s="6" t="s">
        <v>4</v>
      </c>
    </row>
    <row r="105" spans="1:3" ht="12.75" hidden="1" x14ac:dyDescent="0.2">
      <c r="A105" s="6">
        <v>1104</v>
      </c>
      <c r="B105" s="6" t="s">
        <v>109</v>
      </c>
      <c r="C105" s="6" t="s">
        <v>4</v>
      </c>
    </row>
    <row r="106" spans="1:3" ht="12.75" hidden="1" x14ac:dyDescent="0.2">
      <c r="A106" s="6">
        <v>1105</v>
      </c>
      <c r="B106" s="6" t="s">
        <v>110</v>
      </c>
      <c r="C106" s="6" t="s">
        <v>4</v>
      </c>
    </row>
    <row r="107" spans="1:3" ht="12.75" hidden="1" x14ac:dyDescent="0.2">
      <c r="A107" s="6">
        <v>1106</v>
      </c>
      <c r="B107" s="6" t="s">
        <v>111</v>
      </c>
      <c r="C107" s="6" t="s">
        <v>4</v>
      </c>
    </row>
    <row r="108" spans="1:3" ht="12.75" hidden="1" x14ac:dyDescent="0.2">
      <c r="A108" s="6">
        <v>1107</v>
      </c>
      <c r="B108" s="6" t="s">
        <v>112</v>
      </c>
      <c r="C108" s="6" t="s">
        <v>4</v>
      </c>
    </row>
    <row r="109" spans="1:3" ht="12.75" hidden="1" x14ac:dyDescent="0.2">
      <c r="A109" s="6">
        <v>1108</v>
      </c>
      <c r="B109" s="6" t="s">
        <v>113</v>
      </c>
      <c r="C109" s="6" t="s">
        <v>4</v>
      </c>
    </row>
    <row r="110" spans="1:3" ht="12.75" hidden="1" x14ac:dyDescent="0.2">
      <c r="A110" s="6">
        <v>1109</v>
      </c>
      <c r="B110" s="6" t="s">
        <v>114</v>
      </c>
      <c r="C110" s="6" t="s">
        <v>2</v>
      </c>
    </row>
    <row r="111" spans="1:3" ht="12.75" hidden="1" x14ac:dyDescent="0.2">
      <c r="A111" s="6">
        <v>1110</v>
      </c>
      <c r="B111" s="6" t="s">
        <v>115</v>
      </c>
      <c r="C111" s="6" t="s">
        <v>2</v>
      </c>
    </row>
    <row r="112" spans="1:3" ht="12.75" hidden="1" x14ac:dyDescent="0.2">
      <c r="A112" s="6">
        <v>1111</v>
      </c>
      <c r="B112" s="6" t="s">
        <v>116</v>
      </c>
      <c r="C112" s="6" t="s">
        <v>2</v>
      </c>
    </row>
    <row r="113" spans="1:3" ht="12.75" hidden="1" x14ac:dyDescent="0.2">
      <c r="A113" s="6">
        <v>1112</v>
      </c>
      <c r="B113" s="6" t="s">
        <v>117</v>
      </c>
      <c r="C113" s="6" t="s">
        <v>4</v>
      </c>
    </row>
    <row r="114" spans="1:3" ht="12.75" hidden="1" x14ac:dyDescent="0.2">
      <c r="A114" s="6">
        <v>1113</v>
      </c>
      <c r="B114" s="6" t="s">
        <v>118</v>
      </c>
      <c r="C114" s="6" t="s">
        <v>4</v>
      </c>
    </row>
    <row r="115" spans="1:3" ht="12.75" hidden="1" x14ac:dyDescent="0.2">
      <c r="A115" s="6">
        <v>1114</v>
      </c>
      <c r="B115" s="6" t="s">
        <v>119</v>
      </c>
      <c r="C115" s="6" t="s">
        <v>4</v>
      </c>
    </row>
    <row r="116" spans="1:3" ht="12.75" hidden="1" x14ac:dyDescent="0.2">
      <c r="A116" s="6">
        <v>1115</v>
      </c>
      <c r="B116" s="6" t="s">
        <v>120</v>
      </c>
      <c r="C116" s="6" t="s">
        <v>2</v>
      </c>
    </row>
    <row r="117" spans="1:3" ht="12.75" hidden="1" x14ac:dyDescent="0.2">
      <c r="A117" s="6">
        <v>1116</v>
      </c>
      <c r="B117" s="6" t="s">
        <v>121</v>
      </c>
      <c r="C117" s="6" t="s">
        <v>4</v>
      </c>
    </row>
    <row r="118" spans="1:3" ht="12.75" hidden="1" x14ac:dyDescent="0.2">
      <c r="A118" s="6">
        <v>1117</v>
      </c>
      <c r="B118" s="6" t="s">
        <v>122</v>
      </c>
      <c r="C118" s="6" t="s">
        <v>4</v>
      </c>
    </row>
    <row r="119" spans="1:3" ht="12.75" hidden="1" x14ac:dyDescent="0.2">
      <c r="A119" s="6">
        <v>1118</v>
      </c>
      <c r="B119" s="6" t="s">
        <v>123</v>
      </c>
      <c r="C119" s="6" t="s">
        <v>2</v>
      </c>
    </row>
    <row r="120" spans="1:3" ht="12.75" hidden="1" x14ac:dyDescent="0.2">
      <c r="A120" s="6">
        <v>1119</v>
      </c>
      <c r="B120" s="6" t="s">
        <v>124</v>
      </c>
      <c r="C120" s="6" t="s">
        <v>8</v>
      </c>
    </row>
    <row r="121" spans="1:3" ht="12.75" hidden="1" x14ac:dyDescent="0.2">
      <c r="A121" s="6">
        <v>1120</v>
      </c>
      <c r="B121" s="6" t="s">
        <v>125</v>
      </c>
      <c r="C121" s="6" t="s">
        <v>8</v>
      </c>
    </row>
    <row r="122" spans="1:3" ht="12.75" hidden="1" x14ac:dyDescent="0.2">
      <c r="A122" s="6">
        <v>1121</v>
      </c>
      <c r="B122" s="6" t="s">
        <v>126</v>
      </c>
      <c r="C122" s="6" t="s">
        <v>4</v>
      </c>
    </row>
    <row r="123" spans="1:3" ht="12.75" hidden="1" x14ac:dyDescent="0.2">
      <c r="A123" s="6">
        <v>1122</v>
      </c>
      <c r="B123" s="6" t="s">
        <v>127</v>
      </c>
      <c r="C123" s="6" t="s">
        <v>2</v>
      </c>
    </row>
    <row r="124" spans="1:3" ht="12.75" hidden="1" x14ac:dyDescent="0.2">
      <c r="A124" s="6">
        <v>1123</v>
      </c>
      <c r="B124" s="6" t="s">
        <v>128</v>
      </c>
      <c r="C124" s="6" t="s">
        <v>2</v>
      </c>
    </row>
    <row r="125" spans="1:3" ht="12.75" hidden="1" x14ac:dyDescent="0.2">
      <c r="A125" s="6">
        <v>1124</v>
      </c>
      <c r="B125" s="6" t="s">
        <v>129</v>
      </c>
      <c r="C125" s="6" t="s">
        <v>2</v>
      </c>
    </row>
    <row r="126" spans="1:3" ht="12.75" hidden="1" x14ac:dyDescent="0.2">
      <c r="A126" s="6">
        <v>1125</v>
      </c>
      <c r="B126" s="6" t="s">
        <v>130</v>
      </c>
      <c r="C126" s="6" t="s">
        <v>2</v>
      </c>
    </row>
    <row r="127" spans="1:3" ht="12.75" hidden="1" x14ac:dyDescent="0.2">
      <c r="A127" s="6">
        <v>1126</v>
      </c>
      <c r="B127" s="6" t="s">
        <v>131</v>
      </c>
      <c r="C127" s="6" t="s">
        <v>4</v>
      </c>
    </row>
    <row r="128" spans="1:3" ht="12.75" hidden="1" x14ac:dyDescent="0.2">
      <c r="A128" s="6">
        <v>1127</v>
      </c>
      <c r="B128" s="6" t="s">
        <v>132</v>
      </c>
      <c r="C128" s="6" t="s">
        <v>2</v>
      </c>
    </row>
    <row r="129" spans="1:3" ht="12.75" hidden="1" x14ac:dyDescent="0.2">
      <c r="A129" s="6">
        <v>1128</v>
      </c>
      <c r="B129" s="6" t="s">
        <v>133</v>
      </c>
      <c r="C129" s="6" t="s">
        <v>2</v>
      </c>
    </row>
    <row r="130" spans="1:3" ht="12.75" hidden="1" x14ac:dyDescent="0.2">
      <c r="A130" s="6">
        <v>1129</v>
      </c>
      <c r="B130" s="6" t="s">
        <v>134</v>
      </c>
      <c r="C130" s="6" t="s">
        <v>8</v>
      </c>
    </row>
    <row r="131" spans="1:3" ht="12.75" hidden="1" x14ac:dyDescent="0.2">
      <c r="A131" s="6">
        <v>1130</v>
      </c>
      <c r="B131" s="6" t="s">
        <v>135</v>
      </c>
      <c r="C131" s="6" t="s">
        <v>6</v>
      </c>
    </row>
    <row r="132" spans="1:3" ht="12.75" hidden="1" x14ac:dyDescent="0.2">
      <c r="A132" s="6">
        <v>1131</v>
      </c>
      <c r="B132" s="6" t="s">
        <v>136</v>
      </c>
      <c r="C132" s="6" t="s">
        <v>2</v>
      </c>
    </row>
    <row r="133" spans="1:3" ht="12.75" hidden="1" x14ac:dyDescent="0.2">
      <c r="A133" s="6">
        <v>1132</v>
      </c>
      <c r="B133" s="6" t="s">
        <v>137</v>
      </c>
      <c r="C133" s="6" t="s">
        <v>2</v>
      </c>
    </row>
    <row r="134" spans="1:3" ht="12.75" hidden="1" x14ac:dyDescent="0.2">
      <c r="A134" s="6">
        <v>1133</v>
      </c>
      <c r="B134" s="6" t="s">
        <v>138</v>
      </c>
      <c r="C134" s="6" t="s">
        <v>6</v>
      </c>
    </row>
    <row r="135" spans="1:3" ht="12.75" hidden="1" x14ac:dyDescent="0.2">
      <c r="A135" s="6">
        <v>1134</v>
      </c>
      <c r="B135" s="6" t="s">
        <v>139</v>
      </c>
      <c r="C135" s="6" t="s">
        <v>2</v>
      </c>
    </row>
    <row r="136" spans="1:3" ht="12.75" hidden="1" x14ac:dyDescent="0.2">
      <c r="A136" s="6">
        <v>1135</v>
      </c>
      <c r="B136" s="6" t="s">
        <v>140</v>
      </c>
      <c r="C136" s="6" t="s">
        <v>2</v>
      </c>
    </row>
    <row r="137" spans="1:3" ht="12.75" hidden="1" x14ac:dyDescent="0.2">
      <c r="A137" s="6">
        <v>1136</v>
      </c>
      <c r="B137" s="6" t="s">
        <v>141</v>
      </c>
      <c r="C137" s="6" t="s">
        <v>4</v>
      </c>
    </row>
    <row r="138" spans="1:3" ht="12.75" hidden="1" x14ac:dyDescent="0.2">
      <c r="A138" s="6">
        <v>1137</v>
      </c>
      <c r="B138" s="6" t="s">
        <v>142</v>
      </c>
      <c r="C138" s="6" t="s">
        <v>4</v>
      </c>
    </row>
    <row r="139" spans="1:3" ht="12.75" hidden="1" x14ac:dyDescent="0.2">
      <c r="A139" s="6">
        <v>1138</v>
      </c>
      <c r="B139" s="6" t="s">
        <v>143</v>
      </c>
      <c r="C139" s="6" t="s">
        <v>4</v>
      </c>
    </row>
    <row r="140" spans="1:3" ht="12.75" hidden="1" x14ac:dyDescent="0.2">
      <c r="A140" s="6">
        <v>1139</v>
      </c>
      <c r="B140" s="6" t="s">
        <v>144</v>
      </c>
      <c r="C140" s="6" t="s">
        <v>8</v>
      </c>
    </row>
    <row r="141" spans="1:3" ht="12.75" hidden="1" x14ac:dyDescent="0.2">
      <c r="A141" s="6">
        <v>1140</v>
      </c>
      <c r="B141" s="6" t="s">
        <v>145</v>
      </c>
      <c r="C141" s="6" t="s">
        <v>8</v>
      </c>
    </row>
    <row r="142" spans="1:3" ht="12.75" hidden="1" x14ac:dyDescent="0.2">
      <c r="A142" s="6">
        <v>1141</v>
      </c>
      <c r="B142" s="6" t="s">
        <v>146</v>
      </c>
      <c r="C142" s="6" t="s">
        <v>2</v>
      </c>
    </row>
    <row r="143" spans="1:3" ht="12.75" hidden="1" x14ac:dyDescent="0.2">
      <c r="A143" s="6">
        <v>1142</v>
      </c>
      <c r="B143" s="6" t="s">
        <v>147</v>
      </c>
      <c r="C143" s="6" t="s">
        <v>4</v>
      </c>
    </row>
    <row r="144" spans="1:3" ht="12.75" hidden="1" x14ac:dyDescent="0.2">
      <c r="A144" s="6">
        <v>1143</v>
      </c>
      <c r="B144" s="6" t="s">
        <v>148</v>
      </c>
      <c r="C144" s="6" t="s">
        <v>4</v>
      </c>
    </row>
    <row r="145" spans="1:3" ht="12.75" hidden="1" x14ac:dyDescent="0.2">
      <c r="A145" s="6">
        <v>1144</v>
      </c>
      <c r="B145" s="6" t="s">
        <v>149</v>
      </c>
      <c r="C145" s="6" t="s">
        <v>4</v>
      </c>
    </row>
    <row r="146" spans="1:3" ht="12.75" hidden="1" x14ac:dyDescent="0.2">
      <c r="A146" s="6">
        <v>1145</v>
      </c>
      <c r="B146" s="6" t="s">
        <v>150</v>
      </c>
      <c r="C146" s="6" t="s">
        <v>4</v>
      </c>
    </row>
    <row r="147" spans="1:3" ht="12.75" hidden="1" x14ac:dyDescent="0.2">
      <c r="A147" s="6">
        <v>1146</v>
      </c>
      <c r="B147" s="6" t="s">
        <v>151</v>
      </c>
      <c r="C147" s="6" t="s">
        <v>2</v>
      </c>
    </row>
    <row r="148" spans="1:3" ht="12.75" hidden="1" x14ac:dyDescent="0.2">
      <c r="A148" s="6">
        <v>1147</v>
      </c>
      <c r="B148" s="6" t="s">
        <v>152</v>
      </c>
      <c r="C148" s="6" t="s">
        <v>4</v>
      </c>
    </row>
    <row r="149" spans="1:3" ht="12.75" hidden="1" x14ac:dyDescent="0.2">
      <c r="A149" s="6">
        <v>1148</v>
      </c>
      <c r="B149" s="6" t="s">
        <v>153</v>
      </c>
      <c r="C149" s="6" t="s">
        <v>4</v>
      </c>
    </row>
    <row r="150" spans="1:3" ht="12.75" hidden="1" x14ac:dyDescent="0.2">
      <c r="A150" s="6">
        <v>1149</v>
      </c>
      <c r="B150" s="6" t="s">
        <v>154</v>
      </c>
      <c r="C150" s="6" t="s">
        <v>6</v>
      </c>
    </row>
    <row r="151" spans="1:3" ht="12.75" hidden="1" x14ac:dyDescent="0.2">
      <c r="A151" s="6">
        <v>1150</v>
      </c>
      <c r="B151" s="6" t="s">
        <v>155</v>
      </c>
      <c r="C151" s="6" t="s">
        <v>8</v>
      </c>
    </row>
    <row r="152" spans="1:3" ht="12.75" hidden="1" x14ac:dyDescent="0.2">
      <c r="A152" s="6">
        <v>1151</v>
      </c>
      <c r="B152" s="6" t="s">
        <v>156</v>
      </c>
      <c r="C152" s="6" t="s">
        <v>2</v>
      </c>
    </row>
    <row r="153" spans="1:3" ht="12.75" hidden="1" x14ac:dyDescent="0.2">
      <c r="A153" s="6">
        <v>1152</v>
      </c>
      <c r="B153" s="6" t="s">
        <v>157</v>
      </c>
      <c r="C153" s="6" t="s">
        <v>4</v>
      </c>
    </row>
    <row r="154" spans="1:3" ht="12.75" hidden="1" x14ac:dyDescent="0.2">
      <c r="A154" s="6">
        <v>1153</v>
      </c>
      <c r="B154" s="6" t="s">
        <v>158</v>
      </c>
      <c r="C154" s="6" t="s">
        <v>2</v>
      </c>
    </row>
    <row r="155" spans="1:3" ht="12.75" hidden="1" x14ac:dyDescent="0.2">
      <c r="A155" s="6">
        <v>1154</v>
      </c>
      <c r="B155" s="6" t="s">
        <v>159</v>
      </c>
      <c r="C155" s="6" t="s">
        <v>2</v>
      </c>
    </row>
    <row r="156" spans="1:3" ht="12.75" hidden="1" x14ac:dyDescent="0.2">
      <c r="A156" s="6">
        <v>1155</v>
      </c>
      <c r="B156" s="6" t="s">
        <v>160</v>
      </c>
      <c r="C156" s="6" t="s">
        <v>2</v>
      </c>
    </row>
    <row r="157" spans="1:3" ht="12.75" hidden="1" x14ac:dyDescent="0.2">
      <c r="A157" s="6">
        <v>1156</v>
      </c>
      <c r="B157" s="6" t="s">
        <v>161</v>
      </c>
      <c r="C157" s="6" t="s">
        <v>2</v>
      </c>
    </row>
    <row r="158" spans="1:3" ht="12.75" hidden="1" x14ac:dyDescent="0.2">
      <c r="A158" s="6">
        <v>1157</v>
      </c>
      <c r="B158" s="6" t="s">
        <v>162</v>
      </c>
      <c r="C158" s="6" t="s">
        <v>2</v>
      </c>
    </row>
    <row r="159" spans="1:3" ht="12.75" hidden="1" x14ac:dyDescent="0.2">
      <c r="A159" s="6">
        <v>1158</v>
      </c>
      <c r="B159" s="6" t="s">
        <v>163</v>
      </c>
      <c r="C159" s="6" t="s">
        <v>4</v>
      </c>
    </row>
    <row r="160" spans="1:3" ht="12.75" hidden="1" x14ac:dyDescent="0.2">
      <c r="A160" s="6">
        <v>1159</v>
      </c>
      <c r="B160" s="6" t="s">
        <v>164</v>
      </c>
      <c r="C160" s="6" t="s">
        <v>4</v>
      </c>
    </row>
    <row r="161" spans="1:3" ht="12.75" hidden="1" x14ac:dyDescent="0.2">
      <c r="A161" s="6">
        <v>1160</v>
      </c>
      <c r="B161" s="6" t="s">
        <v>165</v>
      </c>
      <c r="C161" s="6" t="s">
        <v>6</v>
      </c>
    </row>
    <row r="162" spans="1:3" ht="12.75" hidden="1" x14ac:dyDescent="0.2">
      <c r="A162" s="6">
        <v>1161</v>
      </c>
      <c r="B162" s="6" t="s">
        <v>166</v>
      </c>
      <c r="C162" s="6" t="s">
        <v>2</v>
      </c>
    </row>
    <row r="163" spans="1:3" ht="12.75" hidden="1" x14ac:dyDescent="0.2">
      <c r="A163" s="6">
        <v>1162</v>
      </c>
      <c r="B163" s="6" t="s">
        <v>167</v>
      </c>
      <c r="C163" s="6" t="s">
        <v>2</v>
      </c>
    </row>
    <row r="164" spans="1:3" ht="12.75" hidden="1" x14ac:dyDescent="0.2">
      <c r="A164" s="6">
        <v>1163</v>
      </c>
      <c r="B164" s="6" t="s">
        <v>168</v>
      </c>
      <c r="C164" s="6" t="s">
        <v>4</v>
      </c>
    </row>
    <row r="165" spans="1:3" ht="12.75" hidden="1" x14ac:dyDescent="0.2">
      <c r="A165" s="6">
        <v>1164</v>
      </c>
      <c r="B165" s="6" t="s">
        <v>169</v>
      </c>
      <c r="C165" s="6" t="s">
        <v>2</v>
      </c>
    </row>
    <row r="166" spans="1:3" ht="12.75" hidden="1" x14ac:dyDescent="0.2">
      <c r="A166" s="6">
        <v>1165</v>
      </c>
      <c r="B166" s="6" t="s">
        <v>170</v>
      </c>
      <c r="C166" s="6" t="s">
        <v>4</v>
      </c>
    </row>
    <row r="167" spans="1:3" ht="12.75" hidden="1" x14ac:dyDescent="0.2">
      <c r="A167" s="6">
        <v>1166</v>
      </c>
      <c r="B167" s="6" t="s">
        <v>171</v>
      </c>
      <c r="C167" s="6" t="s">
        <v>2</v>
      </c>
    </row>
    <row r="168" spans="1:3" ht="12.75" hidden="1" x14ac:dyDescent="0.2">
      <c r="A168" s="6">
        <v>1167</v>
      </c>
      <c r="B168" s="6" t="s">
        <v>172</v>
      </c>
      <c r="C168" s="6" t="s">
        <v>4</v>
      </c>
    </row>
    <row r="169" spans="1:3" ht="12.75" hidden="1" x14ac:dyDescent="0.2">
      <c r="A169" s="6">
        <v>1168</v>
      </c>
      <c r="B169" s="6" t="s">
        <v>173</v>
      </c>
      <c r="C169" s="6" t="s">
        <v>2</v>
      </c>
    </row>
    <row r="170" spans="1:3" ht="12.75" hidden="1" x14ac:dyDescent="0.2">
      <c r="A170" s="6">
        <v>1169</v>
      </c>
      <c r="B170" s="6" t="s">
        <v>174</v>
      </c>
      <c r="C170" s="6" t="s">
        <v>2</v>
      </c>
    </row>
    <row r="171" spans="1:3" ht="12.75" hidden="1" x14ac:dyDescent="0.2">
      <c r="A171" s="6">
        <v>1170</v>
      </c>
      <c r="B171" s="6" t="s">
        <v>175</v>
      </c>
      <c r="C171" s="6" t="s">
        <v>2</v>
      </c>
    </row>
    <row r="172" spans="1:3" ht="12.75" hidden="1" x14ac:dyDescent="0.2">
      <c r="A172" s="6">
        <v>1171</v>
      </c>
      <c r="B172" s="6" t="s">
        <v>176</v>
      </c>
      <c r="C172" s="6" t="s">
        <v>2</v>
      </c>
    </row>
    <row r="173" spans="1:3" ht="12.75" hidden="1" x14ac:dyDescent="0.2">
      <c r="A173" s="6">
        <v>1172</v>
      </c>
      <c r="B173" s="6" t="s">
        <v>177</v>
      </c>
      <c r="C173" s="6" t="s">
        <v>2</v>
      </c>
    </row>
    <row r="174" spans="1:3" ht="12.75" hidden="1" x14ac:dyDescent="0.2">
      <c r="A174" s="6">
        <v>1173</v>
      </c>
      <c r="B174" s="6" t="s">
        <v>178</v>
      </c>
      <c r="C174" s="6" t="s">
        <v>8</v>
      </c>
    </row>
    <row r="175" spans="1:3" ht="12.75" hidden="1" x14ac:dyDescent="0.2">
      <c r="A175" s="6">
        <v>1174</v>
      </c>
      <c r="B175" s="6" t="s">
        <v>179</v>
      </c>
      <c r="C175" s="6" t="s">
        <v>4</v>
      </c>
    </row>
    <row r="176" spans="1:3" ht="12.75" hidden="1" x14ac:dyDescent="0.2">
      <c r="A176" s="6">
        <v>1175</v>
      </c>
      <c r="B176" s="6" t="s">
        <v>180</v>
      </c>
      <c r="C176" s="6" t="s">
        <v>2</v>
      </c>
    </row>
    <row r="177" spans="1:3" ht="12.75" hidden="1" x14ac:dyDescent="0.2">
      <c r="A177" s="6">
        <v>1176</v>
      </c>
      <c r="B177" s="6" t="s">
        <v>181</v>
      </c>
      <c r="C177" s="6" t="s">
        <v>2</v>
      </c>
    </row>
    <row r="178" spans="1:3" ht="12.75" hidden="1" x14ac:dyDescent="0.2">
      <c r="A178" s="6">
        <v>1177</v>
      </c>
      <c r="B178" s="6" t="s">
        <v>182</v>
      </c>
      <c r="C178" s="6" t="s">
        <v>2</v>
      </c>
    </row>
    <row r="179" spans="1:3" ht="12.75" hidden="1" x14ac:dyDescent="0.2">
      <c r="A179" s="6">
        <v>1178</v>
      </c>
      <c r="B179" s="6" t="s">
        <v>183</v>
      </c>
      <c r="C179" s="6" t="s">
        <v>2</v>
      </c>
    </row>
    <row r="180" spans="1:3" ht="12.75" hidden="1" x14ac:dyDescent="0.2">
      <c r="A180" s="6">
        <v>1179</v>
      </c>
      <c r="B180" s="6" t="s">
        <v>184</v>
      </c>
      <c r="C180" s="6" t="s">
        <v>4</v>
      </c>
    </row>
    <row r="181" spans="1:3" ht="12.75" hidden="1" x14ac:dyDescent="0.2">
      <c r="A181" s="6">
        <v>1180</v>
      </c>
      <c r="B181" s="6" t="s">
        <v>185</v>
      </c>
      <c r="C181" s="6" t="s">
        <v>2</v>
      </c>
    </row>
    <row r="182" spans="1:3" ht="12.75" hidden="1" x14ac:dyDescent="0.2">
      <c r="A182" s="6">
        <v>1181</v>
      </c>
      <c r="B182" s="6" t="s">
        <v>186</v>
      </c>
      <c r="C182" s="6" t="s">
        <v>4</v>
      </c>
    </row>
    <row r="183" spans="1:3" ht="12.75" hidden="1" x14ac:dyDescent="0.2">
      <c r="A183" s="6">
        <v>1182</v>
      </c>
      <c r="B183" s="6" t="s">
        <v>187</v>
      </c>
      <c r="C183" s="6" t="s">
        <v>4</v>
      </c>
    </row>
    <row r="184" spans="1:3" ht="12.75" hidden="1" x14ac:dyDescent="0.2">
      <c r="A184" s="6">
        <v>1183</v>
      </c>
      <c r="B184" s="6" t="s">
        <v>188</v>
      </c>
      <c r="C184" s="6" t="s">
        <v>4</v>
      </c>
    </row>
    <row r="185" spans="1:3" ht="12.75" hidden="1" x14ac:dyDescent="0.2">
      <c r="A185" s="6">
        <v>1184</v>
      </c>
      <c r="B185" s="6" t="s">
        <v>189</v>
      </c>
      <c r="C185" s="6" t="s">
        <v>2</v>
      </c>
    </row>
    <row r="186" spans="1:3" ht="12.75" hidden="1" x14ac:dyDescent="0.2">
      <c r="A186" s="6">
        <v>1185</v>
      </c>
      <c r="B186" s="6" t="s">
        <v>190</v>
      </c>
      <c r="C186" s="6" t="s">
        <v>4</v>
      </c>
    </row>
    <row r="187" spans="1:3" ht="12.75" hidden="1" x14ac:dyDescent="0.2">
      <c r="A187" s="6">
        <v>1186</v>
      </c>
      <c r="B187" s="6" t="s">
        <v>191</v>
      </c>
      <c r="C187" s="6" t="s">
        <v>4</v>
      </c>
    </row>
    <row r="188" spans="1:3" ht="12.75" hidden="1" x14ac:dyDescent="0.2">
      <c r="A188" s="6">
        <v>1187</v>
      </c>
      <c r="B188" s="6" t="s">
        <v>192</v>
      </c>
      <c r="C188" s="6" t="s">
        <v>6</v>
      </c>
    </row>
    <row r="189" spans="1:3" ht="12.75" hidden="1" x14ac:dyDescent="0.2">
      <c r="A189" s="6">
        <v>1188</v>
      </c>
      <c r="B189" s="6" t="s">
        <v>193</v>
      </c>
      <c r="C189" s="6" t="s">
        <v>6</v>
      </c>
    </row>
    <row r="190" spans="1:3" ht="12.75" hidden="1" x14ac:dyDescent="0.2">
      <c r="A190" s="6">
        <v>1189</v>
      </c>
      <c r="B190" s="6" t="s">
        <v>194</v>
      </c>
      <c r="C190" s="6" t="s">
        <v>2</v>
      </c>
    </row>
    <row r="191" spans="1:3" ht="12.75" hidden="1" x14ac:dyDescent="0.2">
      <c r="A191" s="6">
        <v>1190</v>
      </c>
      <c r="B191" s="6" t="s">
        <v>195</v>
      </c>
      <c r="C191" s="6" t="s">
        <v>6</v>
      </c>
    </row>
    <row r="192" spans="1:3" ht="12.75" hidden="1" x14ac:dyDescent="0.2">
      <c r="A192" s="6">
        <v>1191</v>
      </c>
      <c r="B192" s="6" t="s">
        <v>196</v>
      </c>
      <c r="C192" s="6" t="s">
        <v>2</v>
      </c>
    </row>
    <row r="193" spans="1:3" ht="12.75" hidden="1" x14ac:dyDescent="0.2">
      <c r="A193" s="6">
        <v>1192</v>
      </c>
      <c r="B193" s="6" t="s">
        <v>197</v>
      </c>
      <c r="C193" s="6" t="s">
        <v>4</v>
      </c>
    </row>
    <row r="194" spans="1:3" ht="12.75" hidden="1" x14ac:dyDescent="0.2">
      <c r="A194" s="6">
        <v>1193</v>
      </c>
      <c r="B194" s="6" t="s">
        <v>198</v>
      </c>
      <c r="C194" s="6" t="s">
        <v>2</v>
      </c>
    </row>
    <row r="195" spans="1:3" ht="12.75" hidden="1" x14ac:dyDescent="0.2">
      <c r="A195" s="6">
        <v>1194</v>
      </c>
      <c r="B195" s="6" t="s">
        <v>199</v>
      </c>
      <c r="C195" s="6" t="s">
        <v>2</v>
      </c>
    </row>
    <row r="196" spans="1:3" ht="12.75" hidden="1" x14ac:dyDescent="0.2">
      <c r="A196" s="6">
        <v>1195</v>
      </c>
      <c r="B196" s="6" t="s">
        <v>200</v>
      </c>
      <c r="C196" s="6" t="s">
        <v>2</v>
      </c>
    </row>
    <row r="197" spans="1:3" ht="12.75" hidden="1" x14ac:dyDescent="0.2">
      <c r="A197" s="6">
        <v>1196</v>
      </c>
      <c r="B197" s="6" t="s">
        <v>201</v>
      </c>
      <c r="C197" s="6" t="s">
        <v>4</v>
      </c>
    </row>
    <row r="198" spans="1:3" ht="12.75" hidden="1" x14ac:dyDescent="0.2">
      <c r="A198" s="6">
        <v>1197</v>
      </c>
      <c r="B198" s="6" t="s">
        <v>202</v>
      </c>
      <c r="C198" s="6" t="s">
        <v>2</v>
      </c>
    </row>
    <row r="199" spans="1:3" ht="12.75" hidden="1" x14ac:dyDescent="0.2">
      <c r="A199" s="6">
        <v>1198</v>
      </c>
      <c r="B199" s="6" t="s">
        <v>203</v>
      </c>
      <c r="C199" s="6" t="s">
        <v>4</v>
      </c>
    </row>
    <row r="200" spans="1:3" ht="12.75" hidden="1" x14ac:dyDescent="0.2">
      <c r="A200" s="6">
        <v>1199</v>
      </c>
      <c r="B200" s="6" t="s">
        <v>204</v>
      </c>
      <c r="C200" s="6" t="s">
        <v>4</v>
      </c>
    </row>
    <row r="201" spans="1:3" ht="12.75" hidden="1" x14ac:dyDescent="0.2">
      <c r="A201" s="6">
        <v>1200</v>
      </c>
      <c r="B201" s="6" t="s">
        <v>205</v>
      </c>
      <c r="C201" s="6" t="s">
        <v>2</v>
      </c>
    </row>
    <row r="202" spans="1:3" ht="12.75" hidden="1" x14ac:dyDescent="0.2">
      <c r="A202" s="6">
        <v>1201</v>
      </c>
      <c r="B202" s="6" t="s">
        <v>206</v>
      </c>
      <c r="C202" s="6" t="s">
        <v>2</v>
      </c>
    </row>
    <row r="203" spans="1:3" ht="12.75" hidden="1" x14ac:dyDescent="0.2">
      <c r="A203" s="6">
        <v>1202</v>
      </c>
      <c r="B203" s="6" t="s">
        <v>207</v>
      </c>
      <c r="C203" s="6" t="s">
        <v>2</v>
      </c>
    </row>
    <row r="204" spans="1:3" ht="12.75" hidden="1" x14ac:dyDescent="0.2">
      <c r="A204" s="6">
        <v>1203</v>
      </c>
      <c r="B204" s="6" t="s">
        <v>208</v>
      </c>
      <c r="C204" s="6" t="s">
        <v>2</v>
      </c>
    </row>
    <row r="205" spans="1:3" ht="12.75" hidden="1" x14ac:dyDescent="0.2">
      <c r="A205" s="6">
        <v>1205</v>
      </c>
      <c r="B205" s="6" t="s">
        <v>209</v>
      </c>
      <c r="C205" s="6" t="s">
        <v>2</v>
      </c>
    </row>
    <row r="206" spans="1:3" ht="12.75" hidden="1" x14ac:dyDescent="0.2">
      <c r="A206" s="6">
        <v>1206</v>
      </c>
      <c r="B206" s="6" t="s">
        <v>210</v>
      </c>
      <c r="C206" s="6" t="s">
        <v>4</v>
      </c>
    </row>
    <row r="207" spans="1:3" ht="12.75" hidden="1" x14ac:dyDescent="0.2">
      <c r="A207" s="6">
        <v>1207</v>
      </c>
      <c r="B207" s="6" t="s">
        <v>211</v>
      </c>
      <c r="C207" s="6" t="s">
        <v>4</v>
      </c>
    </row>
    <row r="208" spans="1:3" ht="12.75" hidden="1" x14ac:dyDescent="0.2">
      <c r="A208" s="6">
        <v>1208</v>
      </c>
      <c r="B208" s="6" t="s">
        <v>212</v>
      </c>
      <c r="C208" s="6" t="s">
        <v>2</v>
      </c>
    </row>
    <row r="209" spans="1:3" ht="12.75" hidden="1" x14ac:dyDescent="0.2">
      <c r="A209" s="6">
        <v>1209</v>
      </c>
      <c r="B209" s="6" t="s">
        <v>213</v>
      </c>
      <c r="C209" s="6" t="s">
        <v>2</v>
      </c>
    </row>
    <row r="210" spans="1:3" ht="12.75" hidden="1" x14ac:dyDescent="0.2">
      <c r="A210" s="6">
        <v>1210</v>
      </c>
      <c r="B210" s="6" t="s">
        <v>214</v>
      </c>
      <c r="C210" s="6" t="s">
        <v>2</v>
      </c>
    </row>
    <row r="211" spans="1:3" ht="12.75" hidden="1" x14ac:dyDescent="0.2">
      <c r="A211" s="6">
        <v>1211</v>
      </c>
      <c r="B211" s="6" t="s">
        <v>215</v>
      </c>
      <c r="C211" s="6" t="s">
        <v>8</v>
      </c>
    </row>
    <row r="212" spans="1:3" ht="12.75" hidden="1" x14ac:dyDescent="0.2">
      <c r="A212" s="6">
        <v>1212</v>
      </c>
      <c r="B212" s="6" t="s">
        <v>216</v>
      </c>
      <c r="C212" s="6" t="s">
        <v>6</v>
      </c>
    </row>
    <row r="213" spans="1:3" ht="12.75" hidden="1" x14ac:dyDescent="0.2">
      <c r="A213" s="6">
        <v>1213</v>
      </c>
      <c r="B213" s="6" t="s">
        <v>217</v>
      </c>
      <c r="C213" s="6" t="s">
        <v>8</v>
      </c>
    </row>
    <row r="214" spans="1:3" ht="12.75" hidden="1" x14ac:dyDescent="0.2">
      <c r="A214" s="6">
        <v>1214</v>
      </c>
      <c r="B214" s="6" t="s">
        <v>218</v>
      </c>
      <c r="C214" s="6" t="s">
        <v>4</v>
      </c>
    </row>
    <row r="215" spans="1:3" ht="12.75" hidden="1" x14ac:dyDescent="0.2">
      <c r="A215" s="6">
        <v>1215</v>
      </c>
      <c r="B215" s="6" t="s">
        <v>219</v>
      </c>
      <c r="C215" s="6" t="s">
        <v>4</v>
      </c>
    </row>
    <row r="216" spans="1:3" ht="12.75" hidden="1" x14ac:dyDescent="0.2">
      <c r="A216" s="6">
        <v>1216</v>
      </c>
      <c r="B216" s="6" t="s">
        <v>220</v>
      </c>
      <c r="C216" s="6" t="s">
        <v>4</v>
      </c>
    </row>
    <row r="217" spans="1:3" ht="12.75" hidden="1" x14ac:dyDescent="0.2">
      <c r="A217" s="6">
        <v>1217</v>
      </c>
      <c r="B217" s="6" t="s">
        <v>221</v>
      </c>
      <c r="C217" s="6" t="s">
        <v>4</v>
      </c>
    </row>
    <row r="218" spans="1:3" ht="12.75" hidden="1" x14ac:dyDescent="0.2">
      <c r="A218" s="6">
        <v>1218</v>
      </c>
      <c r="B218" s="6" t="s">
        <v>222</v>
      </c>
      <c r="C218" s="6" t="s">
        <v>2</v>
      </c>
    </row>
    <row r="219" spans="1:3" ht="12.75" hidden="1" x14ac:dyDescent="0.2">
      <c r="A219" s="6">
        <v>1219</v>
      </c>
      <c r="B219" s="6" t="s">
        <v>223</v>
      </c>
      <c r="C219" s="6" t="s">
        <v>4</v>
      </c>
    </row>
    <row r="220" spans="1:3" ht="12.75" hidden="1" x14ac:dyDescent="0.2">
      <c r="A220" s="6">
        <v>1220</v>
      </c>
      <c r="B220" s="6" t="s">
        <v>224</v>
      </c>
      <c r="C220" s="6" t="s">
        <v>4</v>
      </c>
    </row>
    <row r="221" spans="1:3" ht="12.75" hidden="1" x14ac:dyDescent="0.2">
      <c r="A221" s="6">
        <v>1221</v>
      </c>
      <c r="B221" s="6" t="s">
        <v>225</v>
      </c>
      <c r="C221" s="6" t="s">
        <v>2</v>
      </c>
    </row>
    <row r="222" spans="1:3" ht="12.75" hidden="1" x14ac:dyDescent="0.2">
      <c r="A222" s="6">
        <v>1222</v>
      </c>
      <c r="B222" s="6" t="s">
        <v>226</v>
      </c>
      <c r="C222" s="6" t="s">
        <v>2</v>
      </c>
    </row>
    <row r="223" spans="1:3" ht="12.75" hidden="1" x14ac:dyDescent="0.2">
      <c r="A223" s="6">
        <v>1223</v>
      </c>
      <c r="B223" s="6" t="s">
        <v>227</v>
      </c>
      <c r="C223" s="6" t="s">
        <v>2</v>
      </c>
    </row>
    <row r="224" spans="1:3" ht="12.75" hidden="1" x14ac:dyDescent="0.2">
      <c r="A224" s="6">
        <v>1224</v>
      </c>
      <c r="B224" s="6" t="s">
        <v>228</v>
      </c>
      <c r="C224" s="6" t="s">
        <v>2</v>
      </c>
    </row>
    <row r="225" spans="1:3" ht="12.75" hidden="1" x14ac:dyDescent="0.2">
      <c r="A225" s="6">
        <v>1225</v>
      </c>
      <c r="B225" s="6" t="s">
        <v>229</v>
      </c>
      <c r="C225" s="6" t="s">
        <v>2</v>
      </c>
    </row>
    <row r="226" spans="1:3" ht="12.75" hidden="1" x14ac:dyDescent="0.2">
      <c r="A226" s="6">
        <v>1226</v>
      </c>
      <c r="B226" s="6" t="s">
        <v>230</v>
      </c>
      <c r="C226" s="6" t="s">
        <v>2</v>
      </c>
    </row>
    <row r="227" spans="1:3" ht="12.75" hidden="1" x14ac:dyDescent="0.2">
      <c r="A227" s="6">
        <v>1227</v>
      </c>
      <c r="B227" s="6" t="s">
        <v>231</v>
      </c>
      <c r="C227" s="6" t="s">
        <v>2</v>
      </c>
    </row>
    <row r="228" spans="1:3" ht="12.75" hidden="1" x14ac:dyDescent="0.2">
      <c r="A228" s="6">
        <v>1228</v>
      </c>
      <c r="B228" s="6" t="s">
        <v>232</v>
      </c>
      <c r="C228" s="6" t="s">
        <v>8</v>
      </c>
    </row>
    <row r="229" spans="1:3" ht="12.75" hidden="1" x14ac:dyDescent="0.2">
      <c r="A229" s="6">
        <v>1229</v>
      </c>
      <c r="B229" s="6" t="s">
        <v>233</v>
      </c>
      <c r="C229" s="6" t="s">
        <v>4</v>
      </c>
    </row>
    <row r="230" spans="1:3" ht="12.75" hidden="1" x14ac:dyDescent="0.2">
      <c r="A230" s="6">
        <v>1230</v>
      </c>
      <c r="B230" s="6" t="s">
        <v>234</v>
      </c>
      <c r="C230" s="6" t="s">
        <v>4</v>
      </c>
    </row>
    <row r="231" spans="1:3" ht="12.75" hidden="1" x14ac:dyDescent="0.2">
      <c r="A231" s="6">
        <v>1231</v>
      </c>
      <c r="B231" s="6" t="s">
        <v>235</v>
      </c>
      <c r="C231" s="6" t="s">
        <v>4</v>
      </c>
    </row>
    <row r="232" spans="1:3" ht="12.75" hidden="1" x14ac:dyDescent="0.2">
      <c r="A232" s="6">
        <v>1233</v>
      </c>
      <c r="B232" s="6" t="s">
        <v>236</v>
      </c>
      <c r="C232" s="6" t="s">
        <v>8</v>
      </c>
    </row>
    <row r="233" spans="1:3" ht="12.75" hidden="1" x14ac:dyDescent="0.2">
      <c r="A233" s="6">
        <v>1234</v>
      </c>
      <c r="B233" s="6" t="s">
        <v>236</v>
      </c>
      <c r="C233" s="6" t="s">
        <v>8</v>
      </c>
    </row>
    <row r="234" spans="1:3" ht="12.75" hidden="1" x14ac:dyDescent="0.2">
      <c r="A234" s="6">
        <v>1235</v>
      </c>
      <c r="B234" s="6" t="s">
        <v>236</v>
      </c>
      <c r="C234" s="6" t="s">
        <v>8</v>
      </c>
    </row>
    <row r="235" spans="1:3" ht="12.75" hidden="1" x14ac:dyDescent="0.2">
      <c r="A235" s="6">
        <v>1236</v>
      </c>
      <c r="B235" s="6" t="s">
        <v>236</v>
      </c>
      <c r="C235" s="6" t="s">
        <v>8</v>
      </c>
    </row>
    <row r="236" spans="1:3" ht="12.75" hidden="1" x14ac:dyDescent="0.2">
      <c r="A236" s="6">
        <v>1237</v>
      </c>
      <c r="B236" s="6" t="s">
        <v>236</v>
      </c>
      <c r="C236" s="6" t="s">
        <v>8</v>
      </c>
    </row>
    <row r="237" spans="1:3" ht="12.75" hidden="1" x14ac:dyDescent="0.2">
      <c r="A237" s="6">
        <v>1238</v>
      </c>
      <c r="B237" s="6" t="s">
        <v>236</v>
      </c>
      <c r="C237" s="6" t="s">
        <v>8</v>
      </c>
    </row>
    <row r="238" spans="1:3" ht="12.75" hidden="1" x14ac:dyDescent="0.2">
      <c r="A238" s="6">
        <v>1239</v>
      </c>
      <c r="B238" s="6" t="s">
        <v>236</v>
      </c>
      <c r="C238" s="6" t="s">
        <v>8</v>
      </c>
    </row>
    <row r="239" spans="1:3" ht="12.75" hidden="1" x14ac:dyDescent="0.2">
      <c r="A239" s="6">
        <v>1240</v>
      </c>
      <c r="B239" s="6" t="s">
        <v>236</v>
      </c>
      <c r="C239" s="6" t="s">
        <v>8</v>
      </c>
    </row>
    <row r="240" spans="1:3" ht="12.75" hidden="1" x14ac:dyDescent="0.2">
      <c r="A240" s="6">
        <v>1241</v>
      </c>
      <c r="B240" s="6" t="s">
        <v>236</v>
      </c>
      <c r="C240" s="6" t="s">
        <v>8</v>
      </c>
    </row>
    <row r="241" spans="1:3" ht="12.75" hidden="1" x14ac:dyDescent="0.2">
      <c r="A241" s="6">
        <v>1242</v>
      </c>
      <c r="B241" s="6" t="s">
        <v>236</v>
      </c>
      <c r="C241" s="6" t="s">
        <v>8</v>
      </c>
    </row>
    <row r="242" spans="1:3" ht="12.75" hidden="1" x14ac:dyDescent="0.2">
      <c r="A242" s="6">
        <v>1243</v>
      </c>
      <c r="B242" s="6" t="s">
        <v>236</v>
      </c>
      <c r="C242" s="6" t="s">
        <v>8</v>
      </c>
    </row>
    <row r="243" spans="1:3" ht="12.75" hidden="1" x14ac:dyDescent="0.2">
      <c r="A243" s="6">
        <v>1244</v>
      </c>
      <c r="B243" s="6" t="s">
        <v>236</v>
      </c>
      <c r="C243" s="6" t="s">
        <v>8</v>
      </c>
    </row>
    <row r="244" spans="1:3" ht="12.75" hidden="1" x14ac:dyDescent="0.2">
      <c r="A244" s="6">
        <v>1245</v>
      </c>
      <c r="B244" s="6" t="s">
        <v>236</v>
      </c>
      <c r="C244" s="6" t="s">
        <v>8</v>
      </c>
    </row>
    <row r="245" spans="1:3" ht="12.75" hidden="1" x14ac:dyDescent="0.2">
      <c r="A245" s="6">
        <v>1246</v>
      </c>
      <c r="B245" s="6" t="s">
        <v>236</v>
      </c>
      <c r="C245" s="6" t="s">
        <v>8</v>
      </c>
    </row>
    <row r="246" spans="1:3" ht="12.75" hidden="1" x14ac:dyDescent="0.2">
      <c r="A246" s="6">
        <v>1247</v>
      </c>
      <c r="B246" s="6" t="s">
        <v>236</v>
      </c>
      <c r="C246" s="6" t="s">
        <v>8</v>
      </c>
    </row>
    <row r="247" spans="1:3" ht="12.75" hidden="1" x14ac:dyDescent="0.2">
      <c r="A247" s="6">
        <v>1248</v>
      </c>
      <c r="B247" s="6" t="s">
        <v>236</v>
      </c>
      <c r="C247" s="6" t="s">
        <v>8</v>
      </c>
    </row>
    <row r="248" spans="1:3" ht="12.75" hidden="1" x14ac:dyDescent="0.2">
      <c r="A248" s="6">
        <v>1249</v>
      </c>
      <c r="B248" s="6" t="s">
        <v>236</v>
      </c>
      <c r="C248" s="6" t="s">
        <v>8</v>
      </c>
    </row>
    <row r="249" spans="1:3" ht="12.75" hidden="1" x14ac:dyDescent="0.2">
      <c r="A249" s="6">
        <v>1250</v>
      </c>
      <c r="B249" s="6" t="s">
        <v>236</v>
      </c>
      <c r="C249" s="6" t="s">
        <v>8</v>
      </c>
    </row>
    <row r="250" spans="1:3" ht="12.75" hidden="1" x14ac:dyDescent="0.2">
      <c r="A250" s="6">
        <v>1251</v>
      </c>
      <c r="B250" s="6" t="s">
        <v>236</v>
      </c>
      <c r="C250" s="6" t="s">
        <v>8</v>
      </c>
    </row>
    <row r="251" spans="1:3" ht="12.75" hidden="1" x14ac:dyDescent="0.2">
      <c r="A251" s="6">
        <v>1252</v>
      </c>
      <c r="B251" s="6" t="s">
        <v>236</v>
      </c>
      <c r="C251" s="6" t="s">
        <v>8</v>
      </c>
    </row>
    <row r="252" spans="1:3" ht="12.75" hidden="1" x14ac:dyDescent="0.2">
      <c r="A252" s="6">
        <v>1253</v>
      </c>
      <c r="B252" s="6" t="s">
        <v>236</v>
      </c>
      <c r="C252" s="6" t="s">
        <v>8</v>
      </c>
    </row>
    <row r="253" spans="1:3" ht="12.75" hidden="1" x14ac:dyDescent="0.2">
      <c r="A253" s="6">
        <v>1254</v>
      </c>
      <c r="B253" s="6" t="s">
        <v>236</v>
      </c>
      <c r="C253" s="6" t="s">
        <v>8</v>
      </c>
    </row>
    <row r="254" spans="1:3" ht="12.75" hidden="1" x14ac:dyDescent="0.2">
      <c r="A254" s="6">
        <v>1255</v>
      </c>
      <c r="B254" s="6" t="s">
        <v>236</v>
      </c>
      <c r="C254" s="6" t="s">
        <v>8</v>
      </c>
    </row>
    <row r="255" spans="1:3" ht="12.75" hidden="1" x14ac:dyDescent="0.2">
      <c r="A255" s="6">
        <v>1256</v>
      </c>
      <c r="B255" s="6" t="s">
        <v>236</v>
      </c>
      <c r="C255" s="6" t="s">
        <v>8</v>
      </c>
    </row>
    <row r="256" spans="1:3" ht="12.75" hidden="1" x14ac:dyDescent="0.2">
      <c r="A256" s="6">
        <v>1257</v>
      </c>
      <c r="B256" s="6" t="s">
        <v>236</v>
      </c>
      <c r="C256" s="6" t="s">
        <v>8</v>
      </c>
    </row>
    <row r="257" spans="1:3" ht="12.75" hidden="1" x14ac:dyDescent="0.2">
      <c r="A257" s="6">
        <v>1258</v>
      </c>
      <c r="B257" s="6" t="s">
        <v>236</v>
      </c>
      <c r="C257" s="6" t="s">
        <v>8</v>
      </c>
    </row>
    <row r="258" spans="1:3" ht="12.75" hidden="1" x14ac:dyDescent="0.2">
      <c r="A258" s="6">
        <v>1259</v>
      </c>
      <c r="B258" s="6" t="s">
        <v>236</v>
      </c>
      <c r="C258" s="6" t="s">
        <v>8</v>
      </c>
    </row>
    <row r="259" spans="1:3" ht="12.75" hidden="1" x14ac:dyDescent="0.2">
      <c r="A259" s="6">
        <v>1260</v>
      </c>
      <c r="B259" s="6" t="s">
        <v>236</v>
      </c>
      <c r="C259" s="6" t="s">
        <v>8</v>
      </c>
    </row>
    <row r="260" spans="1:3" ht="12.75" hidden="1" x14ac:dyDescent="0.2">
      <c r="A260" s="6">
        <v>1261</v>
      </c>
      <c r="B260" s="6" t="s">
        <v>236</v>
      </c>
      <c r="C260" s="6" t="s">
        <v>8</v>
      </c>
    </row>
    <row r="261" spans="1:3" ht="12.75" hidden="1" x14ac:dyDescent="0.2">
      <c r="A261" s="6">
        <v>1262</v>
      </c>
      <c r="B261" s="6" t="s">
        <v>236</v>
      </c>
      <c r="C261" s="6" t="s">
        <v>8</v>
      </c>
    </row>
    <row r="262" spans="1:3" ht="12.75" hidden="1" x14ac:dyDescent="0.2">
      <c r="A262" s="6">
        <v>1263</v>
      </c>
      <c r="B262" s="6" t="s">
        <v>236</v>
      </c>
      <c r="C262" s="6" t="s">
        <v>8</v>
      </c>
    </row>
    <row r="263" spans="1:3" ht="12.75" hidden="1" x14ac:dyDescent="0.2">
      <c r="A263" s="6">
        <v>1264</v>
      </c>
      <c r="B263" s="6" t="s">
        <v>236</v>
      </c>
      <c r="C263" s="6" t="s">
        <v>8</v>
      </c>
    </row>
    <row r="264" spans="1:3" ht="12.75" hidden="1" x14ac:dyDescent="0.2">
      <c r="A264" s="6">
        <v>1265</v>
      </c>
      <c r="B264" s="6" t="s">
        <v>236</v>
      </c>
      <c r="C264" s="6" t="s">
        <v>8</v>
      </c>
    </row>
    <row r="265" spans="1:3" ht="12.75" hidden="1" x14ac:dyDescent="0.2">
      <c r="A265" s="6">
        <v>1266</v>
      </c>
      <c r="B265" s="6" t="s">
        <v>236</v>
      </c>
      <c r="C265" s="6" t="s">
        <v>8</v>
      </c>
    </row>
    <row r="266" spans="1:3" ht="12.75" hidden="1" x14ac:dyDescent="0.2">
      <c r="A266" s="6">
        <v>1267</v>
      </c>
      <c r="B266" s="6" t="s">
        <v>236</v>
      </c>
      <c r="C266" s="6" t="s">
        <v>8</v>
      </c>
    </row>
    <row r="267" spans="1:3" ht="12.75" hidden="1" x14ac:dyDescent="0.2">
      <c r="A267" s="6">
        <v>1268</v>
      </c>
      <c r="B267" s="6" t="s">
        <v>236</v>
      </c>
      <c r="C267" s="6" t="s">
        <v>8</v>
      </c>
    </row>
    <row r="268" spans="1:3" ht="12.75" hidden="1" x14ac:dyDescent="0.2">
      <c r="A268" s="6">
        <v>1269</v>
      </c>
      <c r="B268" s="6" t="s">
        <v>236</v>
      </c>
      <c r="C268" s="6" t="s">
        <v>8</v>
      </c>
    </row>
    <row r="269" spans="1:3" ht="12.75" hidden="1" x14ac:dyDescent="0.2">
      <c r="A269" s="6">
        <v>1270</v>
      </c>
      <c r="B269" s="6" t="s">
        <v>236</v>
      </c>
      <c r="C269" s="6" t="s">
        <v>8</v>
      </c>
    </row>
    <row r="270" spans="1:3" ht="12.75" hidden="1" x14ac:dyDescent="0.2">
      <c r="A270" s="6">
        <v>1271</v>
      </c>
      <c r="B270" s="6" t="s">
        <v>236</v>
      </c>
      <c r="C270" s="6" t="s">
        <v>8</v>
      </c>
    </row>
    <row r="271" spans="1:3" ht="12.75" hidden="1" x14ac:dyDescent="0.2">
      <c r="A271" s="6">
        <v>1272</v>
      </c>
      <c r="B271" s="6" t="s">
        <v>236</v>
      </c>
      <c r="C271" s="6" t="s">
        <v>8</v>
      </c>
    </row>
    <row r="272" spans="1:3" ht="12.75" hidden="1" x14ac:dyDescent="0.2">
      <c r="A272" s="6">
        <v>1273</v>
      </c>
      <c r="B272" s="6" t="s">
        <v>236</v>
      </c>
      <c r="C272" s="6" t="s">
        <v>8</v>
      </c>
    </row>
    <row r="273" spans="1:3" ht="12.75" hidden="1" x14ac:dyDescent="0.2">
      <c r="A273" s="6">
        <v>1274</v>
      </c>
      <c r="B273" s="6" t="s">
        <v>236</v>
      </c>
      <c r="C273" s="6" t="s">
        <v>8</v>
      </c>
    </row>
    <row r="274" spans="1:3" ht="12.75" hidden="1" x14ac:dyDescent="0.2">
      <c r="A274" s="6">
        <v>1275</v>
      </c>
      <c r="B274" s="6" t="s">
        <v>236</v>
      </c>
      <c r="C274" s="6" t="s">
        <v>8</v>
      </c>
    </row>
    <row r="275" spans="1:3" ht="12.75" hidden="1" x14ac:dyDescent="0.2">
      <c r="A275" s="6">
        <v>1276</v>
      </c>
      <c r="B275" s="6" t="s">
        <v>236</v>
      </c>
      <c r="C275" s="6" t="s">
        <v>8</v>
      </c>
    </row>
    <row r="276" spans="1:3" ht="12.75" hidden="1" x14ac:dyDescent="0.2">
      <c r="A276" s="6">
        <v>1277</v>
      </c>
      <c r="B276" s="6" t="s">
        <v>236</v>
      </c>
      <c r="C276" s="6" t="s">
        <v>8</v>
      </c>
    </row>
    <row r="277" spans="1:3" ht="12.75" hidden="1" x14ac:dyDescent="0.2">
      <c r="A277" s="6">
        <v>1278</v>
      </c>
      <c r="B277" s="6" t="s">
        <v>236</v>
      </c>
      <c r="C277" s="6" t="s">
        <v>8</v>
      </c>
    </row>
    <row r="278" spans="1:3" ht="12.75" hidden="1" x14ac:dyDescent="0.2">
      <c r="A278" s="6">
        <v>1279</v>
      </c>
      <c r="B278" s="6" t="s">
        <v>236</v>
      </c>
      <c r="C278" s="6" t="s">
        <v>8</v>
      </c>
    </row>
    <row r="279" spans="1:3" ht="12.75" hidden="1" x14ac:dyDescent="0.2">
      <c r="A279" s="6">
        <v>1280</v>
      </c>
      <c r="B279" s="6" t="s">
        <v>236</v>
      </c>
      <c r="C279" s="6" t="s">
        <v>8</v>
      </c>
    </row>
    <row r="280" spans="1:3" ht="12.75" hidden="1" x14ac:dyDescent="0.2">
      <c r="A280" s="6">
        <v>1281</v>
      </c>
      <c r="B280" s="6" t="s">
        <v>236</v>
      </c>
      <c r="C280" s="6" t="s">
        <v>8</v>
      </c>
    </row>
    <row r="281" spans="1:3" ht="12.75" hidden="1" x14ac:dyDescent="0.2">
      <c r="A281" s="6">
        <v>1282</v>
      </c>
      <c r="B281" s="6" t="s">
        <v>236</v>
      </c>
      <c r="C281" s="6" t="s">
        <v>8</v>
      </c>
    </row>
    <row r="282" spans="1:3" ht="12.75" hidden="1" x14ac:dyDescent="0.2">
      <c r="A282" s="6">
        <v>1283</v>
      </c>
      <c r="B282" s="6" t="s">
        <v>236</v>
      </c>
      <c r="C282" s="6" t="s">
        <v>8</v>
      </c>
    </row>
    <row r="283" spans="1:3" ht="12.75" hidden="1" x14ac:dyDescent="0.2">
      <c r="A283" s="6">
        <v>1284</v>
      </c>
      <c r="B283" s="6" t="s">
        <v>236</v>
      </c>
      <c r="C283" s="6" t="s">
        <v>8</v>
      </c>
    </row>
    <row r="284" spans="1:3" ht="12.75" hidden="1" x14ac:dyDescent="0.2">
      <c r="A284" s="6">
        <v>1285</v>
      </c>
      <c r="B284" s="6" t="s">
        <v>236</v>
      </c>
      <c r="C284" s="6" t="s">
        <v>8</v>
      </c>
    </row>
    <row r="285" spans="1:3" ht="12.75" hidden="1" x14ac:dyDescent="0.2">
      <c r="A285" s="6">
        <v>1286</v>
      </c>
      <c r="B285" s="6" t="s">
        <v>236</v>
      </c>
      <c r="C285" s="6" t="s">
        <v>8</v>
      </c>
    </row>
    <row r="286" spans="1:3" ht="12.75" hidden="1" x14ac:dyDescent="0.2">
      <c r="A286" s="6">
        <v>1287</v>
      </c>
      <c r="B286" s="6" t="s">
        <v>236</v>
      </c>
      <c r="C286" s="6" t="s">
        <v>8</v>
      </c>
    </row>
    <row r="287" spans="1:3" ht="12.75" hidden="1" x14ac:dyDescent="0.2">
      <c r="A287" s="6">
        <v>1288</v>
      </c>
      <c r="B287" s="6" t="s">
        <v>236</v>
      </c>
      <c r="C287" s="6" t="s">
        <v>8</v>
      </c>
    </row>
    <row r="288" spans="1:3" ht="12.75" hidden="1" x14ac:dyDescent="0.2">
      <c r="A288" s="6">
        <v>1289</v>
      </c>
      <c r="B288" s="6" t="s">
        <v>236</v>
      </c>
      <c r="C288" s="6" t="s">
        <v>8</v>
      </c>
    </row>
    <row r="289" spans="1:45" ht="12.75" hidden="1" x14ac:dyDescent="0.2">
      <c r="A289" s="6">
        <v>1290</v>
      </c>
      <c r="B289" s="6" t="s">
        <v>236</v>
      </c>
      <c r="C289" s="6" t="s">
        <v>8</v>
      </c>
    </row>
    <row r="290" spans="1:45" ht="12.75" hidden="1" x14ac:dyDescent="0.2">
      <c r="A290" s="6">
        <v>1291</v>
      </c>
      <c r="B290" s="6" t="s">
        <v>236</v>
      </c>
      <c r="C290" s="6" t="s">
        <v>8</v>
      </c>
    </row>
    <row r="291" spans="1:45" ht="12.75" hidden="1" x14ac:dyDescent="0.2">
      <c r="A291" s="6">
        <v>1292</v>
      </c>
      <c r="B291" s="6" t="s">
        <v>236</v>
      </c>
      <c r="C291" s="6" t="s">
        <v>8</v>
      </c>
    </row>
    <row r="292" spans="1:45" ht="12.75" hidden="1" x14ac:dyDescent="0.2">
      <c r="A292" s="6">
        <v>1293</v>
      </c>
      <c r="B292" s="6" t="s">
        <v>236</v>
      </c>
      <c r="C292" s="6" t="s">
        <v>8</v>
      </c>
    </row>
    <row r="293" spans="1:45" ht="12.75" hidden="1" x14ac:dyDescent="0.2">
      <c r="A293" s="6">
        <v>1294</v>
      </c>
      <c r="B293" s="6" t="s">
        <v>236</v>
      </c>
      <c r="C293" s="6" t="s">
        <v>8</v>
      </c>
    </row>
    <row r="294" spans="1:45" ht="12.75" hidden="1" x14ac:dyDescent="0.2">
      <c r="A294" s="6">
        <v>1295</v>
      </c>
      <c r="B294" s="6" t="s">
        <v>236</v>
      </c>
      <c r="C294" s="6" t="s">
        <v>8</v>
      </c>
    </row>
    <row r="295" spans="1:45" ht="12.75" hidden="1" x14ac:dyDescent="0.2">
      <c r="A295" s="6">
        <v>1296</v>
      </c>
      <c r="B295" s="6" t="s">
        <v>236</v>
      </c>
      <c r="C295" s="6" t="s">
        <v>8</v>
      </c>
    </row>
    <row r="296" spans="1:45" ht="12.75" hidden="1" x14ac:dyDescent="0.2">
      <c r="A296" s="6">
        <v>1297</v>
      </c>
      <c r="B296" s="6" t="s">
        <v>236</v>
      </c>
      <c r="C296" s="6" t="s">
        <v>8</v>
      </c>
    </row>
    <row r="297" spans="1:45" ht="12.75" hidden="1" x14ac:dyDescent="0.2">
      <c r="A297" s="6">
        <v>1298</v>
      </c>
      <c r="B297" s="6" t="s">
        <v>236</v>
      </c>
      <c r="C297" s="6" t="s">
        <v>8</v>
      </c>
    </row>
    <row r="298" spans="1:45" ht="12.75" hidden="1" x14ac:dyDescent="0.2">
      <c r="A298" s="6">
        <v>1299</v>
      </c>
      <c r="B298" s="6" t="s">
        <v>236</v>
      </c>
      <c r="C298" s="6" t="s">
        <v>8</v>
      </c>
    </row>
    <row r="299" spans="1:45" ht="12.75" hidden="1" x14ac:dyDescent="0.2">
      <c r="A299" s="6">
        <v>1300</v>
      </c>
      <c r="B299" s="6" t="s">
        <v>236</v>
      </c>
      <c r="C299" s="6" t="s">
        <v>8</v>
      </c>
    </row>
    <row r="300" spans="1:45" ht="12.75" hidden="1" x14ac:dyDescent="0.2">
      <c r="A300" s="6">
        <v>1301</v>
      </c>
      <c r="B300" s="6" t="s">
        <v>236</v>
      </c>
      <c r="C300" s="6" t="s">
        <v>8</v>
      </c>
    </row>
    <row r="301" spans="1:45" s="10" customFormat="1" ht="12.75" x14ac:dyDescent="0.2">
      <c r="A301" s="9" t="s">
        <v>237</v>
      </c>
      <c r="C301" s="11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12"/>
      <c r="P301" s="12"/>
      <c r="Q301" s="12"/>
      <c r="R301" s="12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5"/>
      <c r="AG301" s="9"/>
      <c r="AH301" s="9"/>
      <c r="AI301" s="9"/>
      <c r="AJ301" s="5"/>
      <c r="AK301" s="5"/>
      <c r="AL301" s="9"/>
      <c r="AM301" s="9"/>
      <c r="AN301" s="9"/>
      <c r="AO301" s="9"/>
      <c r="AP301" s="5"/>
      <c r="AQ301" s="5"/>
      <c r="AR301" s="5"/>
      <c r="AS301" s="5"/>
    </row>
    <row r="302" spans="1:45" s="10" customFormat="1" ht="12.75" x14ac:dyDescent="0.2">
      <c r="A302" s="13" t="s">
        <v>238</v>
      </c>
      <c r="C302" s="12"/>
      <c r="D302" s="5"/>
      <c r="E302" s="13"/>
      <c r="F302" s="13"/>
      <c r="G302" s="13"/>
      <c r="H302" s="13"/>
      <c r="I302" s="13"/>
      <c r="J302" s="13"/>
      <c r="M302" s="9"/>
      <c r="N302" s="9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5"/>
      <c r="AG302" s="13"/>
      <c r="AH302" s="5"/>
      <c r="AI302" s="9"/>
      <c r="AJ302" s="5"/>
      <c r="AK302" s="5"/>
      <c r="AL302" s="13"/>
      <c r="AM302" s="13"/>
      <c r="AN302" s="13"/>
      <c r="AO302" s="13"/>
      <c r="AP302" s="5"/>
      <c r="AQ302" s="5"/>
      <c r="AR302" s="5"/>
      <c r="AS302" s="5"/>
    </row>
    <row r="303" spans="1:45" s="10" customFormat="1" ht="12.75" customHeight="1" x14ac:dyDescent="0.2">
      <c r="A303" s="317" t="s">
        <v>397</v>
      </c>
      <c r="B303" s="14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6"/>
      <c r="P303" s="15"/>
      <c r="Q303" s="15"/>
      <c r="R303" s="15"/>
      <c r="S303" s="5"/>
      <c r="T303" s="5"/>
      <c r="U303" s="5"/>
      <c r="V303" s="5"/>
      <c r="W303" s="5"/>
      <c r="X303" s="5"/>
      <c r="Y303" s="5"/>
      <c r="Z303" s="15"/>
      <c r="AA303" s="15"/>
      <c r="AB303" s="15"/>
      <c r="AC303" s="15"/>
      <c r="AD303" s="15"/>
      <c r="AE303" s="15"/>
      <c r="AF303" s="5"/>
      <c r="AG303" s="15"/>
      <c r="AH303" s="15"/>
      <c r="AI303" s="15"/>
      <c r="AJ303" s="5"/>
      <c r="AK303" s="5"/>
      <c r="AL303" s="15"/>
      <c r="AM303" s="15"/>
      <c r="AN303" s="15"/>
      <c r="AO303" s="15"/>
      <c r="AP303" s="5"/>
      <c r="AQ303" s="5"/>
      <c r="AR303" s="5"/>
      <c r="AS303" s="5"/>
    </row>
    <row r="304" spans="1:45" s="10" customFormat="1" ht="41.45" customHeight="1" x14ac:dyDescent="0.2">
      <c r="A304" s="414"/>
      <c r="B304" s="414"/>
      <c r="C304" s="17" t="s">
        <v>239</v>
      </c>
      <c r="D304" s="18" t="s">
        <v>240</v>
      </c>
      <c r="E304" s="18" t="s">
        <v>403</v>
      </c>
      <c r="F304" s="18" t="s">
        <v>241</v>
      </c>
      <c r="G304" s="19" t="s">
        <v>242</v>
      </c>
      <c r="H304" s="20"/>
      <c r="I304" s="393" t="s">
        <v>243</v>
      </c>
      <c r="J304" s="393"/>
      <c r="L304" s="393" t="s">
        <v>244</v>
      </c>
      <c r="M304" s="393"/>
      <c r="N304" s="20"/>
      <c r="O304" s="393" t="s">
        <v>404</v>
      </c>
      <c r="P304" s="393"/>
      <c r="T304" s="21" t="s">
        <v>245</v>
      </c>
      <c r="U304" s="415" t="s">
        <v>402</v>
      </c>
      <c r="V304" s="415"/>
      <c r="X304" s="20"/>
      <c r="Y304" s="5"/>
      <c r="AD304" s="5"/>
      <c r="AF304" s="5"/>
      <c r="AG304" s="5"/>
      <c r="AH304" s="5"/>
      <c r="AI304" s="22"/>
      <c r="AJ304" s="5"/>
      <c r="AK304" s="5"/>
      <c r="AL304" s="20"/>
      <c r="AM304" s="20"/>
      <c r="AN304" s="20"/>
      <c r="AO304" s="5"/>
      <c r="AP304" s="5"/>
      <c r="AQ304" s="5"/>
      <c r="AR304" s="5"/>
      <c r="AS304" s="5"/>
    </row>
    <row r="305" spans="1:45" s="10" customFormat="1" ht="14.25" customHeight="1" x14ac:dyDescent="0.2">
      <c r="A305" s="406" t="s">
        <v>246</v>
      </c>
      <c r="B305" s="406"/>
      <c r="C305" s="23">
        <v>283027</v>
      </c>
      <c r="D305" s="23">
        <v>282890.2</v>
      </c>
      <c r="E305" s="23">
        <f>+D305+Z328</f>
        <v>281536.40000000002</v>
      </c>
      <c r="F305" s="23">
        <f>+D305+T328</f>
        <v>278836.40000000002</v>
      </c>
      <c r="G305" s="24"/>
      <c r="H305" s="25"/>
      <c r="I305" s="26">
        <f>+F305-C305</f>
        <v>-4190.6000000000004</v>
      </c>
      <c r="J305" s="27">
        <f>+F305/C305-1</f>
        <v>-1.4999999999999999E-2</v>
      </c>
      <c r="L305" s="26">
        <f>+F305-D305</f>
        <v>-4053.8</v>
      </c>
      <c r="M305" s="27">
        <f>+F305/D305-1</f>
        <v>-1.4E-2</v>
      </c>
      <c r="N305" s="28"/>
      <c r="O305" s="29">
        <f>+F305-E305</f>
        <v>-2700</v>
      </c>
      <c r="P305" s="27">
        <f>+F305/E305-1</f>
        <v>-0.01</v>
      </c>
      <c r="T305" s="30" t="s">
        <v>247</v>
      </c>
      <c r="U305" s="416">
        <v>41694</v>
      </c>
      <c r="V305" s="412"/>
      <c r="X305" s="25"/>
      <c r="Y305" s="5"/>
      <c r="AD305" s="5"/>
      <c r="AF305" s="5"/>
      <c r="AG305" s="28"/>
      <c r="AH305" s="5"/>
      <c r="AI305" s="22"/>
      <c r="AJ305" s="5"/>
      <c r="AK305" s="5"/>
      <c r="AL305" s="25"/>
      <c r="AM305" s="25"/>
      <c r="AN305" s="25"/>
      <c r="AO305" s="25"/>
      <c r="AP305" s="5"/>
      <c r="AQ305" s="5"/>
      <c r="AR305" s="5"/>
      <c r="AS305" s="5"/>
    </row>
    <row r="306" spans="1:45" s="10" customFormat="1" ht="14.25" customHeight="1" x14ac:dyDescent="0.2">
      <c r="A306" s="407" t="s">
        <v>248</v>
      </c>
      <c r="B306" s="407"/>
      <c r="C306" s="31">
        <v>68482.899999999994</v>
      </c>
      <c r="D306" s="31">
        <v>68507.100000000006</v>
      </c>
      <c r="E306" s="31">
        <f>+D306+AA328</f>
        <v>68096.7</v>
      </c>
      <c r="F306" s="31">
        <f>+D306+U328</f>
        <v>68096.7</v>
      </c>
      <c r="G306" s="32"/>
      <c r="H306" s="25"/>
      <c r="I306" s="33">
        <f>+F306-C306</f>
        <v>-386.2</v>
      </c>
      <c r="J306" s="34">
        <f>+F306/C306-1</f>
        <v>-6.0000000000000001E-3</v>
      </c>
      <c r="L306" s="33">
        <f>+F306-D306</f>
        <v>-410.4</v>
      </c>
      <c r="M306" s="34">
        <f>+F306/D306-1</f>
        <v>-6.0000000000000001E-3</v>
      </c>
      <c r="N306" s="28"/>
      <c r="O306" s="35">
        <f>+F306-E306</f>
        <v>0</v>
      </c>
      <c r="P306" s="34">
        <f>+F306/E306-1</f>
        <v>0</v>
      </c>
      <c r="T306" s="30" t="s">
        <v>249</v>
      </c>
      <c r="U306" s="420"/>
      <c r="V306" s="412"/>
      <c r="X306" s="25"/>
      <c r="Y306" s="5"/>
      <c r="AD306" s="5"/>
      <c r="AF306" s="5"/>
      <c r="AG306" s="28"/>
      <c r="AH306" s="5"/>
      <c r="AI306" s="22"/>
      <c r="AJ306" s="5"/>
      <c r="AK306" s="5"/>
      <c r="AL306" s="25"/>
      <c r="AM306" s="25"/>
      <c r="AN306" s="25"/>
      <c r="AO306" s="25"/>
      <c r="AP306" s="5"/>
      <c r="AQ306" s="5"/>
      <c r="AR306" s="5"/>
      <c r="AS306" s="5"/>
    </row>
    <row r="307" spans="1:45" s="10" customFormat="1" ht="14.25" customHeight="1" x14ac:dyDescent="0.2">
      <c r="A307" s="407" t="s">
        <v>4</v>
      </c>
      <c r="B307" s="407"/>
      <c r="C307" s="31">
        <v>274626.8</v>
      </c>
      <c r="D307" s="31">
        <v>275633.09999999998</v>
      </c>
      <c r="E307" s="31">
        <f>+D307+AB328</f>
        <v>278441</v>
      </c>
      <c r="F307" s="31">
        <f>+D307+V328</f>
        <v>279341</v>
      </c>
      <c r="G307" s="32"/>
      <c r="H307" s="25"/>
      <c r="I307" s="33">
        <f>+F307-C307</f>
        <v>4714.2</v>
      </c>
      <c r="J307" s="34">
        <f>+F307/C307-1</f>
        <v>1.7000000000000001E-2</v>
      </c>
      <c r="L307" s="33">
        <f>+F307-D307</f>
        <v>3707.9</v>
      </c>
      <c r="M307" s="34">
        <f>+F307/D307-1</f>
        <v>1.2999999999999999E-2</v>
      </c>
      <c r="N307" s="28"/>
      <c r="O307" s="35">
        <f>+F307-E307</f>
        <v>900</v>
      </c>
      <c r="P307" s="34">
        <f>+F307/E307-1</f>
        <v>3.0000000000000001E-3</v>
      </c>
      <c r="S307" s="5"/>
      <c r="T307" s="36" t="s">
        <v>250</v>
      </c>
      <c r="U307" s="413" t="s">
        <v>410</v>
      </c>
      <c r="V307" s="413"/>
      <c r="X307" s="25"/>
      <c r="Y307" s="5"/>
      <c r="AD307" s="5"/>
      <c r="AF307" s="5"/>
      <c r="AG307" s="28"/>
      <c r="AH307" s="5"/>
      <c r="AI307" s="22"/>
      <c r="AJ307" s="5"/>
      <c r="AK307" s="5"/>
      <c r="AL307" s="25"/>
      <c r="AM307" s="25"/>
      <c r="AN307" s="25"/>
      <c r="AO307" s="25"/>
      <c r="AP307" s="5"/>
      <c r="AQ307" s="5"/>
      <c r="AR307" s="5"/>
      <c r="AS307" s="5"/>
    </row>
    <row r="308" spans="1:45" s="10" customFormat="1" ht="14.25" customHeight="1" x14ac:dyDescent="0.2">
      <c r="A308" s="407" t="s">
        <v>251</v>
      </c>
      <c r="B308" s="407"/>
      <c r="C308" s="31">
        <v>3844.6</v>
      </c>
      <c r="D308" s="31">
        <v>3845.6</v>
      </c>
      <c r="E308" s="31">
        <f>+D308+AC328</f>
        <v>2845.6</v>
      </c>
      <c r="F308" s="31">
        <f>+D308+W328</f>
        <v>2845.6</v>
      </c>
      <c r="G308" s="32"/>
      <c r="H308" s="25"/>
      <c r="I308" s="33">
        <f>+F308-C308</f>
        <v>-999</v>
      </c>
      <c r="J308" s="34">
        <f>+F308/C308-1</f>
        <v>-0.26</v>
      </c>
      <c r="L308" s="33">
        <f>+F308-D308</f>
        <v>-1000</v>
      </c>
      <c r="M308" s="34">
        <f>+F308/D308-1</f>
        <v>-0.26</v>
      </c>
      <c r="N308" s="28"/>
      <c r="O308" s="35">
        <f>+F308-E308</f>
        <v>0</v>
      </c>
      <c r="P308" s="34">
        <f>+F308/E308-1</f>
        <v>0</v>
      </c>
      <c r="S308" s="5"/>
      <c r="T308" s="37"/>
      <c r="U308" s="28"/>
      <c r="V308" s="5"/>
      <c r="W308" s="25"/>
      <c r="X308" s="25"/>
      <c r="Y308" s="5"/>
      <c r="AD308" s="5"/>
      <c r="AF308" s="5"/>
      <c r="AG308" s="28"/>
      <c r="AH308" s="5"/>
      <c r="AI308" s="22"/>
      <c r="AJ308" s="5"/>
      <c r="AK308" s="5"/>
      <c r="AL308" s="25"/>
      <c r="AM308" s="25"/>
      <c r="AN308" s="25"/>
      <c r="AO308" s="25"/>
      <c r="AP308" s="5"/>
      <c r="AQ308" s="5"/>
      <c r="AR308" s="5"/>
      <c r="AS308" s="5"/>
    </row>
    <row r="309" spans="1:45" s="43" customFormat="1" ht="17.45" customHeight="1" x14ac:dyDescent="0.2">
      <c r="A309" s="408" t="s">
        <v>252</v>
      </c>
      <c r="B309" s="408"/>
      <c r="C309" s="38">
        <f>SUM(C305:C308)</f>
        <v>629981.30000000005</v>
      </c>
      <c r="D309" s="38">
        <f>SUM(D305:D308)</f>
        <v>630876</v>
      </c>
      <c r="E309" s="38">
        <f>SUM(E305:E308)</f>
        <v>630919.69999999995</v>
      </c>
      <c r="F309" s="38">
        <f>SUM(F305:F308)</f>
        <v>629119.69999999995</v>
      </c>
      <c r="G309" s="39">
        <f>SUM(G305:G308)</f>
        <v>0</v>
      </c>
      <c r="H309" s="40"/>
      <c r="I309" s="41">
        <f>SUM(I305:I308)</f>
        <v>-861.6</v>
      </c>
      <c r="J309" s="42">
        <f>+F309/C309-1</f>
        <v>-1E-3</v>
      </c>
      <c r="L309" s="41">
        <f>SUM(L305:L308)</f>
        <v>-1756.3</v>
      </c>
      <c r="M309" s="42">
        <f>+F309/D309-1</f>
        <v>-3.0000000000000001E-3</v>
      </c>
      <c r="N309" s="44"/>
      <c r="O309" s="45">
        <f>SUM(O305:O308)</f>
        <v>-1800</v>
      </c>
      <c r="P309" s="42">
        <f>+F309/E309-1</f>
        <v>-3.0000000000000001E-3</v>
      </c>
      <c r="S309" s="46"/>
      <c r="T309" s="47"/>
      <c r="U309" s="48"/>
      <c r="V309" s="49"/>
      <c r="W309" s="40"/>
      <c r="X309" s="40"/>
      <c r="Y309" s="46"/>
      <c r="AD309" s="46"/>
      <c r="AF309" s="46"/>
      <c r="AG309" s="44"/>
      <c r="AH309" s="46"/>
      <c r="AI309" s="22"/>
      <c r="AJ309" s="46"/>
      <c r="AK309" s="46"/>
      <c r="AL309" s="40"/>
      <c r="AM309" s="40"/>
      <c r="AN309" s="40"/>
      <c r="AO309" s="40"/>
      <c r="AP309" s="46"/>
      <c r="AQ309" s="46"/>
      <c r="AR309" s="46"/>
      <c r="AS309" s="46"/>
    </row>
    <row r="310" spans="1:45" s="54" customFormat="1" ht="25.5" customHeight="1" x14ac:dyDescent="0.2">
      <c r="A310" s="417" t="s">
        <v>253</v>
      </c>
      <c r="B310" s="417"/>
      <c r="C310" s="50">
        <v>629981.30000000005</v>
      </c>
      <c r="D310" s="50">
        <v>630876</v>
      </c>
      <c r="E310" s="50">
        <v>630919.69999999995</v>
      </c>
      <c r="F310" s="50">
        <v>629119.69999999995</v>
      </c>
      <c r="G310" s="51">
        <v>0</v>
      </c>
      <c r="H310" s="52"/>
      <c r="I310" s="52"/>
      <c r="J310" s="53"/>
      <c r="M310" s="52"/>
      <c r="N310" s="52"/>
      <c r="O310" s="55"/>
      <c r="S310" s="22"/>
      <c r="T310" s="56"/>
      <c r="U310" s="57"/>
      <c r="V310" s="58"/>
      <c r="W310" s="52"/>
      <c r="X310" s="52"/>
      <c r="Y310" s="22"/>
      <c r="AD310" s="22"/>
      <c r="AF310" s="22"/>
      <c r="AG310" s="53"/>
      <c r="AH310" s="22"/>
      <c r="AI310" s="52"/>
      <c r="AJ310" s="22"/>
      <c r="AK310" s="22"/>
      <c r="AL310" s="59"/>
      <c r="AM310" s="59"/>
      <c r="AN310" s="52"/>
      <c r="AO310" s="52"/>
      <c r="AP310" s="22"/>
      <c r="AQ310" s="22"/>
      <c r="AR310" s="22"/>
      <c r="AS310" s="22"/>
    </row>
    <row r="311" spans="1:45" s="54" customFormat="1" ht="14.25" customHeight="1" x14ac:dyDescent="0.2">
      <c r="A311" s="418" t="s">
        <v>254</v>
      </c>
      <c r="B311" s="418"/>
      <c r="C311" s="60">
        <f>+C310-C309</f>
        <v>0</v>
      </c>
      <c r="D311" s="60">
        <f>+D310-D309</f>
        <v>0</v>
      </c>
      <c r="E311" s="60">
        <f>+E310-E309</f>
        <v>0</v>
      </c>
      <c r="F311" s="60">
        <f>+F310-F309</f>
        <v>0</v>
      </c>
      <c r="G311" s="61">
        <f>+G310-G309</f>
        <v>0</v>
      </c>
      <c r="H311" s="52"/>
      <c r="I311" s="52"/>
      <c r="J311" s="53"/>
      <c r="M311" s="52"/>
      <c r="N311" s="52"/>
      <c r="O311" s="55"/>
      <c r="S311" s="22"/>
      <c r="T311" s="62" t="s">
        <v>255</v>
      </c>
      <c r="U311" s="63"/>
      <c r="V311" s="64"/>
      <c r="W311" s="52"/>
      <c r="X311" s="52"/>
      <c r="Y311" s="22"/>
      <c r="AD311" s="22"/>
      <c r="AF311" s="22"/>
      <c r="AG311" s="53"/>
      <c r="AH311" s="22"/>
      <c r="AI311" s="52"/>
      <c r="AJ311" s="22"/>
      <c r="AK311" s="22"/>
      <c r="AL311" s="52"/>
      <c r="AM311" s="52"/>
      <c r="AN311" s="52"/>
      <c r="AO311" s="52"/>
      <c r="AP311" s="22"/>
      <c r="AQ311" s="22"/>
      <c r="AR311" s="22"/>
      <c r="AS311" s="22"/>
    </row>
    <row r="312" spans="1:45" s="10" customFormat="1" ht="12.75" x14ac:dyDescent="0.2">
      <c r="A312" s="5"/>
      <c r="B312" s="65"/>
      <c r="C312" s="65"/>
      <c r="D312" s="65"/>
      <c r="E312" s="65"/>
      <c r="F312" s="65"/>
      <c r="G312" s="25"/>
      <c r="H312" s="25"/>
      <c r="I312" s="25"/>
      <c r="J312" s="28"/>
      <c r="M312" s="25"/>
      <c r="N312" s="25"/>
      <c r="O312" s="66"/>
      <c r="S312" s="5"/>
      <c r="T312" s="67" t="s">
        <v>256</v>
      </c>
      <c r="U312" s="68"/>
      <c r="V312" s="69"/>
      <c r="W312" s="65"/>
      <c r="X312" s="65"/>
      <c r="Y312" s="5"/>
      <c r="AD312" s="5"/>
      <c r="AF312" s="5"/>
      <c r="AG312" s="28"/>
      <c r="AH312" s="5"/>
      <c r="AI312" s="25"/>
      <c r="AJ312" s="5"/>
      <c r="AK312" s="5"/>
      <c r="AL312" s="65"/>
      <c r="AM312" s="25"/>
      <c r="AN312" s="25"/>
      <c r="AO312" s="25"/>
      <c r="AP312" s="5"/>
      <c r="AQ312" s="5"/>
      <c r="AR312" s="5"/>
      <c r="AS312" s="5"/>
    </row>
    <row r="313" spans="1:45" s="10" customFormat="1" ht="12.75" x14ac:dyDescent="0.2">
      <c r="A313" s="410" t="s">
        <v>257</v>
      </c>
      <c r="B313" s="410"/>
      <c r="C313" s="65"/>
      <c r="D313" s="65"/>
      <c r="E313" s="65"/>
      <c r="F313" s="65"/>
      <c r="G313" s="25"/>
      <c r="H313" s="25"/>
      <c r="I313" s="25"/>
      <c r="J313" s="28"/>
      <c r="M313" s="25"/>
      <c r="N313" s="25"/>
      <c r="O313" s="66"/>
      <c r="S313" s="5"/>
      <c r="T313" s="70"/>
      <c r="U313" s="71"/>
      <c r="V313" s="72"/>
      <c r="W313" s="65"/>
      <c r="X313" s="65"/>
      <c r="Y313" s="5"/>
      <c r="AD313" s="5"/>
      <c r="AF313" s="5"/>
      <c r="AG313" s="28"/>
      <c r="AH313" s="5"/>
      <c r="AI313" s="25"/>
      <c r="AJ313" s="5"/>
      <c r="AK313" s="5"/>
      <c r="AL313" s="65"/>
      <c r="AM313" s="25"/>
      <c r="AN313" s="25"/>
      <c r="AO313" s="25"/>
      <c r="AP313" s="5"/>
      <c r="AQ313" s="5"/>
      <c r="AR313" s="5"/>
      <c r="AS313" s="5"/>
    </row>
    <row r="314" spans="1:45" s="10" customFormat="1" ht="14.25" customHeight="1" x14ac:dyDescent="0.2">
      <c r="A314" s="406" t="s">
        <v>258</v>
      </c>
      <c r="B314" s="406"/>
      <c r="C314" s="73">
        <f>+C305+C306</f>
        <v>351509.9</v>
      </c>
      <c r="D314" s="73">
        <f>+D305+D306</f>
        <v>351397.3</v>
      </c>
      <c r="E314" s="73">
        <f>+E305+E306</f>
        <v>349633.1</v>
      </c>
      <c r="F314" s="73">
        <f>+F305+F306</f>
        <v>346933.1</v>
      </c>
      <c r="G314" s="24"/>
      <c r="H314" s="74"/>
      <c r="I314" s="75">
        <f>+F314-C314</f>
        <v>-4576.8</v>
      </c>
      <c r="J314" s="76">
        <f>+F314/C314-1</f>
        <v>-1.2999999999999999E-2</v>
      </c>
      <c r="L314" s="75">
        <f>+F314-D314</f>
        <v>-4464.2</v>
      </c>
      <c r="M314" s="76">
        <f>+F314/D314-1</f>
        <v>-1.2999999999999999E-2</v>
      </c>
      <c r="N314" s="28"/>
      <c r="O314" s="77">
        <f>+F314-E314</f>
        <v>-2700</v>
      </c>
      <c r="P314" s="76">
        <f>+F314/E314-1</f>
        <v>-8.0000000000000002E-3</v>
      </c>
      <c r="S314" s="5"/>
      <c r="T314" s="70"/>
      <c r="U314" s="71"/>
      <c r="V314" s="72"/>
      <c r="W314" s="65"/>
      <c r="X314" s="65"/>
      <c r="Y314" s="5"/>
      <c r="AD314" s="5"/>
      <c r="AF314" s="5"/>
      <c r="AG314" s="78"/>
      <c r="AH314" s="5"/>
      <c r="AI314" s="28"/>
      <c r="AJ314" s="5"/>
      <c r="AK314" s="5"/>
      <c r="AL314" s="74"/>
      <c r="AM314" s="25"/>
      <c r="AN314" s="74"/>
      <c r="AO314" s="25"/>
      <c r="AP314" s="5"/>
      <c r="AQ314" s="5"/>
      <c r="AR314" s="5"/>
      <c r="AS314" s="5"/>
    </row>
    <row r="315" spans="1:45" s="10" customFormat="1" ht="14.25" customHeight="1" x14ac:dyDescent="0.2">
      <c r="A315" s="407" t="s">
        <v>4</v>
      </c>
      <c r="B315" s="407"/>
      <c r="C315" s="79">
        <f t="shared" ref="C315:F316" si="0">+C307</f>
        <v>274626.8</v>
      </c>
      <c r="D315" s="79">
        <f t="shared" si="0"/>
        <v>275633.09999999998</v>
      </c>
      <c r="E315" s="79">
        <f t="shared" si="0"/>
        <v>278441</v>
      </c>
      <c r="F315" s="79">
        <f t="shared" si="0"/>
        <v>279341</v>
      </c>
      <c r="G315" s="32"/>
      <c r="H315" s="74"/>
      <c r="I315" s="33">
        <f>+F315-C315</f>
        <v>4714.2</v>
      </c>
      <c r="J315" s="34">
        <f>+F315/C315-1</f>
        <v>1.7000000000000001E-2</v>
      </c>
      <c r="L315" s="33">
        <f>+F315-D315</f>
        <v>3707.9</v>
      </c>
      <c r="M315" s="34">
        <f>+F315/D315-1</f>
        <v>1.2999999999999999E-2</v>
      </c>
      <c r="N315" s="28"/>
      <c r="O315" s="35">
        <f>+F315-E315</f>
        <v>900</v>
      </c>
      <c r="P315" s="34">
        <f>+F315/E315-1</f>
        <v>3.0000000000000001E-3</v>
      </c>
      <c r="S315" s="5"/>
      <c r="T315" s="70"/>
      <c r="U315" s="71"/>
      <c r="V315" s="72"/>
      <c r="W315" s="65"/>
      <c r="X315" s="65"/>
      <c r="Y315" s="5"/>
      <c r="AD315" s="5"/>
      <c r="AF315" s="5"/>
      <c r="AG315" s="28"/>
      <c r="AH315" s="5"/>
      <c r="AI315" s="28"/>
      <c r="AJ315" s="5"/>
      <c r="AK315" s="5"/>
      <c r="AL315" s="74"/>
      <c r="AM315" s="25"/>
      <c r="AN315" s="74"/>
      <c r="AO315" s="25"/>
      <c r="AP315" s="5"/>
      <c r="AQ315" s="5"/>
      <c r="AR315" s="5"/>
      <c r="AS315" s="5"/>
    </row>
    <row r="316" spans="1:45" s="84" customFormat="1" ht="14.25" customHeight="1" x14ac:dyDescent="0.2">
      <c r="A316" s="411" t="s">
        <v>6</v>
      </c>
      <c r="B316" s="411"/>
      <c r="C316" s="80">
        <f t="shared" si="0"/>
        <v>3844.6</v>
      </c>
      <c r="D316" s="80">
        <f t="shared" si="0"/>
        <v>3845.6</v>
      </c>
      <c r="E316" s="80">
        <f t="shared" si="0"/>
        <v>2845.6</v>
      </c>
      <c r="F316" s="80">
        <f t="shared" si="0"/>
        <v>2845.6</v>
      </c>
      <c r="G316" s="61"/>
      <c r="H316" s="74"/>
      <c r="I316" s="81">
        <f>+F316-C316</f>
        <v>-999</v>
      </c>
      <c r="J316" s="82">
        <f>+F316/C316-1</f>
        <v>-0.26</v>
      </c>
      <c r="K316" s="10"/>
      <c r="L316" s="81">
        <f>+F316-D316</f>
        <v>-1000</v>
      </c>
      <c r="M316" s="82">
        <f>+F316/D316-1</f>
        <v>-0.26</v>
      </c>
      <c r="N316" s="28"/>
      <c r="O316" s="83">
        <f>+F316-E316</f>
        <v>0</v>
      </c>
      <c r="P316" s="82">
        <f>+F316/E316-1</f>
        <v>0</v>
      </c>
      <c r="Q316" s="10"/>
      <c r="R316" s="10"/>
      <c r="S316" s="5"/>
      <c r="T316" s="70"/>
      <c r="U316" s="71"/>
      <c r="V316" s="72"/>
      <c r="W316" s="65"/>
      <c r="X316" s="65"/>
      <c r="Y316" s="5"/>
      <c r="Z316" s="10"/>
      <c r="AA316" s="10"/>
      <c r="AB316" s="10"/>
      <c r="AC316" s="10"/>
      <c r="AD316" s="5"/>
      <c r="AE316" s="10"/>
      <c r="AF316" s="5"/>
      <c r="AG316" s="28"/>
      <c r="AH316" s="5"/>
      <c r="AI316" s="28"/>
      <c r="AJ316" s="5"/>
      <c r="AK316" s="5"/>
      <c r="AL316" s="74"/>
      <c r="AM316" s="25"/>
      <c r="AN316" s="74"/>
      <c r="AO316" s="25"/>
      <c r="AP316" s="5"/>
      <c r="AQ316" s="5"/>
      <c r="AR316" s="5"/>
      <c r="AS316" s="5"/>
    </row>
    <row r="317" spans="1:45" s="86" customFormat="1" ht="12.75" customHeight="1" x14ac:dyDescent="0.2">
      <c r="A317" s="5"/>
      <c r="B317" s="65"/>
      <c r="C317" s="65"/>
      <c r="D317" s="65"/>
      <c r="E317" s="65"/>
      <c r="F317" s="65"/>
      <c r="G317" s="25"/>
      <c r="H317" s="25"/>
      <c r="I317" s="25"/>
      <c r="J317" s="28"/>
      <c r="K317" s="5"/>
      <c r="L317" s="25"/>
      <c r="M317" s="28"/>
      <c r="N317" s="28"/>
      <c r="O317" s="85"/>
      <c r="P317" s="28"/>
      <c r="Q317" s="5"/>
      <c r="R317" s="5"/>
      <c r="S317" s="5"/>
      <c r="T317" s="70"/>
      <c r="U317" s="71"/>
      <c r="V317" s="72"/>
      <c r="W317" s="65"/>
      <c r="X317" s="65"/>
      <c r="Y317" s="5"/>
      <c r="Z317" s="5"/>
      <c r="AA317" s="5"/>
      <c r="AB317" s="5"/>
      <c r="AC317" s="5"/>
      <c r="AD317" s="5"/>
      <c r="AE317" s="5"/>
      <c r="AF317" s="5"/>
      <c r="AG317" s="28"/>
      <c r="AH317" s="5"/>
      <c r="AI317" s="28"/>
      <c r="AJ317" s="5"/>
      <c r="AK317" s="5"/>
      <c r="AL317" s="65"/>
      <c r="AM317" s="25"/>
      <c r="AN317" s="25"/>
      <c r="AO317" s="25"/>
      <c r="AP317" s="5"/>
      <c r="AQ317" s="5"/>
      <c r="AR317" s="5"/>
      <c r="AS317" s="5"/>
    </row>
    <row r="318" spans="1:45" s="86" customFormat="1" ht="12.75" x14ac:dyDescent="0.2">
      <c r="A318" s="87" t="s">
        <v>259</v>
      </c>
      <c r="B318" s="87"/>
      <c r="C318" s="65"/>
      <c r="D318" s="65"/>
      <c r="E318" s="65"/>
      <c r="F318" s="65"/>
      <c r="G318" s="25"/>
      <c r="H318" s="25"/>
      <c r="I318" s="25"/>
      <c r="J318" s="28"/>
      <c r="K318" s="5"/>
      <c r="L318" s="25"/>
      <c r="M318" s="28"/>
      <c r="N318" s="28"/>
      <c r="O318" s="85"/>
      <c r="P318" s="28"/>
      <c r="Q318" s="5"/>
      <c r="R318" s="5"/>
      <c r="S318" s="5"/>
      <c r="T318" s="88"/>
      <c r="U318" s="71"/>
      <c r="V318" s="72"/>
      <c r="W318" s="65"/>
      <c r="X318" s="65"/>
      <c r="Y318" s="5"/>
      <c r="Z318" s="5"/>
      <c r="AA318" s="5"/>
      <c r="AB318" s="5"/>
      <c r="AC318" s="5"/>
      <c r="AD318" s="5"/>
      <c r="AE318" s="5"/>
      <c r="AF318" s="5"/>
      <c r="AG318" s="28"/>
      <c r="AH318" s="5"/>
      <c r="AI318" s="28"/>
      <c r="AJ318" s="5"/>
      <c r="AK318" s="5"/>
      <c r="AL318" s="65"/>
      <c r="AM318" s="25"/>
      <c r="AN318" s="25"/>
      <c r="AO318" s="25"/>
      <c r="AP318" s="5"/>
      <c r="AQ318" s="5"/>
      <c r="AR318" s="5"/>
      <c r="AS318" s="5"/>
    </row>
    <row r="319" spans="1:45" s="86" customFormat="1" ht="14.25" customHeight="1" x14ac:dyDescent="0.2">
      <c r="A319" s="406" t="s">
        <v>260</v>
      </c>
      <c r="B319" s="406"/>
      <c r="C319" s="89">
        <v>3195</v>
      </c>
      <c r="D319" s="89">
        <v>3193</v>
      </c>
      <c r="E319" s="89">
        <v>3180</v>
      </c>
      <c r="F319" s="90">
        <v>3180</v>
      </c>
      <c r="G319" s="91"/>
      <c r="H319" s="25"/>
      <c r="I319" s="75">
        <f>+F319-C319</f>
        <v>-15</v>
      </c>
      <c r="J319" s="76">
        <f>+F319/C319-1</f>
        <v>-5.0000000000000001E-3</v>
      </c>
      <c r="K319" s="10"/>
      <c r="L319" s="75">
        <f>+F319-D319</f>
        <v>-13</v>
      </c>
      <c r="M319" s="76">
        <f>+F319/D319-1</f>
        <v>-4.0000000000000001E-3</v>
      </c>
      <c r="N319" s="28"/>
      <c r="O319" s="77">
        <f>+F319-E319</f>
        <v>0</v>
      </c>
      <c r="P319" s="76">
        <f>+F319/E319-1</f>
        <v>0</v>
      </c>
      <c r="Q319" s="5"/>
      <c r="R319" s="5"/>
      <c r="S319" s="5"/>
      <c r="T319" s="88"/>
      <c r="U319" s="28"/>
      <c r="V319" s="5"/>
      <c r="W319" s="65"/>
      <c r="X319" s="65"/>
      <c r="Y319" s="5"/>
      <c r="Z319" s="5"/>
      <c r="AA319" s="5"/>
      <c r="AB319" s="5"/>
      <c r="AC319" s="5"/>
      <c r="AD319" s="5"/>
      <c r="AE319" s="5"/>
      <c r="AF319" s="5"/>
      <c r="AG319" s="28"/>
      <c r="AH319" s="5"/>
      <c r="AI319" s="28"/>
      <c r="AJ319" s="5"/>
      <c r="AK319" s="5"/>
      <c r="AL319" s="92"/>
      <c r="AM319" s="93"/>
      <c r="AN319" s="25"/>
      <c r="AO319" s="25"/>
      <c r="AP319" s="5"/>
      <c r="AQ319" s="5"/>
      <c r="AR319" s="5"/>
      <c r="AS319" s="5"/>
    </row>
    <row r="320" spans="1:45" s="5" customFormat="1" ht="14.25" customHeight="1" x14ac:dyDescent="0.2">
      <c r="A320" s="407" t="s">
        <v>261</v>
      </c>
      <c r="B320" s="407"/>
      <c r="C320" s="94">
        <v>398</v>
      </c>
      <c r="D320" s="94">
        <v>397</v>
      </c>
      <c r="E320" s="94">
        <v>395</v>
      </c>
      <c r="F320" s="95">
        <v>395</v>
      </c>
      <c r="G320" s="96"/>
      <c r="H320" s="25"/>
      <c r="I320" s="33">
        <f>+F320-C320</f>
        <v>-3</v>
      </c>
      <c r="J320" s="34">
        <f>+F320/C320-1</f>
        <v>-8.0000000000000002E-3</v>
      </c>
      <c r="K320" s="10"/>
      <c r="L320" s="33">
        <f>+F320-D320</f>
        <v>-2</v>
      </c>
      <c r="M320" s="34">
        <f>+F320/D320-1</f>
        <v>-5.0000000000000001E-3</v>
      </c>
      <c r="N320" s="28"/>
      <c r="O320" s="35">
        <f>+F320-E320</f>
        <v>0</v>
      </c>
      <c r="P320" s="34">
        <f>+F320/E320-1</f>
        <v>0</v>
      </c>
      <c r="T320" s="25"/>
      <c r="U320" s="28"/>
      <c r="W320" s="65"/>
      <c r="X320" s="65"/>
      <c r="AG320" s="28"/>
      <c r="AI320" s="28"/>
      <c r="AL320" s="92"/>
      <c r="AM320" s="93"/>
      <c r="AN320" s="25"/>
      <c r="AO320" s="25"/>
    </row>
    <row r="321" spans="1:45" s="10" customFormat="1" ht="14.25" customHeight="1" x14ac:dyDescent="0.2">
      <c r="A321" s="407" t="s">
        <v>262</v>
      </c>
      <c r="B321" s="407"/>
      <c r="C321" s="97">
        <v>229</v>
      </c>
      <c r="D321" s="97">
        <v>230</v>
      </c>
      <c r="E321" s="97">
        <v>226</v>
      </c>
      <c r="F321" s="98">
        <v>226</v>
      </c>
      <c r="G321" s="99"/>
      <c r="H321" s="65"/>
      <c r="I321" s="81">
        <f>+F321-C321</f>
        <v>-3</v>
      </c>
      <c r="J321" s="82">
        <f>+F321/C321-1</f>
        <v>-1.2999999999999999E-2</v>
      </c>
      <c r="L321" s="81">
        <f>+F321-D321</f>
        <v>-4</v>
      </c>
      <c r="M321" s="82">
        <f>+F321/D321-1</f>
        <v>-1.7000000000000001E-2</v>
      </c>
      <c r="N321" s="28"/>
      <c r="O321" s="83">
        <f>+F321-E321</f>
        <v>0</v>
      </c>
      <c r="P321" s="82">
        <f>+F321/E321-1</f>
        <v>0</v>
      </c>
      <c r="S321" s="5"/>
      <c r="T321" s="65"/>
      <c r="U321" s="100"/>
      <c r="V321" s="5"/>
      <c r="W321" s="65"/>
      <c r="X321" s="65"/>
      <c r="Y321" s="5"/>
      <c r="AD321" s="5"/>
      <c r="AF321" s="5"/>
      <c r="AG321" s="28"/>
      <c r="AH321" s="5"/>
      <c r="AI321" s="28"/>
      <c r="AJ321" s="5"/>
      <c r="AK321" s="5"/>
      <c r="AL321" s="101"/>
      <c r="AM321" s="102"/>
      <c r="AN321" s="65"/>
      <c r="AO321" s="25"/>
      <c r="AP321" s="5"/>
      <c r="AQ321" s="5"/>
      <c r="AR321" s="5"/>
      <c r="AS321" s="5"/>
    </row>
    <row r="322" spans="1:45" s="43" customFormat="1" ht="17.45" customHeight="1" x14ac:dyDescent="0.2">
      <c r="A322" s="408" t="s">
        <v>263</v>
      </c>
      <c r="B322" s="408"/>
      <c r="C322" s="103">
        <f>SUM(C319:C321)</f>
        <v>3822</v>
      </c>
      <c r="D322" s="103">
        <f>SUM(D319:D321)</f>
        <v>3820</v>
      </c>
      <c r="E322" s="103">
        <f>SUM(E319:E321)</f>
        <v>3801</v>
      </c>
      <c r="F322" s="103">
        <f>SUM(F319:F321)</f>
        <v>3801</v>
      </c>
      <c r="G322" s="104"/>
      <c r="H322" s="40"/>
      <c r="I322" s="40"/>
      <c r="J322" s="44"/>
      <c r="K322" s="46"/>
      <c r="L322" s="40"/>
      <c r="M322" s="44"/>
      <c r="N322" s="44"/>
      <c r="O322" s="105"/>
      <c r="P322" s="44"/>
      <c r="Q322" s="46"/>
      <c r="R322" s="46"/>
      <c r="S322" s="46"/>
      <c r="T322" s="40"/>
      <c r="U322" s="44"/>
      <c r="V322" s="46"/>
      <c r="W322" s="40"/>
      <c r="X322" s="40"/>
      <c r="Y322" s="46"/>
      <c r="AD322" s="46"/>
      <c r="AF322" s="46"/>
      <c r="AG322" s="44"/>
      <c r="AH322" s="46"/>
      <c r="AI322" s="44"/>
      <c r="AJ322" s="46"/>
      <c r="AK322" s="46"/>
      <c r="AL322" s="106"/>
      <c r="AM322" s="106"/>
      <c r="AN322" s="40"/>
      <c r="AO322" s="40"/>
      <c r="AP322" s="46"/>
      <c r="AQ322" s="46"/>
      <c r="AR322" s="46"/>
      <c r="AS322" s="46"/>
    </row>
    <row r="323" spans="1:45" s="54" customFormat="1" ht="14.25" customHeight="1" x14ac:dyDescent="0.2">
      <c r="A323" s="409" t="s">
        <v>264</v>
      </c>
      <c r="B323" s="409"/>
      <c r="C323" s="409"/>
      <c r="D323" s="409"/>
      <c r="E323" s="107"/>
      <c r="F323" s="60">
        <f>+D322+Q333-F322</f>
        <v>0</v>
      </c>
      <c r="G323" s="61"/>
      <c r="H323" s="52"/>
      <c r="I323" s="52"/>
      <c r="J323" s="53"/>
      <c r="M323" s="52"/>
      <c r="N323" s="52"/>
      <c r="O323" s="55"/>
      <c r="S323" s="22"/>
      <c r="T323" s="52"/>
      <c r="U323" s="53"/>
      <c r="V323" s="22"/>
      <c r="W323" s="52"/>
      <c r="X323" s="52"/>
      <c r="Y323" s="22"/>
      <c r="AD323" s="22"/>
      <c r="AF323" s="22"/>
      <c r="AG323" s="53"/>
      <c r="AH323" s="22"/>
      <c r="AI323" s="52"/>
      <c r="AJ323" s="22"/>
      <c r="AK323" s="22"/>
      <c r="AL323" s="52"/>
      <c r="AM323" s="52"/>
      <c r="AN323" s="52"/>
      <c r="AO323" s="52"/>
      <c r="AP323" s="22"/>
      <c r="AQ323" s="22"/>
      <c r="AR323" s="22"/>
      <c r="AS323" s="22"/>
    </row>
    <row r="324" spans="1:45" s="113" customFormat="1" ht="15" customHeight="1" x14ac:dyDescent="0.2">
      <c r="A324" s="108"/>
      <c r="B324" s="54"/>
      <c r="C324" s="22"/>
      <c r="D324" s="22"/>
      <c r="E324" s="109"/>
      <c r="F324" s="110"/>
      <c r="G324" s="109"/>
      <c r="H324" s="109"/>
      <c r="I324" s="109"/>
      <c r="J324" s="54"/>
      <c r="K324" s="54"/>
      <c r="L324" s="54"/>
      <c r="M324" s="54"/>
      <c r="N324" s="54"/>
      <c r="O324" s="111"/>
      <c r="P324" s="111"/>
      <c r="Q324" s="111"/>
      <c r="R324" s="111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22"/>
      <c r="AG324" s="54"/>
      <c r="AH324" s="54"/>
      <c r="AI324" s="54"/>
      <c r="AJ324" s="22"/>
      <c r="AK324" s="22"/>
      <c r="AL324" s="110"/>
      <c r="AM324" s="109"/>
      <c r="AN324" s="109"/>
      <c r="AO324" s="109"/>
      <c r="AP324" s="22"/>
      <c r="AQ324" s="22"/>
      <c r="AR324" s="22"/>
      <c r="AS324" s="22"/>
    </row>
    <row r="325" spans="1:45" ht="12.75" customHeight="1" x14ac:dyDescent="0.2">
      <c r="A325" s="10"/>
      <c r="B325" s="10"/>
      <c r="C325" s="10"/>
      <c r="D325" s="10"/>
      <c r="E325" s="114"/>
      <c r="F325" s="114"/>
      <c r="G325" s="114"/>
      <c r="H325" s="114"/>
      <c r="I325" s="114"/>
      <c r="J325" s="46"/>
      <c r="K325" s="10"/>
      <c r="L325" s="10"/>
      <c r="M325" s="115"/>
      <c r="N325" s="115"/>
      <c r="O325" s="116"/>
      <c r="P325" s="116"/>
      <c r="Q325" s="116"/>
      <c r="R325" s="116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G325" s="46"/>
      <c r="AH325" s="10"/>
      <c r="AI325" s="115"/>
      <c r="AL325" s="114"/>
      <c r="AM325" s="114"/>
      <c r="AN325" s="114"/>
      <c r="AO325" s="114"/>
    </row>
    <row r="326" spans="1:45" ht="12.75" customHeight="1" x14ac:dyDescent="0.2">
      <c r="A326" s="10"/>
      <c r="B326" s="10"/>
      <c r="C326" s="10"/>
      <c r="D326" s="10"/>
      <c r="E326" s="114"/>
      <c r="F326" s="114"/>
      <c r="G326" s="114"/>
      <c r="H326" s="114"/>
      <c r="I326" s="114"/>
      <c r="J326" s="46"/>
      <c r="K326" s="5"/>
      <c r="L326" s="5"/>
      <c r="M326" s="115"/>
      <c r="N326" s="115"/>
      <c r="O326" s="14"/>
      <c r="P326" s="14"/>
      <c r="Q326" s="14"/>
      <c r="R326" s="14"/>
      <c r="S326" s="117"/>
      <c r="T326" s="399" t="s">
        <v>265</v>
      </c>
      <c r="U326" s="399"/>
      <c r="V326" s="399"/>
      <c r="W326" s="399"/>
      <c r="X326" s="399"/>
      <c r="Y326" s="117"/>
      <c r="Z326" s="399" t="s">
        <v>266</v>
      </c>
      <c r="AA326" s="399"/>
      <c r="AB326" s="399"/>
      <c r="AC326" s="399"/>
      <c r="AD326" s="399"/>
      <c r="AE326" s="117"/>
      <c r="AG326" s="46"/>
      <c r="AH326" s="5"/>
      <c r="AI326" s="115"/>
      <c r="AL326" s="114"/>
      <c r="AM326" s="114"/>
      <c r="AN326" s="114"/>
      <c r="AO326" s="114"/>
    </row>
    <row r="327" spans="1:45" ht="30" customHeight="1" x14ac:dyDescent="0.2">
      <c r="A327" s="10"/>
      <c r="B327" s="10"/>
      <c r="C327" s="10"/>
      <c r="D327" s="10"/>
      <c r="E327" s="5"/>
      <c r="F327" s="5"/>
      <c r="G327" s="5"/>
      <c r="H327" s="5"/>
      <c r="I327" s="118"/>
      <c r="J327" s="5"/>
      <c r="K327" s="12"/>
      <c r="L327" s="12"/>
      <c r="M327" s="12"/>
      <c r="N327" s="12"/>
      <c r="O327" s="12"/>
      <c r="P327" s="118"/>
      <c r="Q327" s="118"/>
      <c r="R327" s="118"/>
      <c r="S327" s="117"/>
      <c r="T327" s="119" t="s">
        <v>246</v>
      </c>
      <c r="U327" s="120" t="s">
        <v>248</v>
      </c>
      <c r="V327" s="121" t="s">
        <v>267</v>
      </c>
      <c r="W327" s="121" t="s">
        <v>6</v>
      </c>
      <c r="X327" s="122" t="s">
        <v>252</v>
      </c>
      <c r="Y327" s="117"/>
      <c r="Z327" s="123" t="s">
        <v>246</v>
      </c>
      <c r="AA327" s="121" t="s">
        <v>248</v>
      </c>
      <c r="AB327" s="121" t="s">
        <v>267</v>
      </c>
      <c r="AC327" s="121" t="s">
        <v>6</v>
      </c>
      <c r="AD327" s="122" t="s">
        <v>252</v>
      </c>
      <c r="AE327" s="117"/>
      <c r="AG327" s="5"/>
      <c r="AH327" s="12"/>
      <c r="AI327" s="12"/>
      <c r="AL327" s="5"/>
      <c r="AM327" s="5"/>
      <c r="AN327" s="5"/>
      <c r="AO327" s="118"/>
    </row>
    <row r="328" spans="1:45" ht="12.75" customHeight="1" x14ac:dyDescent="0.2">
      <c r="A328" s="10"/>
      <c r="B328" s="5"/>
      <c r="C328" s="5"/>
      <c r="D328" s="5"/>
      <c r="E328" s="5"/>
      <c r="F328" s="5"/>
      <c r="G328" s="5"/>
      <c r="H328" s="5"/>
      <c r="I328" s="118"/>
      <c r="J328" s="400" t="s">
        <v>268</v>
      </c>
      <c r="K328" s="400"/>
      <c r="L328" s="400"/>
      <c r="M328" s="400"/>
      <c r="N328" s="400"/>
      <c r="O328" s="400"/>
      <c r="P328" s="400"/>
      <c r="Q328" s="400"/>
      <c r="R328" s="401" t="s">
        <v>269</v>
      </c>
      <c r="S328" s="124"/>
      <c r="T328" s="125">
        <f>SUM(T329:T331)</f>
        <v>-4053.8</v>
      </c>
      <c r="U328" s="126">
        <f>SUM(U329:U331)</f>
        <v>-410.4</v>
      </c>
      <c r="V328" s="126">
        <f>SUM(V329:V331)</f>
        <v>3707.9</v>
      </c>
      <c r="W328" s="127">
        <f>SUM(W329:W331)</f>
        <v>-1000</v>
      </c>
      <c r="X328" s="128">
        <f>SUM(X329:X331)</f>
        <v>-1756.3</v>
      </c>
      <c r="Y328" s="117"/>
      <c r="Z328" s="125">
        <f>SUM(Z329:Z331)</f>
        <v>-1353.8</v>
      </c>
      <c r="AA328" s="126">
        <f>SUM(AA329:AA331)</f>
        <v>-410.4</v>
      </c>
      <c r="AB328" s="126">
        <f>SUM(AB329:AB331)</f>
        <v>2807.9</v>
      </c>
      <c r="AC328" s="127">
        <f>ROUND(SUM(AC329:AC331),1)</f>
        <v>-1000</v>
      </c>
      <c r="AD328" s="129">
        <f>SUM(AD329:AD331)</f>
        <v>43.7</v>
      </c>
      <c r="AE328" s="130"/>
      <c r="AG328" s="46"/>
      <c r="AH328" s="12"/>
      <c r="AI328" s="12"/>
      <c r="AL328" s="5"/>
      <c r="AM328" s="5"/>
      <c r="AN328" s="5"/>
      <c r="AO328" s="118"/>
    </row>
    <row r="329" spans="1:45" ht="18.2" customHeight="1" x14ac:dyDescent="0.2">
      <c r="A329" s="12"/>
      <c r="B329" s="118"/>
      <c r="C329" s="118"/>
      <c r="D329" s="118"/>
      <c r="E329" s="118"/>
      <c r="F329" s="118"/>
      <c r="G329" s="118"/>
      <c r="H329" s="118"/>
      <c r="I329" s="118"/>
      <c r="J329" s="402" t="s">
        <v>270</v>
      </c>
      <c r="K329" s="402"/>
      <c r="L329" s="402"/>
      <c r="M329" s="402"/>
      <c r="N329" s="402"/>
      <c r="O329" s="402"/>
      <c r="P329" s="402"/>
      <c r="Q329" s="402"/>
      <c r="R329" s="401"/>
      <c r="S329" s="131"/>
      <c r="T329" s="132">
        <f>+T333+T391+T395</f>
        <v>-1353.8</v>
      </c>
      <c r="U329" s="133">
        <f>+U333+U391+U395</f>
        <v>-410.4</v>
      </c>
      <c r="V329" s="133">
        <f>+V333+V391+V395</f>
        <v>2807.9</v>
      </c>
      <c r="W329" s="134">
        <f>+W333+W391+W395</f>
        <v>-1000</v>
      </c>
      <c r="X329" s="135">
        <f>+X333+X391+X395</f>
        <v>43.7</v>
      </c>
      <c r="Y329" s="131"/>
      <c r="Z329" s="136">
        <f>+Z333+Z391</f>
        <v>-1353.8</v>
      </c>
      <c r="AA329" s="137">
        <f>+AA333+AA391</f>
        <v>-410.4</v>
      </c>
      <c r="AB329" s="137">
        <f>+AB333+AB391</f>
        <v>2807.9</v>
      </c>
      <c r="AC329" s="138">
        <f>+AC333+AC391</f>
        <v>-1000</v>
      </c>
      <c r="AD329" s="139">
        <f>+AD333+AD391</f>
        <v>43.7</v>
      </c>
      <c r="AE329" s="140"/>
      <c r="AG329" s="5"/>
      <c r="AH329" s="5"/>
      <c r="AI329" s="14"/>
      <c r="AL329" s="118"/>
      <c r="AM329" s="118"/>
      <c r="AN329" s="118"/>
      <c r="AO329" s="118"/>
    </row>
    <row r="330" spans="1:45" ht="18.2" customHeight="1" x14ac:dyDescent="0.2">
      <c r="A330" s="403" t="s">
        <v>237</v>
      </c>
      <c r="B330" s="403"/>
      <c r="C330" s="403"/>
      <c r="D330" s="403"/>
      <c r="E330" s="403"/>
      <c r="F330" s="403"/>
      <c r="G330" s="118"/>
      <c r="H330" s="118"/>
      <c r="I330" s="118"/>
      <c r="J330" s="404" t="s">
        <v>271</v>
      </c>
      <c r="K330" s="404"/>
      <c r="L330" s="404"/>
      <c r="M330" s="404"/>
      <c r="N330" s="404"/>
      <c r="O330" s="404"/>
      <c r="P330" s="404"/>
      <c r="Q330" s="404"/>
      <c r="R330" s="401"/>
      <c r="S330" s="131"/>
      <c r="T330" s="132">
        <f>+T399+T403</f>
        <v>0</v>
      </c>
      <c r="U330" s="141">
        <f>+U399+U403</f>
        <v>0</v>
      </c>
      <c r="V330" s="141">
        <f>+V399+V403</f>
        <v>0</v>
      </c>
      <c r="W330" s="142">
        <f>+W399+W403</f>
        <v>0</v>
      </c>
      <c r="X330" s="143">
        <f>+X399+X403</f>
        <v>0</v>
      </c>
      <c r="Y330" s="131"/>
      <c r="Z330" s="136">
        <f>+Z399+Z403</f>
        <v>0</v>
      </c>
      <c r="AA330" s="141">
        <f>+AA399+AA403</f>
        <v>0</v>
      </c>
      <c r="AB330" s="141">
        <f>+AB399+AB403</f>
        <v>0</v>
      </c>
      <c r="AC330" s="142">
        <f>+AC399+AC403</f>
        <v>0</v>
      </c>
      <c r="AD330" s="143">
        <f>+AD399+AD403</f>
        <v>0</v>
      </c>
      <c r="AE330" s="140"/>
      <c r="AG330" s="5"/>
      <c r="AH330" s="5"/>
      <c r="AI330" s="14"/>
      <c r="AL330" s="5"/>
      <c r="AM330" s="118"/>
      <c r="AN330" s="118"/>
      <c r="AO330" s="118"/>
    </row>
    <row r="331" spans="1:45" ht="18.2" customHeight="1" x14ac:dyDescent="0.2">
      <c r="A331" s="403"/>
      <c r="B331" s="403"/>
      <c r="C331" s="403"/>
      <c r="D331" s="403"/>
      <c r="E331" s="403"/>
      <c r="F331" s="403"/>
      <c r="G331" s="118"/>
      <c r="H331" s="118"/>
      <c r="I331" s="118"/>
      <c r="J331" s="405" t="s">
        <v>272</v>
      </c>
      <c r="K331" s="405"/>
      <c r="L331" s="405"/>
      <c r="M331" s="405"/>
      <c r="N331" s="405"/>
      <c r="O331" s="405"/>
      <c r="P331" s="405"/>
      <c r="Q331" s="405"/>
      <c r="R331" s="401"/>
      <c r="S331" s="131"/>
      <c r="T331" s="144">
        <f>+T407</f>
        <v>-2700</v>
      </c>
      <c r="U331" s="141">
        <f>+U407</f>
        <v>0</v>
      </c>
      <c r="V331" s="141">
        <f>+V407</f>
        <v>900</v>
      </c>
      <c r="W331" s="142">
        <f>+W407</f>
        <v>0</v>
      </c>
      <c r="X331" s="143">
        <f>+X407</f>
        <v>-1800</v>
      </c>
      <c r="Y331" s="131"/>
      <c r="Z331" s="145">
        <f>+Z407</f>
        <v>0</v>
      </c>
      <c r="AA331" s="146">
        <f>+AA407</f>
        <v>0</v>
      </c>
      <c r="AB331" s="146">
        <f>+AB407</f>
        <v>0</v>
      </c>
      <c r="AC331" s="147">
        <f>+AC407</f>
        <v>0</v>
      </c>
      <c r="AD331" s="148">
        <f>+AD407</f>
        <v>0</v>
      </c>
      <c r="AE331" s="149"/>
      <c r="AG331" s="5"/>
      <c r="AH331" s="5"/>
      <c r="AI331" s="14"/>
      <c r="AL331" s="5"/>
      <c r="AM331" s="118"/>
      <c r="AN331" s="118"/>
      <c r="AO331" s="118"/>
    </row>
    <row r="332" spans="1:45" s="164" customFormat="1" ht="25.35" customHeight="1" x14ac:dyDescent="0.2">
      <c r="A332" s="150" t="s">
        <v>273</v>
      </c>
      <c r="B332" s="151" t="s">
        <v>274</v>
      </c>
      <c r="C332" s="151" t="s">
        <v>275</v>
      </c>
      <c r="D332" s="391" t="s">
        <v>276</v>
      </c>
      <c r="E332" s="391"/>
      <c r="F332" s="391" t="s">
        <v>277</v>
      </c>
      <c r="G332" s="391"/>
      <c r="H332" s="391"/>
      <c r="I332" s="391"/>
      <c r="J332" s="392" t="s">
        <v>278</v>
      </c>
      <c r="K332" s="392"/>
      <c r="L332" s="392"/>
      <c r="M332" s="392"/>
      <c r="N332" s="392"/>
      <c r="O332" s="152" t="s">
        <v>279</v>
      </c>
      <c r="P332" s="151" t="s">
        <v>280</v>
      </c>
      <c r="Q332" s="152" t="s">
        <v>281</v>
      </c>
      <c r="R332" s="153"/>
      <c r="S332" s="154"/>
      <c r="T332" s="155" t="s">
        <v>246</v>
      </c>
      <c r="U332" s="152" t="s">
        <v>248</v>
      </c>
      <c r="V332" s="156" t="s">
        <v>267</v>
      </c>
      <c r="W332" s="152" t="s">
        <v>6</v>
      </c>
      <c r="X332" s="152" t="s">
        <v>252</v>
      </c>
      <c r="Y332" s="154"/>
      <c r="Z332" s="123" t="s">
        <v>246</v>
      </c>
      <c r="AA332" s="157" t="s">
        <v>248</v>
      </c>
      <c r="AB332" s="157" t="s">
        <v>267</v>
      </c>
      <c r="AC332" s="158" t="s">
        <v>6</v>
      </c>
      <c r="AD332" s="158" t="s">
        <v>252</v>
      </c>
      <c r="AE332" s="159"/>
      <c r="AF332" s="160"/>
      <c r="AG332" s="393" t="s">
        <v>282</v>
      </c>
      <c r="AH332" s="393"/>
      <c r="AI332" s="393"/>
      <c r="AJ332" s="161"/>
      <c r="AK332" s="162"/>
      <c r="AL332" s="394" t="s">
        <v>283</v>
      </c>
      <c r="AM332" s="394"/>
      <c r="AN332" s="394"/>
      <c r="AO332" s="394"/>
      <c r="AP332" s="163"/>
      <c r="AQ332" s="160"/>
      <c r="AR332" s="160"/>
      <c r="AS332" s="160"/>
    </row>
    <row r="333" spans="1:45" s="10" customFormat="1" ht="49.9" customHeight="1" x14ac:dyDescent="0.2">
      <c r="A333" s="395" t="s">
        <v>284</v>
      </c>
      <c r="B333" s="395"/>
      <c r="C333" s="395"/>
      <c r="D333" s="395"/>
      <c r="E333" s="395"/>
      <c r="F333" s="396" t="s">
        <v>285</v>
      </c>
      <c r="G333" s="396"/>
      <c r="H333" s="396"/>
      <c r="I333" s="396"/>
      <c r="J333" s="397" t="s">
        <v>286</v>
      </c>
      <c r="K333" s="397"/>
      <c r="L333" s="397"/>
      <c r="M333" s="398">
        <f>SUM(M334:M389)</f>
        <v>43.7</v>
      </c>
      <c r="N333" s="398"/>
      <c r="O333" s="165"/>
      <c r="P333" s="166">
        <f>SUM(P334:P389)+P391+P399+P403+P407</f>
        <v>-19</v>
      </c>
      <c r="Q333" s="167">
        <f>SUM(Q334:Q389)+Q391++Q399+Q403+Q407</f>
        <v>-19</v>
      </c>
      <c r="R333" s="168"/>
      <c r="S333" s="131"/>
      <c r="T333" s="169">
        <f>SUM(T334:T389)</f>
        <v>-1353.8</v>
      </c>
      <c r="U333" s="170">
        <f>SUM(U334:U389)</f>
        <v>-410.4</v>
      </c>
      <c r="V333" s="170">
        <f>SUM(V334:V389)</f>
        <v>2807.9</v>
      </c>
      <c r="W333" s="170">
        <f>SUM(W334:W389)</f>
        <v>-1000</v>
      </c>
      <c r="X333" s="171">
        <f t="shared" ref="X333:X359" si="1">SUM(T333:W333)</f>
        <v>43.7</v>
      </c>
      <c r="Y333" s="131"/>
      <c r="Z333" s="169">
        <f>SUM(Z334:Z389)</f>
        <v>-1353.8</v>
      </c>
      <c r="AA333" s="170">
        <f>SUM(AA334:AA389)</f>
        <v>-410.4</v>
      </c>
      <c r="AB333" s="172">
        <f>SUM(AB334:AB389)</f>
        <v>2807.9</v>
      </c>
      <c r="AC333" s="170">
        <f>SUM(AC334:AC389)</f>
        <v>-1000</v>
      </c>
      <c r="AD333" s="171">
        <f t="shared" ref="AD333:AD364" si="2">SUM(Z333:AC333)</f>
        <v>43.7</v>
      </c>
      <c r="AE333" s="173"/>
      <c r="AF333" s="5"/>
      <c r="AG333" s="174"/>
      <c r="AH333" s="175"/>
      <c r="AI333" s="176">
        <f>SUM(AI334:AI389)</f>
        <v>43.7</v>
      </c>
      <c r="AJ333" s="177"/>
      <c r="AK333" s="178"/>
      <c r="AL333" s="179"/>
      <c r="AM333" s="175"/>
      <c r="AN333" s="175"/>
      <c r="AO333" s="180"/>
      <c r="AP333" s="181"/>
      <c r="AQ333" s="5"/>
      <c r="AR333" s="5"/>
      <c r="AS333" s="5"/>
    </row>
    <row r="334" spans="1:45" s="10" customFormat="1" ht="51" customHeight="1" thickBot="1" x14ac:dyDescent="0.25">
      <c r="A334" s="182">
        <v>1</v>
      </c>
      <c r="B334" s="183" t="s">
        <v>287</v>
      </c>
      <c r="C334" s="183" t="s">
        <v>288</v>
      </c>
      <c r="D334" s="362" t="s">
        <v>289</v>
      </c>
      <c r="E334" s="362"/>
      <c r="F334" s="363"/>
      <c r="G334" s="363"/>
      <c r="H334" s="363"/>
      <c r="I334" s="363"/>
      <c r="J334" s="184">
        <f t="shared" ref="J334:J365" si="3">AG334</f>
        <v>1004</v>
      </c>
      <c r="K334" s="341" t="str">
        <f t="shared" ref="K334:K365" si="4">IF(J334&gt;0,VLOOKUP(J334,$A$1:$B$300,2,0),"")</f>
        <v>Gen Fund</v>
      </c>
      <c r="L334" s="341"/>
      <c r="M334" s="348">
        <f t="shared" ref="M334:M365" si="5">AI334</f>
        <v>-118.2</v>
      </c>
      <c r="N334" s="348"/>
      <c r="O334" s="185">
        <v>1</v>
      </c>
      <c r="P334" s="186">
        <v>-1</v>
      </c>
      <c r="Q334" s="187">
        <f>P334</f>
        <v>-1</v>
      </c>
      <c r="R334" s="188"/>
      <c r="S334" s="189"/>
      <c r="T334" s="190">
        <f t="shared" ref="T334:T369" si="6">IF($J334&gt;0,IF(VLOOKUP($J334,$A$1:$C$300,3,0)="UGF",$M334*$O334,0),0)</f>
        <v>-118.2</v>
      </c>
      <c r="U334" s="191">
        <f t="shared" ref="U334:U369" si="7">IF($J334&gt;0,IF(VLOOKUP($J334,$A$1:$C$300,3,0)="DGF",$M334*$O334,0),0)</f>
        <v>0</v>
      </c>
      <c r="V334" s="191">
        <f t="shared" ref="V334:V369" si="8">IF($J334&gt;0,IF(VLOOKUP($J334,$A$1:$C$300,3,0)="Other",$M334*$O334,0),0)</f>
        <v>0</v>
      </c>
      <c r="W334" s="191">
        <f t="shared" ref="W334:W369" si="9">IF($J334&gt;0,IF(VLOOKUP($J334,$A$1:$C$300,3,0)="Federal",$M334*$O334,0),0)</f>
        <v>0</v>
      </c>
      <c r="X334" s="192">
        <f t="shared" si="1"/>
        <v>-118.2</v>
      </c>
      <c r="Y334" s="189"/>
      <c r="Z334" s="145">
        <f t="shared" ref="Z334:Z365" si="10">IF($AG334&gt;0,IF(VLOOKUP($AG334,$A$1:$C$300,3,0)="UGF",$AI334,0),0)</f>
        <v>-118.2</v>
      </c>
      <c r="AA334" s="193">
        <f t="shared" ref="AA334:AA365" si="11">IF($AG334&gt;0,IF(VLOOKUP($AG334,$A$1:$C$300,3,0)="DGF",$AI334,0),0)</f>
        <v>0</v>
      </c>
      <c r="AB334" s="193">
        <f t="shared" ref="AB334:AB365" si="12">IF($AG334&gt;0,IF(VLOOKUP($AG334,$A$1:$C$300,3,0)="Other",$AI334,0),0)</f>
        <v>0</v>
      </c>
      <c r="AC334" s="194">
        <f t="shared" ref="AC334:AC365" si="13">IF($AG334&gt;0,IF(VLOOKUP($AG334,$A$1:$C$300,3,0)="Federal",$AI334,0),0)</f>
        <v>0</v>
      </c>
      <c r="AD334" s="192">
        <f t="shared" si="2"/>
        <v>-118.2</v>
      </c>
      <c r="AE334" s="195"/>
      <c r="AF334" s="5"/>
      <c r="AG334" s="196">
        <v>1004</v>
      </c>
      <c r="AH334" s="197" t="str">
        <f t="shared" ref="AH334:AH365" si="14">IF(AG334&gt;0,VLOOKUP(AG334,$A$1:$B$300,2,0),"")</f>
        <v>Gen Fund</v>
      </c>
      <c r="AI334" s="198">
        <v>-118.2</v>
      </c>
      <c r="AJ334" s="177"/>
      <c r="AK334" s="178"/>
      <c r="AL334" s="364"/>
      <c r="AM334" s="364"/>
      <c r="AN334" s="364"/>
      <c r="AO334" s="364"/>
      <c r="AP334" s="181"/>
      <c r="AQ334" s="5"/>
      <c r="AR334" s="5"/>
      <c r="AS334" s="5"/>
    </row>
    <row r="335" spans="1:45" thickBot="1" x14ac:dyDescent="0.25">
      <c r="A335" s="345">
        <v>2</v>
      </c>
      <c r="B335" s="347" t="s">
        <v>287</v>
      </c>
      <c r="C335" s="347" t="s">
        <v>290</v>
      </c>
      <c r="D335" s="362" t="s">
        <v>291</v>
      </c>
      <c r="E335" s="362"/>
      <c r="F335" s="363"/>
      <c r="G335" s="363"/>
      <c r="H335" s="363"/>
      <c r="I335" s="363"/>
      <c r="J335" s="199">
        <f t="shared" si="3"/>
        <v>1004</v>
      </c>
      <c r="K335" s="360" t="str">
        <f t="shared" si="4"/>
        <v>Gen Fund</v>
      </c>
      <c r="L335" s="360"/>
      <c r="M335" s="361">
        <f t="shared" si="5"/>
        <v>-291.8</v>
      </c>
      <c r="N335" s="361"/>
      <c r="O335" s="200">
        <v>1</v>
      </c>
      <c r="P335" s="387">
        <v>0</v>
      </c>
      <c r="Q335" s="388">
        <f>P335</f>
        <v>0</v>
      </c>
      <c r="R335" s="389"/>
      <c r="S335" s="189"/>
      <c r="T335" s="190">
        <f t="shared" si="6"/>
        <v>-291.8</v>
      </c>
      <c r="U335" s="191">
        <f t="shared" si="7"/>
        <v>0</v>
      </c>
      <c r="V335" s="191">
        <f t="shared" si="8"/>
        <v>0</v>
      </c>
      <c r="W335" s="191">
        <f t="shared" si="9"/>
        <v>0</v>
      </c>
      <c r="X335" s="192">
        <f t="shared" ref="X335:X340" si="15">SUM(T335:W335)</f>
        <v>-291.8</v>
      </c>
      <c r="Y335" s="189"/>
      <c r="Z335" s="204">
        <f t="shared" si="10"/>
        <v>-291.8</v>
      </c>
      <c r="AA335" s="205">
        <f t="shared" si="11"/>
        <v>0</v>
      </c>
      <c r="AB335" s="205">
        <f t="shared" si="12"/>
        <v>0</v>
      </c>
      <c r="AC335" s="206">
        <f t="shared" si="13"/>
        <v>0</v>
      </c>
      <c r="AD335" s="203">
        <f t="shared" si="2"/>
        <v>-291.8</v>
      </c>
      <c r="AE335" s="195"/>
      <c r="AG335" s="207">
        <v>1004</v>
      </c>
      <c r="AH335" s="208" t="str">
        <f t="shared" si="14"/>
        <v>Gen Fund</v>
      </c>
      <c r="AI335" s="209">
        <v>-291.8</v>
      </c>
      <c r="AJ335" s="177"/>
      <c r="AK335" s="178"/>
      <c r="AL335" s="390" t="s">
        <v>400</v>
      </c>
      <c r="AM335" s="364"/>
      <c r="AN335" s="364"/>
      <c r="AO335" s="364"/>
      <c r="AP335" s="181"/>
    </row>
    <row r="336" spans="1:45" s="10" customFormat="1" ht="53.25" customHeight="1" thickBot="1" x14ac:dyDescent="0.25">
      <c r="A336" s="345" t="s">
        <v>292</v>
      </c>
      <c r="B336" s="347" t="s">
        <v>287</v>
      </c>
      <c r="C336" s="347" t="s">
        <v>290</v>
      </c>
      <c r="D336" s="362" t="s">
        <v>291</v>
      </c>
      <c r="E336" s="362"/>
      <c r="F336" s="363"/>
      <c r="G336" s="363"/>
      <c r="H336" s="363"/>
      <c r="I336" s="363"/>
      <c r="J336" s="184">
        <f t="shared" si="3"/>
        <v>1061</v>
      </c>
      <c r="K336" s="341" t="str">
        <f t="shared" si="4"/>
        <v>CIP Rcpts</v>
      </c>
      <c r="L336" s="341"/>
      <c r="M336" s="348">
        <f t="shared" si="5"/>
        <v>291.8</v>
      </c>
      <c r="N336" s="348"/>
      <c r="O336" s="185">
        <v>1</v>
      </c>
      <c r="P336" s="387" t="s">
        <v>293</v>
      </c>
      <c r="Q336" s="388" t="s">
        <v>293</v>
      </c>
      <c r="R336" s="389"/>
      <c r="S336" s="189"/>
      <c r="T336" s="190">
        <f t="shared" si="6"/>
        <v>0</v>
      </c>
      <c r="U336" s="191">
        <f t="shared" si="7"/>
        <v>0</v>
      </c>
      <c r="V336" s="191">
        <f t="shared" si="8"/>
        <v>291.8</v>
      </c>
      <c r="W336" s="191">
        <f t="shared" si="9"/>
        <v>0</v>
      </c>
      <c r="X336" s="192">
        <f t="shared" si="15"/>
        <v>291.8</v>
      </c>
      <c r="Y336" s="189"/>
      <c r="Z336" s="145">
        <f t="shared" si="10"/>
        <v>0</v>
      </c>
      <c r="AA336" s="193">
        <f t="shared" si="11"/>
        <v>0</v>
      </c>
      <c r="AB336" s="193">
        <f t="shared" si="12"/>
        <v>291.8</v>
      </c>
      <c r="AC336" s="194">
        <f t="shared" si="13"/>
        <v>0</v>
      </c>
      <c r="AD336" s="192">
        <f t="shared" si="2"/>
        <v>291.8</v>
      </c>
      <c r="AE336" s="195"/>
      <c r="AF336" s="5"/>
      <c r="AG336" s="196">
        <v>1061</v>
      </c>
      <c r="AH336" s="197" t="str">
        <f t="shared" si="14"/>
        <v>CIP Rcpts</v>
      </c>
      <c r="AI336" s="198">
        <v>291.8</v>
      </c>
      <c r="AJ336" s="177"/>
      <c r="AK336" s="178"/>
      <c r="AL336" s="364"/>
      <c r="AM336" s="364"/>
      <c r="AN336" s="364"/>
      <c r="AO336" s="364"/>
      <c r="AP336" s="181"/>
      <c r="AQ336" s="5"/>
      <c r="AR336" s="5"/>
      <c r="AS336" s="5"/>
    </row>
    <row r="337" spans="1:45" s="10" customFormat="1" ht="39" thickBot="1" x14ac:dyDescent="0.25">
      <c r="A337" s="182">
        <v>3</v>
      </c>
      <c r="B337" s="183" t="s">
        <v>287</v>
      </c>
      <c r="C337" s="183" t="s">
        <v>290</v>
      </c>
      <c r="D337" s="362" t="s">
        <v>294</v>
      </c>
      <c r="E337" s="362"/>
      <c r="F337" s="363"/>
      <c r="G337" s="363"/>
      <c r="H337" s="363"/>
      <c r="I337" s="363"/>
      <c r="J337" s="184">
        <f t="shared" si="3"/>
        <v>1004</v>
      </c>
      <c r="K337" s="341" t="str">
        <f t="shared" si="4"/>
        <v>Gen Fund</v>
      </c>
      <c r="L337" s="341"/>
      <c r="M337" s="348">
        <f t="shared" si="5"/>
        <v>-73.400000000000006</v>
      </c>
      <c r="N337" s="348"/>
      <c r="O337" s="185">
        <v>1</v>
      </c>
      <c r="P337" s="186">
        <v>-1</v>
      </c>
      <c r="Q337" s="187">
        <f>P337</f>
        <v>-1</v>
      </c>
      <c r="R337" s="188"/>
      <c r="S337" s="189"/>
      <c r="T337" s="190">
        <f t="shared" si="6"/>
        <v>-73.400000000000006</v>
      </c>
      <c r="U337" s="191">
        <f t="shared" si="7"/>
        <v>0</v>
      </c>
      <c r="V337" s="191">
        <f t="shared" si="8"/>
        <v>0</v>
      </c>
      <c r="W337" s="191">
        <f t="shared" si="9"/>
        <v>0</v>
      </c>
      <c r="X337" s="192">
        <f t="shared" si="15"/>
        <v>-73.400000000000006</v>
      </c>
      <c r="Y337" s="189"/>
      <c r="Z337" s="145">
        <f t="shared" si="10"/>
        <v>-73.400000000000006</v>
      </c>
      <c r="AA337" s="193">
        <f t="shared" si="11"/>
        <v>0</v>
      </c>
      <c r="AB337" s="193">
        <f t="shared" si="12"/>
        <v>0</v>
      </c>
      <c r="AC337" s="194">
        <f t="shared" si="13"/>
        <v>0</v>
      </c>
      <c r="AD337" s="192">
        <f t="shared" si="2"/>
        <v>-73.400000000000006</v>
      </c>
      <c r="AE337" s="195"/>
      <c r="AF337" s="5"/>
      <c r="AG337" s="196">
        <v>1004</v>
      </c>
      <c r="AH337" s="197" t="str">
        <f t="shared" si="14"/>
        <v>Gen Fund</v>
      </c>
      <c r="AI337" s="198">
        <v>-73.400000000000006</v>
      </c>
      <c r="AJ337" s="177"/>
      <c r="AK337" s="178"/>
      <c r="AL337" s="364"/>
      <c r="AM337" s="364"/>
      <c r="AN337" s="364"/>
      <c r="AO337" s="364"/>
      <c r="AP337" s="181"/>
      <c r="AQ337" s="5"/>
      <c r="AR337" s="5"/>
      <c r="AS337" s="5"/>
    </row>
    <row r="338" spans="1:45" thickBot="1" x14ac:dyDescent="0.25">
      <c r="A338" s="345">
        <v>4</v>
      </c>
      <c r="B338" s="347" t="s">
        <v>287</v>
      </c>
      <c r="C338" s="347" t="s">
        <v>295</v>
      </c>
      <c r="D338" s="362" t="s">
        <v>291</v>
      </c>
      <c r="E338" s="362"/>
      <c r="F338" s="363"/>
      <c r="G338" s="363"/>
      <c r="H338" s="363"/>
      <c r="I338" s="363"/>
      <c r="J338" s="199">
        <f t="shared" si="3"/>
        <v>1004</v>
      </c>
      <c r="K338" s="360" t="str">
        <f t="shared" si="4"/>
        <v>Gen Fund</v>
      </c>
      <c r="L338" s="360"/>
      <c r="M338" s="361">
        <f t="shared" si="5"/>
        <v>-415</v>
      </c>
      <c r="N338" s="361"/>
      <c r="O338" s="200">
        <v>1</v>
      </c>
      <c r="P338" s="387">
        <v>0</v>
      </c>
      <c r="Q338" s="388">
        <f>P338</f>
        <v>0</v>
      </c>
      <c r="R338" s="389"/>
      <c r="S338" s="189"/>
      <c r="T338" s="190">
        <f t="shared" si="6"/>
        <v>-415</v>
      </c>
      <c r="U338" s="191">
        <f t="shared" si="7"/>
        <v>0</v>
      </c>
      <c r="V338" s="191">
        <f t="shared" si="8"/>
        <v>0</v>
      </c>
      <c r="W338" s="191">
        <f t="shared" si="9"/>
        <v>0</v>
      </c>
      <c r="X338" s="192">
        <f t="shared" si="15"/>
        <v>-415</v>
      </c>
      <c r="Y338" s="189"/>
      <c r="Z338" s="204">
        <f t="shared" si="10"/>
        <v>-415</v>
      </c>
      <c r="AA338" s="205">
        <f t="shared" si="11"/>
        <v>0</v>
      </c>
      <c r="AB338" s="205">
        <f t="shared" si="12"/>
        <v>0</v>
      </c>
      <c r="AC338" s="206">
        <f t="shared" si="13"/>
        <v>0</v>
      </c>
      <c r="AD338" s="203">
        <f t="shared" si="2"/>
        <v>-415</v>
      </c>
      <c r="AE338" s="195"/>
      <c r="AG338" s="207">
        <v>1004</v>
      </c>
      <c r="AH338" s="208" t="str">
        <f t="shared" si="14"/>
        <v>Gen Fund</v>
      </c>
      <c r="AI338" s="209">
        <v>-415</v>
      </c>
      <c r="AJ338" s="177"/>
      <c r="AK338" s="178"/>
      <c r="AL338" s="390" t="s">
        <v>400</v>
      </c>
      <c r="AM338" s="364"/>
      <c r="AN338" s="364"/>
      <c r="AO338" s="364"/>
      <c r="AP338" s="181"/>
    </row>
    <row r="339" spans="1:45" s="10" customFormat="1" ht="51" customHeight="1" thickBot="1" x14ac:dyDescent="0.25">
      <c r="A339" s="345" t="s">
        <v>296</v>
      </c>
      <c r="B339" s="347" t="s">
        <v>287</v>
      </c>
      <c r="C339" s="347" t="s">
        <v>295</v>
      </c>
      <c r="D339" s="362" t="s">
        <v>291</v>
      </c>
      <c r="E339" s="362"/>
      <c r="F339" s="363"/>
      <c r="G339" s="363"/>
      <c r="H339" s="363"/>
      <c r="I339" s="363"/>
      <c r="J339" s="184">
        <f t="shared" si="3"/>
        <v>1061</v>
      </c>
      <c r="K339" s="341" t="str">
        <f t="shared" si="4"/>
        <v>CIP Rcpts</v>
      </c>
      <c r="L339" s="341"/>
      <c r="M339" s="348">
        <f t="shared" si="5"/>
        <v>415</v>
      </c>
      <c r="N339" s="348"/>
      <c r="O339" s="185">
        <v>1</v>
      </c>
      <c r="P339" s="387" t="s">
        <v>293</v>
      </c>
      <c r="Q339" s="388" t="s">
        <v>293</v>
      </c>
      <c r="R339" s="389"/>
      <c r="S339" s="189"/>
      <c r="T339" s="190">
        <f t="shared" si="6"/>
        <v>0</v>
      </c>
      <c r="U339" s="191">
        <f t="shared" si="7"/>
        <v>0</v>
      </c>
      <c r="V339" s="191">
        <f t="shared" si="8"/>
        <v>415</v>
      </c>
      <c r="W339" s="191">
        <f t="shared" si="9"/>
        <v>0</v>
      </c>
      <c r="X339" s="192">
        <f t="shared" si="15"/>
        <v>415</v>
      </c>
      <c r="Y339" s="189"/>
      <c r="Z339" s="145">
        <f t="shared" si="10"/>
        <v>0</v>
      </c>
      <c r="AA339" s="193">
        <f t="shared" si="11"/>
        <v>0</v>
      </c>
      <c r="AB339" s="193">
        <f t="shared" si="12"/>
        <v>415</v>
      </c>
      <c r="AC339" s="194">
        <f t="shared" si="13"/>
        <v>0</v>
      </c>
      <c r="AD339" s="192">
        <f t="shared" si="2"/>
        <v>415</v>
      </c>
      <c r="AE339" s="195"/>
      <c r="AF339" s="5"/>
      <c r="AG339" s="196">
        <v>1061</v>
      </c>
      <c r="AH339" s="197" t="str">
        <f t="shared" si="14"/>
        <v>CIP Rcpts</v>
      </c>
      <c r="AI339" s="198">
        <v>415</v>
      </c>
      <c r="AJ339" s="177"/>
      <c r="AK339" s="178"/>
      <c r="AL339" s="364"/>
      <c r="AM339" s="364"/>
      <c r="AN339" s="364"/>
      <c r="AO339" s="364"/>
      <c r="AP339" s="181"/>
      <c r="AQ339" s="5"/>
      <c r="AR339" s="5"/>
      <c r="AS339" s="5"/>
    </row>
    <row r="340" spans="1:45" s="10" customFormat="1" ht="33.75" customHeight="1" thickBot="1" x14ac:dyDescent="0.25">
      <c r="A340" s="182">
        <v>5</v>
      </c>
      <c r="B340" s="183" t="s">
        <v>287</v>
      </c>
      <c r="C340" s="183" t="s">
        <v>297</v>
      </c>
      <c r="D340" s="362" t="s">
        <v>298</v>
      </c>
      <c r="E340" s="362"/>
      <c r="F340" s="363"/>
      <c r="G340" s="363"/>
      <c r="H340" s="363"/>
      <c r="I340" s="363"/>
      <c r="J340" s="184">
        <f t="shared" si="3"/>
        <v>1061</v>
      </c>
      <c r="K340" s="341" t="str">
        <f t="shared" si="4"/>
        <v>CIP Rcpts</v>
      </c>
      <c r="L340" s="341"/>
      <c r="M340" s="348">
        <f t="shared" si="5"/>
        <v>438.2</v>
      </c>
      <c r="N340" s="348"/>
      <c r="O340" s="185">
        <v>1</v>
      </c>
      <c r="P340" s="186">
        <v>0</v>
      </c>
      <c r="Q340" s="187">
        <f>P340</f>
        <v>0</v>
      </c>
      <c r="R340" s="188"/>
      <c r="S340" s="189"/>
      <c r="T340" s="190">
        <f t="shared" si="6"/>
        <v>0</v>
      </c>
      <c r="U340" s="191">
        <f t="shared" si="7"/>
        <v>0</v>
      </c>
      <c r="V340" s="191">
        <f t="shared" si="8"/>
        <v>438.2</v>
      </c>
      <c r="W340" s="191">
        <f t="shared" si="9"/>
        <v>0</v>
      </c>
      <c r="X340" s="192">
        <f t="shared" si="15"/>
        <v>438.2</v>
      </c>
      <c r="Y340" s="189"/>
      <c r="Z340" s="145">
        <f t="shared" si="10"/>
        <v>0</v>
      </c>
      <c r="AA340" s="193">
        <f t="shared" si="11"/>
        <v>0</v>
      </c>
      <c r="AB340" s="193">
        <f t="shared" si="12"/>
        <v>438.2</v>
      </c>
      <c r="AC340" s="194">
        <f t="shared" si="13"/>
        <v>0</v>
      </c>
      <c r="AD340" s="192">
        <f t="shared" si="2"/>
        <v>438.2</v>
      </c>
      <c r="AE340" s="195"/>
      <c r="AF340" s="5"/>
      <c r="AG340" s="196">
        <v>1061</v>
      </c>
      <c r="AH340" s="197" t="str">
        <f t="shared" si="14"/>
        <v>CIP Rcpts</v>
      </c>
      <c r="AI340" s="198">
        <v>438.2</v>
      </c>
      <c r="AJ340" s="177"/>
      <c r="AK340" s="178"/>
      <c r="AL340" s="364"/>
      <c r="AM340" s="364"/>
      <c r="AN340" s="364"/>
      <c r="AO340" s="364"/>
      <c r="AP340" s="181"/>
      <c r="AQ340" s="5"/>
      <c r="AR340" s="5"/>
      <c r="AS340" s="5"/>
    </row>
    <row r="341" spans="1:45" s="10" customFormat="1" ht="47.25" customHeight="1" thickBot="1" x14ac:dyDescent="0.25">
      <c r="A341" s="182">
        <v>6</v>
      </c>
      <c r="B341" s="183" t="s">
        <v>287</v>
      </c>
      <c r="C341" s="183" t="s">
        <v>299</v>
      </c>
      <c r="D341" s="362" t="s">
        <v>300</v>
      </c>
      <c r="E341" s="362"/>
      <c r="F341" s="363"/>
      <c r="G341" s="363"/>
      <c r="H341" s="363"/>
      <c r="I341" s="363"/>
      <c r="J341" s="184">
        <f t="shared" si="3"/>
        <v>1004</v>
      </c>
      <c r="K341" s="341" t="str">
        <f t="shared" si="4"/>
        <v>Gen Fund</v>
      </c>
      <c r="L341" s="341"/>
      <c r="M341" s="348">
        <f t="shared" si="5"/>
        <v>-7.7</v>
      </c>
      <c r="N341" s="348"/>
      <c r="O341" s="185">
        <v>1</v>
      </c>
      <c r="P341" s="186">
        <v>0</v>
      </c>
      <c r="Q341" s="187">
        <f>P341</f>
        <v>0</v>
      </c>
      <c r="R341" s="188"/>
      <c r="S341" s="189"/>
      <c r="T341" s="190">
        <f t="shared" si="6"/>
        <v>-7.7</v>
      </c>
      <c r="U341" s="191">
        <f t="shared" si="7"/>
        <v>0</v>
      </c>
      <c r="V341" s="191">
        <f t="shared" si="8"/>
        <v>0</v>
      </c>
      <c r="W341" s="191">
        <f t="shared" si="9"/>
        <v>0</v>
      </c>
      <c r="X341" s="192">
        <f t="shared" ref="X341:X354" si="16">SUM(T341:W341)</f>
        <v>-7.7</v>
      </c>
      <c r="Y341" s="189"/>
      <c r="Z341" s="145">
        <f t="shared" si="10"/>
        <v>-7.7</v>
      </c>
      <c r="AA341" s="193">
        <f t="shared" si="11"/>
        <v>0</v>
      </c>
      <c r="AB341" s="193">
        <f t="shared" si="12"/>
        <v>0</v>
      </c>
      <c r="AC341" s="194">
        <f t="shared" si="13"/>
        <v>0</v>
      </c>
      <c r="AD341" s="192">
        <f t="shared" si="2"/>
        <v>-7.7</v>
      </c>
      <c r="AE341" s="195"/>
      <c r="AF341" s="5"/>
      <c r="AG341" s="196">
        <v>1004</v>
      </c>
      <c r="AH341" s="197" t="str">
        <f t="shared" si="14"/>
        <v>Gen Fund</v>
      </c>
      <c r="AI341" s="198">
        <v>-7.7</v>
      </c>
      <c r="AJ341" s="177"/>
      <c r="AK341" s="178"/>
      <c r="AL341" s="364"/>
      <c r="AM341" s="364"/>
      <c r="AN341" s="364"/>
      <c r="AO341" s="364"/>
      <c r="AP341" s="181"/>
      <c r="AQ341" s="5"/>
      <c r="AR341" s="5"/>
      <c r="AS341" s="5"/>
    </row>
    <row r="342" spans="1:45" thickBot="1" x14ac:dyDescent="0.25">
      <c r="A342" s="345">
        <v>7</v>
      </c>
      <c r="B342" s="347" t="s">
        <v>287</v>
      </c>
      <c r="C342" s="347" t="s">
        <v>299</v>
      </c>
      <c r="D342" s="362" t="s">
        <v>301</v>
      </c>
      <c r="E342" s="362"/>
      <c r="F342" s="363"/>
      <c r="G342" s="363"/>
      <c r="H342" s="363"/>
      <c r="I342" s="363"/>
      <c r="J342" s="199">
        <f t="shared" si="3"/>
        <v>1004</v>
      </c>
      <c r="K342" s="360" t="str">
        <f t="shared" si="4"/>
        <v>Gen Fund</v>
      </c>
      <c r="L342" s="360"/>
      <c r="M342" s="361">
        <f t="shared" si="5"/>
        <v>-35.799999999999997</v>
      </c>
      <c r="N342" s="361"/>
      <c r="O342" s="200">
        <v>1</v>
      </c>
      <c r="P342" s="387">
        <v>-2</v>
      </c>
      <c r="Q342" s="388">
        <f>P342</f>
        <v>-2</v>
      </c>
      <c r="R342" s="389"/>
      <c r="S342" s="189"/>
      <c r="T342" s="190">
        <f t="shared" si="6"/>
        <v>-35.799999999999997</v>
      </c>
      <c r="U342" s="191">
        <f t="shared" si="7"/>
        <v>0</v>
      </c>
      <c r="V342" s="191">
        <f t="shared" si="8"/>
        <v>0</v>
      </c>
      <c r="W342" s="191">
        <f t="shared" si="9"/>
        <v>0</v>
      </c>
      <c r="X342" s="192">
        <f t="shared" si="16"/>
        <v>-35.799999999999997</v>
      </c>
      <c r="Y342" s="189"/>
      <c r="Z342" s="204">
        <f t="shared" si="10"/>
        <v>-35.799999999999997</v>
      </c>
      <c r="AA342" s="205">
        <f t="shared" si="11"/>
        <v>0</v>
      </c>
      <c r="AB342" s="205">
        <f t="shared" si="12"/>
        <v>0</v>
      </c>
      <c r="AC342" s="206">
        <f t="shared" si="13"/>
        <v>0</v>
      </c>
      <c r="AD342" s="203">
        <f t="shared" si="2"/>
        <v>-35.799999999999997</v>
      </c>
      <c r="AE342" s="195"/>
      <c r="AG342" s="207">
        <v>1004</v>
      </c>
      <c r="AH342" s="208" t="str">
        <f t="shared" si="14"/>
        <v>Gen Fund</v>
      </c>
      <c r="AI342" s="209">
        <v>-35.799999999999997</v>
      </c>
      <c r="AJ342" s="177"/>
      <c r="AK342" s="178"/>
      <c r="AL342" s="364"/>
      <c r="AM342" s="364"/>
      <c r="AN342" s="364"/>
      <c r="AO342" s="364"/>
      <c r="AP342" s="181"/>
    </row>
    <row r="343" spans="1:45" s="10" customFormat="1" ht="24" customHeight="1" thickBot="1" x14ac:dyDescent="0.25">
      <c r="A343" s="345" t="s">
        <v>302</v>
      </c>
      <c r="B343" s="347" t="s">
        <v>287</v>
      </c>
      <c r="C343" s="347" t="s">
        <v>299</v>
      </c>
      <c r="D343" s="362" t="s">
        <v>301</v>
      </c>
      <c r="E343" s="362"/>
      <c r="F343" s="363"/>
      <c r="G343" s="363"/>
      <c r="H343" s="363"/>
      <c r="I343" s="363"/>
      <c r="J343" s="184">
        <f t="shared" si="3"/>
        <v>1061</v>
      </c>
      <c r="K343" s="341" t="str">
        <f t="shared" si="4"/>
        <v>CIP Rcpts</v>
      </c>
      <c r="L343" s="341"/>
      <c r="M343" s="348">
        <f t="shared" si="5"/>
        <v>-142.69999999999999</v>
      </c>
      <c r="N343" s="348"/>
      <c r="O343" s="185">
        <v>1</v>
      </c>
      <c r="P343" s="387" t="s">
        <v>303</v>
      </c>
      <c r="Q343" s="388" t="s">
        <v>293</v>
      </c>
      <c r="R343" s="389"/>
      <c r="S343" s="189"/>
      <c r="T343" s="190">
        <f t="shared" si="6"/>
        <v>0</v>
      </c>
      <c r="U343" s="191">
        <f t="shared" si="7"/>
        <v>0</v>
      </c>
      <c r="V343" s="191">
        <f t="shared" si="8"/>
        <v>-142.69999999999999</v>
      </c>
      <c r="W343" s="191">
        <f t="shared" si="9"/>
        <v>0</v>
      </c>
      <c r="X343" s="192">
        <f t="shared" si="16"/>
        <v>-142.69999999999999</v>
      </c>
      <c r="Y343" s="189"/>
      <c r="Z343" s="145">
        <f t="shared" si="10"/>
        <v>0</v>
      </c>
      <c r="AA343" s="193">
        <f t="shared" si="11"/>
        <v>0</v>
      </c>
      <c r="AB343" s="193">
        <f t="shared" si="12"/>
        <v>-142.69999999999999</v>
      </c>
      <c r="AC343" s="194">
        <f t="shared" si="13"/>
        <v>0</v>
      </c>
      <c r="AD343" s="192">
        <f t="shared" si="2"/>
        <v>-142.69999999999999</v>
      </c>
      <c r="AE343" s="195"/>
      <c r="AF343" s="5"/>
      <c r="AG343" s="196">
        <v>1061</v>
      </c>
      <c r="AH343" s="197" t="str">
        <f t="shared" si="14"/>
        <v>CIP Rcpts</v>
      </c>
      <c r="AI343" s="198">
        <v>-142.69999999999999</v>
      </c>
      <c r="AJ343" s="177"/>
      <c r="AK343" s="178"/>
      <c r="AL343" s="364"/>
      <c r="AM343" s="364"/>
      <c r="AN343" s="364"/>
      <c r="AO343" s="364"/>
      <c r="AP343" s="181"/>
      <c r="AQ343" s="5"/>
      <c r="AR343" s="5"/>
      <c r="AS343" s="5"/>
    </row>
    <row r="344" spans="1:45" thickBot="1" x14ac:dyDescent="0.25">
      <c r="A344" s="345">
        <v>8</v>
      </c>
      <c r="B344" s="347" t="s">
        <v>287</v>
      </c>
      <c r="C344" s="347" t="s">
        <v>304</v>
      </c>
      <c r="D344" s="362" t="s">
        <v>305</v>
      </c>
      <c r="E344" s="362"/>
      <c r="F344" s="363"/>
      <c r="G344" s="363"/>
      <c r="H344" s="363"/>
      <c r="I344" s="363"/>
      <c r="J344" s="199">
        <f t="shared" si="3"/>
        <v>1004</v>
      </c>
      <c r="K344" s="360" t="str">
        <f t="shared" si="4"/>
        <v>Gen Fund</v>
      </c>
      <c r="L344" s="360"/>
      <c r="M344" s="361">
        <f t="shared" si="5"/>
        <v>-36.1</v>
      </c>
      <c r="N344" s="361"/>
      <c r="O344" s="200">
        <v>1</v>
      </c>
      <c r="P344" s="387">
        <v>-2</v>
      </c>
      <c r="Q344" s="388">
        <f>P344</f>
        <v>-2</v>
      </c>
      <c r="R344" s="389"/>
      <c r="S344" s="189"/>
      <c r="T344" s="190">
        <f t="shared" si="6"/>
        <v>-36.1</v>
      </c>
      <c r="U344" s="191">
        <f t="shared" si="7"/>
        <v>0</v>
      </c>
      <c r="V344" s="191">
        <f t="shared" si="8"/>
        <v>0</v>
      </c>
      <c r="W344" s="191">
        <f t="shared" si="9"/>
        <v>0</v>
      </c>
      <c r="X344" s="192">
        <f t="shared" si="16"/>
        <v>-36.1</v>
      </c>
      <c r="Y344" s="189"/>
      <c r="Z344" s="204">
        <f t="shared" si="10"/>
        <v>-36.1</v>
      </c>
      <c r="AA344" s="205">
        <f t="shared" si="11"/>
        <v>0</v>
      </c>
      <c r="AB344" s="205">
        <f t="shared" si="12"/>
        <v>0</v>
      </c>
      <c r="AC344" s="206">
        <f t="shared" si="13"/>
        <v>0</v>
      </c>
      <c r="AD344" s="203">
        <f t="shared" si="2"/>
        <v>-36.1</v>
      </c>
      <c r="AE344" s="195"/>
      <c r="AG344" s="207">
        <v>1004</v>
      </c>
      <c r="AH344" s="208" t="str">
        <f t="shared" si="14"/>
        <v>Gen Fund</v>
      </c>
      <c r="AI344" s="209">
        <v>-36.1</v>
      </c>
      <c r="AJ344" s="177"/>
      <c r="AK344" s="178"/>
      <c r="AL344" s="364"/>
      <c r="AM344" s="364"/>
      <c r="AN344" s="364"/>
      <c r="AO344" s="364"/>
      <c r="AP344" s="181"/>
    </row>
    <row r="345" spans="1:45" thickBot="1" x14ac:dyDescent="0.25">
      <c r="A345" s="345" t="s">
        <v>306</v>
      </c>
      <c r="B345" s="347" t="s">
        <v>287</v>
      </c>
      <c r="C345" s="347" t="s">
        <v>304</v>
      </c>
      <c r="D345" s="362" t="s">
        <v>305</v>
      </c>
      <c r="E345" s="362"/>
      <c r="F345" s="363"/>
      <c r="G345" s="363"/>
      <c r="H345" s="363"/>
      <c r="I345" s="363"/>
      <c r="J345" s="199">
        <f t="shared" si="3"/>
        <v>1005</v>
      </c>
      <c r="K345" s="360" t="str">
        <f t="shared" si="4"/>
        <v>GF/Prgm</v>
      </c>
      <c r="L345" s="360"/>
      <c r="M345" s="361">
        <f t="shared" si="5"/>
        <v>-50</v>
      </c>
      <c r="N345" s="361"/>
      <c r="O345" s="200">
        <v>1</v>
      </c>
      <c r="P345" s="387" t="s">
        <v>303</v>
      </c>
      <c r="Q345" s="388" t="s">
        <v>293</v>
      </c>
      <c r="R345" s="389"/>
      <c r="S345" s="189"/>
      <c r="T345" s="190">
        <f t="shared" si="6"/>
        <v>0</v>
      </c>
      <c r="U345" s="191">
        <f t="shared" si="7"/>
        <v>-50</v>
      </c>
      <c r="V345" s="191">
        <f t="shared" si="8"/>
        <v>0</v>
      </c>
      <c r="W345" s="191">
        <f t="shared" si="9"/>
        <v>0</v>
      </c>
      <c r="X345" s="192">
        <f t="shared" si="16"/>
        <v>-50</v>
      </c>
      <c r="Y345" s="189"/>
      <c r="Z345" s="204">
        <f t="shared" si="10"/>
        <v>0</v>
      </c>
      <c r="AA345" s="205">
        <f t="shared" si="11"/>
        <v>-50</v>
      </c>
      <c r="AB345" s="205">
        <f t="shared" si="12"/>
        <v>0</v>
      </c>
      <c r="AC345" s="206">
        <f t="shared" si="13"/>
        <v>0</v>
      </c>
      <c r="AD345" s="203">
        <f t="shared" si="2"/>
        <v>-50</v>
      </c>
      <c r="AE345" s="195"/>
      <c r="AG345" s="207">
        <v>1005</v>
      </c>
      <c r="AH345" s="208" t="str">
        <f t="shared" si="14"/>
        <v>GF/Prgm</v>
      </c>
      <c r="AI345" s="209">
        <v>-50</v>
      </c>
      <c r="AJ345" s="177"/>
      <c r="AK345" s="178"/>
      <c r="AL345" s="364"/>
      <c r="AM345" s="364"/>
      <c r="AN345" s="364"/>
      <c r="AO345" s="364"/>
      <c r="AP345" s="181"/>
    </row>
    <row r="346" spans="1:45" thickBot="1" x14ac:dyDescent="0.25">
      <c r="A346" s="345" t="s">
        <v>306</v>
      </c>
      <c r="B346" s="347" t="s">
        <v>287</v>
      </c>
      <c r="C346" s="347" t="s">
        <v>304</v>
      </c>
      <c r="D346" s="362" t="s">
        <v>305</v>
      </c>
      <c r="E346" s="362"/>
      <c r="F346" s="363"/>
      <c r="G346" s="363"/>
      <c r="H346" s="363"/>
      <c r="I346" s="363"/>
      <c r="J346" s="199">
        <f t="shared" si="3"/>
        <v>1061</v>
      </c>
      <c r="K346" s="360" t="str">
        <f t="shared" si="4"/>
        <v>CIP Rcpts</v>
      </c>
      <c r="L346" s="360"/>
      <c r="M346" s="361">
        <f t="shared" si="5"/>
        <v>-77.099999999999994</v>
      </c>
      <c r="N346" s="361"/>
      <c r="O346" s="200">
        <v>1</v>
      </c>
      <c r="P346" s="387" t="s">
        <v>303</v>
      </c>
      <c r="Q346" s="388" t="s">
        <v>293</v>
      </c>
      <c r="R346" s="389"/>
      <c r="S346" s="189"/>
      <c r="T346" s="190">
        <f t="shared" si="6"/>
        <v>0</v>
      </c>
      <c r="U346" s="191">
        <f t="shared" si="7"/>
        <v>0</v>
      </c>
      <c r="V346" s="191">
        <f t="shared" si="8"/>
        <v>-77.099999999999994</v>
      </c>
      <c r="W346" s="191">
        <f t="shared" si="9"/>
        <v>0</v>
      </c>
      <c r="X346" s="192">
        <f t="shared" si="16"/>
        <v>-77.099999999999994</v>
      </c>
      <c r="Y346" s="189"/>
      <c r="Z346" s="204">
        <f t="shared" si="10"/>
        <v>0</v>
      </c>
      <c r="AA346" s="205">
        <f t="shared" si="11"/>
        <v>0</v>
      </c>
      <c r="AB346" s="205">
        <f t="shared" si="12"/>
        <v>-77.099999999999994</v>
      </c>
      <c r="AC346" s="206">
        <f t="shared" si="13"/>
        <v>0</v>
      </c>
      <c r="AD346" s="203">
        <f t="shared" si="2"/>
        <v>-77.099999999999994</v>
      </c>
      <c r="AE346" s="195"/>
      <c r="AG346" s="207">
        <v>1061</v>
      </c>
      <c r="AH346" s="208" t="str">
        <f t="shared" si="14"/>
        <v>CIP Rcpts</v>
      </c>
      <c r="AI346" s="209">
        <v>-77.099999999999994</v>
      </c>
      <c r="AJ346" s="177"/>
      <c r="AK346" s="178"/>
      <c r="AL346" s="364"/>
      <c r="AM346" s="364"/>
      <c r="AN346" s="364"/>
      <c r="AO346" s="364"/>
      <c r="AP346" s="181"/>
    </row>
    <row r="347" spans="1:45" s="10" customFormat="1" thickBot="1" x14ac:dyDescent="0.25">
      <c r="A347" s="345" t="s">
        <v>306</v>
      </c>
      <c r="B347" s="347" t="s">
        <v>287</v>
      </c>
      <c r="C347" s="347" t="s">
        <v>304</v>
      </c>
      <c r="D347" s="362" t="s">
        <v>305</v>
      </c>
      <c r="E347" s="362"/>
      <c r="F347" s="363"/>
      <c r="G347" s="363"/>
      <c r="H347" s="363"/>
      <c r="I347" s="363"/>
      <c r="J347" s="184">
        <f t="shared" si="3"/>
        <v>1215</v>
      </c>
      <c r="K347" s="341" t="str">
        <f t="shared" si="4"/>
        <v>UCR Rcpts</v>
      </c>
      <c r="L347" s="341"/>
      <c r="M347" s="348">
        <f t="shared" si="5"/>
        <v>-3.5</v>
      </c>
      <c r="N347" s="348"/>
      <c r="O347" s="185">
        <v>1</v>
      </c>
      <c r="P347" s="387" t="s">
        <v>303</v>
      </c>
      <c r="Q347" s="388" t="s">
        <v>293</v>
      </c>
      <c r="R347" s="389"/>
      <c r="S347" s="189"/>
      <c r="T347" s="190">
        <f t="shared" si="6"/>
        <v>0</v>
      </c>
      <c r="U347" s="191">
        <f t="shared" si="7"/>
        <v>0</v>
      </c>
      <c r="V347" s="191">
        <f t="shared" si="8"/>
        <v>-3.5</v>
      </c>
      <c r="W347" s="191">
        <f t="shared" si="9"/>
        <v>0</v>
      </c>
      <c r="X347" s="192">
        <f t="shared" si="16"/>
        <v>-3.5</v>
      </c>
      <c r="Y347" s="189"/>
      <c r="Z347" s="145">
        <f t="shared" si="10"/>
        <v>0</v>
      </c>
      <c r="AA347" s="193">
        <f t="shared" si="11"/>
        <v>0</v>
      </c>
      <c r="AB347" s="193">
        <f t="shared" si="12"/>
        <v>-3.5</v>
      </c>
      <c r="AC347" s="194">
        <f t="shared" si="13"/>
        <v>0</v>
      </c>
      <c r="AD347" s="192">
        <f t="shared" si="2"/>
        <v>-3.5</v>
      </c>
      <c r="AE347" s="195"/>
      <c r="AF347" s="5"/>
      <c r="AG347" s="196">
        <v>1215</v>
      </c>
      <c r="AH347" s="197" t="str">
        <f t="shared" si="14"/>
        <v>UCR Rcpts</v>
      </c>
      <c r="AI347" s="198">
        <v>-3.5</v>
      </c>
      <c r="AJ347" s="177"/>
      <c r="AK347" s="178"/>
      <c r="AL347" s="364"/>
      <c r="AM347" s="364"/>
      <c r="AN347" s="364"/>
      <c r="AO347" s="364"/>
      <c r="AP347" s="181"/>
      <c r="AQ347" s="5"/>
      <c r="AR347" s="5"/>
      <c r="AS347" s="5"/>
    </row>
    <row r="348" spans="1:45" s="10" customFormat="1" ht="39" thickBot="1" x14ac:dyDescent="0.25">
      <c r="A348" s="182">
        <v>9</v>
      </c>
      <c r="B348" s="183" t="s">
        <v>307</v>
      </c>
      <c r="C348" s="183" t="s">
        <v>308</v>
      </c>
      <c r="D348" s="362" t="s">
        <v>309</v>
      </c>
      <c r="E348" s="362"/>
      <c r="F348" s="363"/>
      <c r="G348" s="363"/>
      <c r="H348" s="363"/>
      <c r="I348" s="363"/>
      <c r="J348" s="184">
        <f t="shared" si="3"/>
        <v>1061</v>
      </c>
      <c r="K348" s="341" t="str">
        <f t="shared" si="4"/>
        <v>CIP Rcpts</v>
      </c>
      <c r="L348" s="341"/>
      <c r="M348" s="348">
        <f t="shared" si="5"/>
        <v>-16.3</v>
      </c>
      <c r="N348" s="348"/>
      <c r="O348" s="185">
        <v>1</v>
      </c>
      <c r="P348" s="186">
        <v>-1</v>
      </c>
      <c r="Q348" s="187">
        <f>P348</f>
        <v>-1</v>
      </c>
      <c r="R348" s="188"/>
      <c r="S348" s="189"/>
      <c r="T348" s="190">
        <f t="shared" si="6"/>
        <v>0</v>
      </c>
      <c r="U348" s="191">
        <f t="shared" si="7"/>
        <v>0</v>
      </c>
      <c r="V348" s="191">
        <f t="shared" si="8"/>
        <v>-16.3</v>
      </c>
      <c r="W348" s="191">
        <f t="shared" si="9"/>
        <v>0</v>
      </c>
      <c r="X348" s="192">
        <f t="shared" si="16"/>
        <v>-16.3</v>
      </c>
      <c r="Y348" s="189"/>
      <c r="Z348" s="145">
        <f t="shared" si="10"/>
        <v>0</v>
      </c>
      <c r="AA348" s="193">
        <f t="shared" si="11"/>
        <v>0</v>
      </c>
      <c r="AB348" s="193">
        <f t="shared" si="12"/>
        <v>-16.3</v>
      </c>
      <c r="AC348" s="194">
        <f t="shared" si="13"/>
        <v>0</v>
      </c>
      <c r="AD348" s="192">
        <f t="shared" si="2"/>
        <v>-16.3</v>
      </c>
      <c r="AE348" s="195"/>
      <c r="AF348" s="5"/>
      <c r="AG348" s="196">
        <v>1061</v>
      </c>
      <c r="AH348" s="197" t="str">
        <f t="shared" si="14"/>
        <v>CIP Rcpts</v>
      </c>
      <c r="AI348" s="198">
        <v>-16.3</v>
      </c>
      <c r="AJ348" s="177"/>
      <c r="AK348" s="178"/>
      <c r="AL348" s="364"/>
      <c r="AM348" s="364"/>
      <c r="AN348" s="364"/>
      <c r="AO348" s="364"/>
      <c r="AP348" s="181"/>
      <c r="AQ348" s="5"/>
      <c r="AR348" s="5"/>
      <c r="AS348" s="5"/>
    </row>
    <row r="349" spans="1:45" thickBot="1" x14ac:dyDescent="0.25">
      <c r="A349" s="345">
        <v>10</v>
      </c>
      <c r="B349" s="347" t="s">
        <v>307</v>
      </c>
      <c r="C349" s="347" t="s">
        <v>310</v>
      </c>
      <c r="D349" s="362" t="s">
        <v>291</v>
      </c>
      <c r="E349" s="362"/>
      <c r="F349" s="363"/>
      <c r="G349" s="363"/>
      <c r="H349" s="363"/>
      <c r="I349" s="363"/>
      <c r="J349" s="199">
        <f t="shared" si="3"/>
        <v>1004</v>
      </c>
      <c r="K349" s="360" t="str">
        <f t="shared" si="4"/>
        <v>Gen Fund</v>
      </c>
      <c r="L349" s="360"/>
      <c r="M349" s="361">
        <f t="shared" si="5"/>
        <v>-370.1</v>
      </c>
      <c r="N349" s="361"/>
      <c r="O349" s="200">
        <v>1</v>
      </c>
      <c r="P349" s="387">
        <v>0</v>
      </c>
      <c r="Q349" s="388">
        <f>P349</f>
        <v>0</v>
      </c>
      <c r="R349" s="389"/>
      <c r="S349" s="189"/>
      <c r="T349" s="190">
        <f t="shared" si="6"/>
        <v>-370.1</v>
      </c>
      <c r="U349" s="191">
        <f t="shared" si="7"/>
        <v>0</v>
      </c>
      <c r="V349" s="191">
        <f t="shared" si="8"/>
        <v>0</v>
      </c>
      <c r="W349" s="191">
        <f t="shared" si="9"/>
        <v>0</v>
      </c>
      <c r="X349" s="192">
        <f t="shared" si="16"/>
        <v>-370.1</v>
      </c>
      <c r="Y349" s="189"/>
      <c r="Z349" s="204">
        <f t="shared" si="10"/>
        <v>-370.1</v>
      </c>
      <c r="AA349" s="205">
        <f t="shared" si="11"/>
        <v>0</v>
      </c>
      <c r="AB349" s="205">
        <f t="shared" si="12"/>
        <v>0</v>
      </c>
      <c r="AC349" s="206">
        <f t="shared" si="13"/>
        <v>0</v>
      </c>
      <c r="AD349" s="203">
        <f t="shared" si="2"/>
        <v>-370.1</v>
      </c>
      <c r="AE349" s="195"/>
      <c r="AG349" s="207">
        <v>1004</v>
      </c>
      <c r="AH349" s="208" t="str">
        <f t="shared" si="14"/>
        <v>Gen Fund</v>
      </c>
      <c r="AI349" s="209">
        <v>-370.1</v>
      </c>
      <c r="AJ349" s="177"/>
      <c r="AK349" s="178"/>
      <c r="AL349" s="364"/>
      <c r="AM349" s="364"/>
      <c r="AN349" s="364"/>
      <c r="AO349" s="364"/>
      <c r="AP349" s="181"/>
    </row>
    <row r="350" spans="1:45" s="10" customFormat="1" ht="48.75" customHeight="1" thickBot="1" x14ac:dyDescent="0.25">
      <c r="A350" s="345" t="s">
        <v>311</v>
      </c>
      <c r="B350" s="347" t="s">
        <v>307</v>
      </c>
      <c r="C350" s="347" t="s">
        <v>310</v>
      </c>
      <c r="D350" s="362" t="s">
        <v>291</v>
      </c>
      <c r="E350" s="362"/>
      <c r="F350" s="363"/>
      <c r="G350" s="363"/>
      <c r="H350" s="363"/>
      <c r="I350" s="363"/>
      <c r="J350" s="184">
        <f t="shared" si="3"/>
        <v>1061</v>
      </c>
      <c r="K350" s="341" t="str">
        <f t="shared" si="4"/>
        <v>CIP Rcpts</v>
      </c>
      <c r="L350" s="341"/>
      <c r="M350" s="348">
        <f t="shared" si="5"/>
        <v>370.1</v>
      </c>
      <c r="N350" s="348"/>
      <c r="O350" s="185">
        <v>1</v>
      </c>
      <c r="P350" s="387" t="s">
        <v>293</v>
      </c>
      <c r="Q350" s="388" t="s">
        <v>293</v>
      </c>
      <c r="R350" s="389"/>
      <c r="S350" s="189"/>
      <c r="T350" s="190">
        <f t="shared" si="6"/>
        <v>0</v>
      </c>
      <c r="U350" s="191">
        <f t="shared" si="7"/>
        <v>0</v>
      </c>
      <c r="V350" s="191">
        <f t="shared" si="8"/>
        <v>370.1</v>
      </c>
      <c r="W350" s="191">
        <f t="shared" si="9"/>
        <v>0</v>
      </c>
      <c r="X350" s="192">
        <f t="shared" si="16"/>
        <v>370.1</v>
      </c>
      <c r="Y350" s="189"/>
      <c r="Z350" s="145">
        <f t="shared" si="10"/>
        <v>0</v>
      </c>
      <c r="AA350" s="193">
        <f t="shared" si="11"/>
        <v>0</v>
      </c>
      <c r="AB350" s="193">
        <f t="shared" si="12"/>
        <v>370.1</v>
      </c>
      <c r="AC350" s="194">
        <f t="shared" si="13"/>
        <v>0</v>
      </c>
      <c r="AD350" s="192">
        <f t="shared" si="2"/>
        <v>370.1</v>
      </c>
      <c r="AE350" s="195"/>
      <c r="AF350" s="5"/>
      <c r="AG350" s="196">
        <v>1061</v>
      </c>
      <c r="AH350" s="197" t="str">
        <f t="shared" si="14"/>
        <v>CIP Rcpts</v>
      </c>
      <c r="AI350" s="198">
        <v>370.1</v>
      </c>
      <c r="AJ350" s="177"/>
      <c r="AK350" s="178"/>
      <c r="AL350" s="364"/>
      <c r="AM350" s="364"/>
      <c r="AN350" s="364"/>
      <c r="AO350" s="364"/>
      <c r="AP350" s="181"/>
      <c r="AQ350" s="5"/>
      <c r="AR350" s="5"/>
      <c r="AS350" s="5"/>
    </row>
    <row r="351" spans="1:45" thickBot="1" x14ac:dyDescent="0.25">
      <c r="A351" s="345">
        <v>11</v>
      </c>
      <c r="B351" s="347" t="s">
        <v>307</v>
      </c>
      <c r="C351" s="347" t="s">
        <v>312</v>
      </c>
      <c r="D351" s="362" t="s">
        <v>313</v>
      </c>
      <c r="E351" s="362"/>
      <c r="F351" s="363"/>
      <c r="G351" s="363"/>
      <c r="H351" s="363"/>
      <c r="I351" s="363"/>
      <c r="J351" s="199">
        <f t="shared" si="3"/>
        <v>1005</v>
      </c>
      <c r="K351" s="360" t="str">
        <f t="shared" si="4"/>
        <v>GF/Prgm</v>
      </c>
      <c r="L351" s="360"/>
      <c r="M351" s="361">
        <f t="shared" si="5"/>
        <v>-113.9</v>
      </c>
      <c r="N351" s="361"/>
      <c r="O351" s="200">
        <v>1</v>
      </c>
      <c r="P351" s="387">
        <v>0</v>
      </c>
      <c r="Q351" s="388">
        <f>P351</f>
        <v>0</v>
      </c>
      <c r="R351" s="389"/>
      <c r="S351" s="189"/>
      <c r="T351" s="190">
        <f t="shared" si="6"/>
        <v>0</v>
      </c>
      <c r="U351" s="191">
        <f t="shared" si="7"/>
        <v>-113.9</v>
      </c>
      <c r="V351" s="191">
        <f t="shared" si="8"/>
        <v>0</v>
      </c>
      <c r="W351" s="191">
        <f t="shared" si="9"/>
        <v>0</v>
      </c>
      <c r="X351" s="192">
        <f t="shared" si="16"/>
        <v>-113.9</v>
      </c>
      <c r="Y351" s="189"/>
      <c r="Z351" s="204">
        <f t="shared" si="10"/>
        <v>0</v>
      </c>
      <c r="AA351" s="205">
        <f t="shared" si="11"/>
        <v>-113.9</v>
      </c>
      <c r="AB351" s="205">
        <f t="shared" si="12"/>
        <v>0</v>
      </c>
      <c r="AC351" s="206">
        <f t="shared" si="13"/>
        <v>0</v>
      </c>
      <c r="AD351" s="203">
        <f t="shared" si="2"/>
        <v>-113.9</v>
      </c>
      <c r="AE351" s="195"/>
      <c r="AG351" s="207">
        <v>1005</v>
      </c>
      <c r="AH351" s="208" t="str">
        <f t="shared" si="14"/>
        <v>GF/Prgm</v>
      </c>
      <c r="AI351" s="209">
        <v>-113.9</v>
      </c>
      <c r="AJ351" s="177"/>
      <c r="AK351" s="178"/>
      <c r="AL351" s="364"/>
      <c r="AM351" s="364"/>
      <c r="AN351" s="364"/>
      <c r="AO351" s="364"/>
      <c r="AP351" s="181"/>
    </row>
    <row r="352" spans="1:45" s="10" customFormat="1" ht="34.5" customHeight="1" thickBot="1" x14ac:dyDescent="0.25">
      <c r="A352" s="345" t="s">
        <v>314</v>
      </c>
      <c r="B352" s="347" t="s">
        <v>307</v>
      </c>
      <c r="C352" s="347" t="s">
        <v>312</v>
      </c>
      <c r="D352" s="362" t="s">
        <v>313</v>
      </c>
      <c r="E352" s="362"/>
      <c r="F352" s="363"/>
      <c r="G352" s="363"/>
      <c r="H352" s="363"/>
      <c r="I352" s="363"/>
      <c r="J352" s="184">
        <f t="shared" si="3"/>
        <v>1061</v>
      </c>
      <c r="K352" s="341" t="str">
        <f t="shared" si="4"/>
        <v>CIP Rcpts</v>
      </c>
      <c r="L352" s="341"/>
      <c r="M352" s="348">
        <f t="shared" si="5"/>
        <v>113.9</v>
      </c>
      <c r="N352" s="348"/>
      <c r="O352" s="185">
        <v>1</v>
      </c>
      <c r="P352" s="387" t="s">
        <v>293</v>
      </c>
      <c r="Q352" s="388" t="s">
        <v>293</v>
      </c>
      <c r="R352" s="389"/>
      <c r="S352" s="189"/>
      <c r="T352" s="190">
        <f t="shared" si="6"/>
        <v>0</v>
      </c>
      <c r="U352" s="191">
        <f t="shared" si="7"/>
        <v>0</v>
      </c>
      <c r="V352" s="191">
        <f t="shared" si="8"/>
        <v>113.9</v>
      </c>
      <c r="W352" s="191">
        <f t="shared" si="9"/>
        <v>0</v>
      </c>
      <c r="X352" s="192">
        <f t="shared" si="16"/>
        <v>113.9</v>
      </c>
      <c r="Y352" s="189"/>
      <c r="Z352" s="145">
        <f t="shared" si="10"/>
        <v>0</v>
      </c>
      <c r="AA352" s="193">
        <f t="shared" si="11"/>
        <v>0</v>
      </c>
      <c r="AB352" s="193">
        <f t="shared" si="12"/>
        <v>113.9</v>
      </c>
      <c r="AC352" s="194">
        <f t="shared" si="13"/>
        <v>0</v>
      </c>
      <c r="AD352" s="192">
        <f t="shared" si="2"/>
        <v>113.9</v>
      </c>
      <c r="AE352" s="195"/>
      <c r="AF352" s="5"/>
      <c r="AG352" s="196">
        <v>1061</v>
      </c>
      <c r="AH352" s="197" t="str">
        <f t="shared" si="14"/>
        <v>CIP Rcpts</v>
      </c>
      <c r="AI352" s="198">
        <v>113.9</v>
      </c>
      <c r="AJ352" s="177"/>
      <c r="AK352" s="178"/>
      <c r="AL352" s="364"/>
      <c r="AM352" s="364"/>
      <c r="AN352" s="364"/>
      <c r="AO352" s="364"/>
      <c r="AP352" s="181"/>
      <c r="AQ352" s="5"/>
      <c r="AR352" s="5"/>
      <c r="AS352" s="5"/>
    </row>
    <row r="353" spans="1:45" thickBot="1" x14ac:dyDescent="0.25">
      <c r="A353" s="345">
        <v>12</v>
      </c>
      <c r="B353" s="347" t="s">
        <v>307</v>
      </c>
      <c r="C353" s="347" t="s">
        <v>312</v>
      </c>
      <c r="D353" s="362" t="s">
        <v>291</v>
      </c>
      <c r="E353" s="362"/>
      <c r="F353" s="363"/>
      <c r="G353" s="363"/>
      <c r="H353" s="363"/>
      <c r="I353" s="363"/>
      <c r="J353" s="199">
        <f t="shared" si="3"/>
        <v>1004</v>
      </c>
      <c r="K353" s="360" t="str">
        <f t="shared" si="4"/>
        <v>Gen Fund</v>
      </c>
      <c r="L353" s="360"/>
      <c r="M353" s="361">
        <f t="shared" si="5"/>
        <v>-223.8</v>
      </c>
      <c r="N353" s="361"/>
      <c r="O353" s="200">
        <v>1</v>
      </c>
      <c r="P353" s="387">
        <v>0</v>
      </c>
      <c r="Q353" s="388">
        <f>P353</f>
        <v>0</v>
      </c>
      <c r="R353" s="389"/>
      <c r="S353" s="189"/>
      <c r="T353" s="190">
        <f t="shared" si="6"/>
        <v>-223.8</v>
      </c>
      <c r="U353" s="191">
        <f t="shared" si="7"/>
        <v>0</v>
      </c>
      <c r="V353" s="191">
        <f t="shared" si="8"/>
        <v>0</v>
      </c>
      <c r="W353" s="191">
        <f t="shared" si="9"/>
        <v>0</v>
      </c>
      <c r="X353" s="192">
        <f t="shared" si="16"/>
        <v>-223.8</v>
      </c>
      <c r="Y353" s="189"/>
      <c r="Z353" s="204">
        <f t="shared" si="10"/>
        <v>-223.8</v>
      </c>
      <c r="AA353" s="205">
        <f t="shared" si="11"/>
        <v>0</v>
      </c>
      <c r="AB353" s="205">
        <f t="shared" si="12"/>
        <v>0</v>
      </c>
      <c r="AC353" s="206">
        <f t="shared" si="13"/>
        <v>0</v>
      </c>
      <c r="AD353" s="203">
        <f t="shared" si="2"/>
        <v>-223.8</v>
      </c>
      <c r="AE353" s="195"/>
      <c r="AG353" s="207">
        <v>1004</v>
      </c>
      <c r="AH353" s="208" t="str">
        <f t="shared" si="14"/>
        <v>Gen Fund</v>
      </c>
      <c r="AI353" s="209">
        <v>-223.8</v>
      </c>
      <c r="AJ353" s="177"/>
      <c r="AK353" s="178"/>
      <c r="AL353" s="390" t="s">
        <v>399</v>
      </c>
      <c r="AM353" s="364"/>
      <c r="AN353" s="364"/>
      <c r="AO353" s="364"/>
      <c r="AP353" s="181"/>
    </row>
    <row r="354" spans="1:45" s="10" customFormat="1" ht="47.25" customHeight="1" thickBot="1" x14ac:dyDescent="0.25">
      <c r="A354" s="345" t="s">
        <v>315</v>
      </c>
      <c r="B354" s="347" t="s">
        <v>307</v>
      </c>
      <c r="C354" s="347" t="s">
        <v>312</v>
      </c>
      <c r="D354" s="362" t="s">
        <v>291</v>
      </c>
      <c r="E354" s="362"/>
      <c r="F354" s="363"/>
      <c r="G354" s="363"/>
      <c r="H354" s="363"/>
      <c r="I354" s="363"/>
      <c r="J354" s="184">
        <f t="shared" si="3"/>
        <v>1061</v>
      </c>
      <c r="K354" s="341" t="str">
        <f t="shared" si="4"/>
        <v>CIP Rcpts</v>
      </c>
      <c r="L354" s="341"/>
      <c r="M354" s="348">
        <f t="shared" si="5"/>
        <v>223.8</v>
      </c>
      <c r="N354" s="348"/>
      <c r="O354" s="185">
        <v>1</v>
      </c>
      <c r="P354" s="387" t="s">
        <v>293</v>
      </c>
      <c r="Q354" s="388" t="s">
        <v>293</v>
      </c>
      <c r="R354" s="389"/>
      <c r="S354" s="189"/>
      <c r="T354" s="190">
        <f t="shared" si="6"/>
        <v>0</v>
      </c>
      <c r="U354" s="191">
        <f t="shared" si="7"/>
        <v>0</v>
      </c>
      <c r="V354" s="191">
        <f t="shared" si="8"/>
        <v>223.8</v>
      </c>
      <c r="W354" s="191">
        <f t="shared" si="9"/>
        <v>0</v>
      </c>
      <c r="X354" s="192">
        <f t="shared" si="16"/>
        <v>223.8</v>
      </c>
      <c r="Y354" s="189"/>
      <c r="Z354" s="145">
        <f t="shared" si="10"/>
        <v>0</v>
      </c>
      <c r="AA354" s="193">
        <f t="shared" si="11"/>
        <v>0</v>
      </c>
      <c r="AB354" s="193">
        <f t="shared" si="12"/>
        <v>223.8</v>
      </c>
      <c r="AC354" s="194">
        <f t="shared" si="13"/>
        <v>0</v>
      </c>
      <c r="AD354" s="192">
        <f t="shared" si="2"/>
        <v>223.8</v>
      </c>
      <c r="AE354" s="195"/>
      <c r="AF354" s="5"/>
      <c r="AG354" s="196">
        <v>1061</v>
      </c>
      <c r="AH354" s="197" t="str">
        <f t="shared" si="14"/>
        <v>CIP Rcpts</v>
      </c>
      <c r="AI354" s="198">
        <v>223.8</v>
      </c>
      <c r="AJ354" s="177"/>
      <c r="AK354" s="178"/>
      <c r="AL354" s="364"/>
      <c r="AM354" s="364"/>
      <c r="AN354" s="364"/>
      <c r="AO354" s="364"/>
      <c r="AP354" s="181"/>
      <c r="AQ354" s="5"/>
      <c r="AR354" s="5"/>
      <c r="AS354" s="5"/>
    </row>
    <row r="355" spans="1:45" s="10" customFormat="1" ht="47.25" customHeight="1" thickBot="1" x14ac:dyDescent="0.25">
      <c r="A355" s="182">
        <v>13</v>
      </c>
      <c r="B355" s="183" t="s">
        <v>307</v>
      </c>
      <c r="C355" s="183" t="s">
        <v>312</v>
      </c>
      <c r="D355" s="362" t="s">
        <v>316</v>
      </c>
      <c r="E355" s="362"/>
      <c r="F355" s="363"/>
      <c r="G355" s="363"/>
      <c r="H355" s="363"/>
      <c r="I355" s="363"/>
      <c r="J355" s="184">
        <f t="shared" si="3"/>
        <v>1061</v>
      </c>
      <c r="K355" s="341" t="str">
        <f t="shared" si="4"/>
        <v>CIP Rcpts</v>
      </c>
      <c r="L355" s="341"/>
      <c r="M355" s="348">
        <f t="shared" si="5"/>
        <v>-63.5</v>
      </c>
      <c r="N355" s="348"/>
      <c r="O355" s="185">
        <v>1</v>
      </c>
      <c r="P355" s="186">
        <v>-1</v>
      </c>
      <c r="Q355" s="187">
        <f>P355</f>
        <v>-1</v>
      </c>
      <c r="R355" s="188"/>
      <c r="S355" s="189"/>
      <c r="T355" s="190">
        <f t="shared" si="6"/>
        <v>0</v>
      </c>
      <c r="U355" s="191">
        <f t="shared" si="7"/>
        <v>0</v>
      </c>
      <c r="V355" s="191">
        <f t="shared" si="8"/>
        <v>-63.5</v>
      </c>
      <c r="W355" s="191">
        <f t="shared" si="9"/>
        <v>0</v>
      </c>
      <c r="X355" s="192">
        <f t="shared" si="1"/>
        <v>-63.5</v>
      </c>
      <c r="Y355" s="189"/>
      <c r="Z355" s="145">
        <f t="shared" si="10"/>
        <v>0</v>
      </c>
      <c r="AA355" s="193">
        <f t="shared" si="11"/>
        <v>0</v>
      </c>
      <c r="AB355" s="193">
        <f t="shared" si="12"/>
        <v>-63.5</v>
      </c>
      <c r="AC355" s="194">
        <f t="shared" si="13"/>
        <v>0</v>
      </c>
      <c r="AD355" s="192">
        <f t="shared" si="2"/>
        <v>-63.5</v>
      </c>
      <c r="AE355" s="195"/>
      <c r="AF355" s="5"/>
      <c r="AG355" s="196">
        <v>1061</v>
      </c>
      <c r="AH355" s="197" t="str">
        <f t="shared" si="14"/>
        <v>CIP Rcpts</v>
      </c>
      <c r="AI355" s="198">
        <v>-63.5</v>
      </c>
      <c r="AJ355" s="177"/>
      <c r="AK355" s="178"/>
      <c r="AL355" s="364"/>
      <c r="AM355" s="364"/>
      <c r="AN355" s="364"/>
      <c r="AO355" s="364"/>
      <c r="AP355" s="181"/>
      <c r="AQ355" s="5"/>
      <c r="AR355" s="5"/>
      <c r="AS355" s="5"/>
    </row>
    <row r="356" spans="1:45" thickBot="1" x14ac:dyDescent="0.25">
      <c r="A356" s="345">
        <v>14</v>
      </c>
      <c r="B356" s="347" t="s">
        <v>307</v>
      </c>
      <c r="C356" s="347" t="s">
        <v>317</v>
      </c>
      <c r="D356" s="362" t="s">
        <v>313</v>
      </c>
      <c r="E356" s="362"/>
      <c r="F356" s="363"/>
      <c r="G356" s="363"/>
      <c r="H356" s="363"/>
      <c r="I356" s="363"/>
      <c r="J356" s="199">
        <f t="shared" si="3"/>
        <v>1005</v>
      </c>
      <c r="K356" s="360" t="str">
        <f t="shared" si="4"/>
        <v>GF/Prgm</v>
      </c>
      <c r="L356" s="360"/>
      <c r="M356" s="361">
        <f t="shared" si="5"/>
        <v>-79.5</v>
      </c>
      <c r="N356" s="361"/>
      <c r="O356" s="200">
        <v>1</v>
      </c>
      <c r="P356" s="387">
        <v>0</v>
      </c>
      <c r="Q356" s="388">
        <f>P356</f>
        <v>0</v>
      </c>
      <c r="R356" s="389"/>
      <c r="S356" s="189"/>
      <c r="T356" s="201">
        <f t="shared" si="6"/>
        <v>0</v>
      </c>
      <c r="U356" s="202">
        <f t="shared" si="7"/>
        <v>-79.5</v>
      </c>
      <c r="V356" s="202">
        <f t="shared" si="8"/>
        <v>0</v>
      </c>
      <c r="W356" s="202">
        <f t="shared" si="9"/>
        <v>0</v>
      </c>
      <c r="X356" s="203">
        <f t="shared" si="1"/>
        <v>-79.5</v>
      </c>
      <c r="Y356" s="189"/>
      <c r="Z356" s="204">
        <f t="shared" si="10"/>
        <v>0</v>
      </c>
      <c r="AA356" s="205">
        <f t="shared" si="11"/>
        <v>-79.5</v>
      </c>
      <c r="AB356" s="205">
        <f t="shared" si="12"/>
        <v>0</v>
      </c>
      <c r="AC356" s="206">
        <f t="shared" si="13"/>
        <v>0</v>
      </c>
      <c r="AD356" s="203">
        <f t="shared" si="2"/>
        <v>-79.5</v>
      </c>
      <c r="AE356" s="195"/>
      <c r="AG356" s="207">
        <v>1005</v>
      </c>
      <c r="AH356" s="208" t="str">
        <f t="shared" si="14"/>
        <v>GF/Prgm</v>
      </c>
      <c r="AI356" s="209">
        <v>-79.5</v>
      </c>
      <c r="AJ356" s="177"/>
      <c r="AK356" s="178"/>
      <c r="AL356" s="364"/>
      <c r="AM356" s="364"/>
      <c r="AN356" s="364"/>
      <c r="AO356" s="364"/>
      <c r="AP356" s="181"/>
    </row>
    <row r="357" spans="1:45" s="10" customFormat="1" ht="34.5" customHeight="1" thickBot="1" x14ac:dyDescent="0.25">
      <c r="A357" s="345" t="s">
        <v>318</v>
      </c>
      <c r="B357" s="347" t="s">
        <v>307</v>
      </c>
      <c r="C357" s="347" t="s">
        <v>317</v>
      </c>
      <c r="D357" s="362" t="s">
        <v>313</v>
      </c>
      <c r="E357" s="362"/>
      <c r="F357" s="363"/>
      <c r="G357" s="363"/>
      <c r="H357" s="363"/>
      <c r="I357" s="363"/>
      <c r="J357" s="184">
        <f t="shared" si="3"/>
        <v>1061</v>
      </c>
      <c r="K357" s="341" t="str">
        <f t="shared" si="4"/>
        <v>CIP Rcpts</v>
      </c>
      <c r="L357" s="341"/>
      <c r="M357" s="348">
        <f t="shared" si="5"/>
        <v>79.5</v>
      </c>
      <c r="N357" s="348"/>
      <c r="O357" s="185">
        <v>1</v>
      </c>
      <c r="P357" s="387" t="s">
        <v>293</v>
      </c>
      <c r="Q357" s="388" t="s">
        <v>293</v>
      </c>
      <c r="R357" s="389"/>
      <c r="S357" s="189"/>
      <c r="T357" s="190">
        <f t="shared" si="6"/>
        <v>0</v>
      </c>
      <c r="U357" s="191">
        <f t="shared" si="7"/>
        <v>0</v>
      </c>
      <c r="V357" s="191">
        <f t="shared" si="8"/>
        <v>79.5</v>
      </c>
      <c r="W357" s="191">
        <f t="shared" si="9"/>
        <v>0</v>
      </c>
      <c r="X357" s="192">
        <f t="shared" si="1"/>
        <v>79.5</v>
      </c>
      <c r="Y357" s="189"/>
      <c r="Z357" s="145">
        <f t="shared" si="10"/>
        <v>0</v>
      </c>
      <c r="AA357" s="193">
        <f t="shared" si="11"/>
        <v>0</v>
      </c>
      <c r="AB357" s="193">
        <f t="shared" si="12"/>
        <v>79.5</v>
      </c>
      <c r="AC357" s="194">
        <f t="shared" si="13"/>
        <v>0</v>
      </c>
      <c r="AD357" s="192">
        <f t="shared" si="2"/>
        <v>79.5</v>
      </c>
      <c r="AE357" s="195"/>
      <c r="AF357" s="5"/>
      <c r="AG357" s="196">
        <v>1061</v>
      </c>
      <c r="AH357" s="197" t="str">
        <f t="shared" si="14"/>
        <v>CIP Rcpts</v>
      </c>
      <c r="AI357" s="198">
        <v>79.5</v>
      </c>
      <c r="AJ357" s="177"/>
      <c r="AK357" s="178"/>
      <c r="AL357" s="364"/>
      <c r="AM357" s="364"/>
      <c r="AN357" s="364"/>
      <c r="AO357" s="364"/>
      <c r="AP357" s="181"/>
      <c r="AQ357" s="5"/>
      <c r="AR357" s="5"/>
      <c r="AS357" s="5"/>
    </row>
    <row r="358" spans="1:45" thickBot="1" x14ac:dyDescent="0.25">
      <c r="A358" s="345">
        <v>15</v>
      </c>
      <c r="B358" s="347" t="s">
        <v>307</v>
      </c>
      <c r="C358" s="347" t="s">
        <v>317</v>
      </c>
      <c r="D358" s="362" t="s">
        <v>291</v>
      </c>
      <c r="E358" s="362"/>
      <c r="F358" s="363"/>
      <c r="G358" s="363"/>
      <c r="H358" s="363"/>
      <c r="I358" s="363"/>
      <c r="J358" s="199">
        <f t="shared" si="3"/>
        <v>1004</v>
      </c>
      <c r="K358" s="360" t="str">
        <f t="shared" si="4"/>
        <v>Gen Fund</v>
      </c>
      <c r="L358" s="360"/>
      <c r="M358" s="361">
        <f t="shared" si="5"/>
        <v>-153.1</v>
      </c>
      <c r="N358" s="361"/>
      <c r="O358" s="200">
        <v>1</v>
      </c>
      <c r="P358" s="387">
        <v>0</v>
      </c>
      <c r="Q358" s="388">
        <f>P358</f>
        <v>0</v>
      </c>
      <c r="R358" s="389"/>
      <c r="S358" s="189"/>
      <c r="T358" s="201">
        <f t="shared" si="6"/>
        <v>-153.1</v>
      </c>
      <c r="U358" s="202">
        <f t="shared" si="7"/>
        <v>0</v>
      </c>
      <c r="V358" s="202">
        <f t="shared" si="8"/>
        <v>0</v>
      </c>
      <c r="W358" s="202">
        <f t="shared" si="9"/>
        <v>0</v>
      </c>
      <c r="X358" s="203">
        <f t="shared" si="1"/>
        <v>-153.1</v>
      </c>
      <c r="Y358" s="189"/>
      <c r="Z358" s="204">
        <f t="shared" si="10"/>
        <v>-153.1</v>
      </c>
      <c r="AA358" s="205">
        <f t="shared" si="11"/>
        <v>0</v>
      </c>
      <c r="AB358" s="205">
        <f t="shared" si="12"/>
        <v>0</v>
      </c>
      <c r="AC358" s="206">
        <f t="shared" si="13"/>
        <v>0</v>
      </c>
      <c r="AD358" s="203">
        <f t="shared" si="2"/>
        <v>-153.1</v>
      </c>
      <c r="AE358" s="195"/>
      <c r="AG358" s="207">
        <v>1004</v>
      </c>
      <c r="AH358" s="208" t="str">
        <f t="shared" si="14"/>
        <v>Gen Fund</v>
      </c>
      <c r="AI358" s="209">
        <v>-153.1</v>
      </c>
      <c r="AJ358" s="177"/>
      <c r="AK358" s="178"/>
      <c r="AL358" s="364"/>
      <c r="AM358" s="364"/>
      <c r="AN358" s="364"/>
      <c r="AO358" s="364"/>
      <c r="AP358" s="181"/>
    </row>
    <row r="359" spans="1:45" s="10" customFormat="1" ht="41.25" customHeight="1" thickBot="1" x14ac:dyDescent="0.25">
      <c r="A359" s="345" t="s">
        <v>319</v>
      </c>
      <c r="B359" s="347" t="s">
        <v>307</v>
      </c>
      <c r="C359" s="347" t="s">
        <v>317</v>
      </c>
      <c r="D359" s="362" t="s">
        <v>291</v>
      </c>
      <c r="E359" s="362"/>
      <c r="F359" s="363"/>
      <c r="G359" s="363"/>
      <c r="H359" s="363"/>
      <c r="I359" s="363"/>
      <c r="J359" s="184">
        <f t="shared" si="3"/>
        <v>1061</v>
      </c>
      <c r="K359" s="341" t="str">
        <f t="shared" si="4"/>
        <v>CIP Rcpts</v>
      </c>
      <c r="L359" s="341"/>
      <c r="M359" s="348">
        <f t="shared" si="5"/>
        <v>153.1</v>
      </c>
      <c r="N359" s="348"/>
      <c r="O359" s="185">
        <v>1</v>
      </c>
      <c r="P359" s="387" t="s">
        <v>293</v>
      </c>
      <c r="Q359" s="388" t="s">
        <v>293</v>
      </c>
      <c r="R359" s="389"/>
      <c r="S359" s="189"/>
      <c r="T359" s="190">
        <f t="shared" si="6"/>
        <v>0</v>
      </c>
      <c r="U359" s="191">
        <f t="shared" si="7"/>
        <v>0</v>
      </c>
      <c r="V359" s="191">
        <f t="shared" si="8"/>
        <v>153.1</v>
      </c>
      <c r="W359" s="191">
        <f t="shared" si="9"/>
        <v>0</v>
      </c>
      <c r="X359" s="192">
        <f t="shared" si="1"/>
        <v>153.1</v>
      </c>
      <c r="Y359" s="189"/>
      <c r="Z359" s="145">
        <f t="shared" si="10"/>
        <v>0</v>
      </c>
      <c r="AA359" s="193">
        <f t="shared" si="11"/>
        <v>0</v>
      </c>
      <c r="AB359" s="193">
        <f t="shared" si="12"/>
        <v>153.1</v>
      </c>
      <c r="AC359" s="194">
        <f t="shared" si="13"/>
        <v>0</v>
      </c>
      <c r="AD359" s="192">
        <f t="shared" si="2"/>
        <v>153.1</v>
      </c>
      <c r="AE359" s="195"/>
      <c r="AF359" s="5"/>
      <c r="AG359" s="196">
        <v>1061</v>
      </c>
      <c r="AH359" s="197" t="str">
        <f t="shared" si="14"/>
        <v>CIP Rcpts</v>
      </c>
      <c r="AI359" s="198">
        <v>153.1</v>
      </c>
      <c r="AJ359" s="177"/>
      <c r="AK359" s="178"/>
      <c r="AL359" s="364"/>
      <c r="AM359" s="364"/>
      <c r="AN359" s="364"/>
      <c r="AO359" s="364"/>
      <c r="AP359" s="181"/>
      <c r="AQ359" s="5"/>
      <c r="AR359" s="5"/>
      <c r="AS359" s="5"/>
    </row>
    <row r="360" spans="1:45" s="10" customFormat="1" ht="51.75" thickBot="1" x14ac:dyDescent="0.25">
      <c r="A360" s="182">
        <v>16</v>
      </c>
      <c r="B360" s="183" t="s">
        <v>307</v>
      </c>
      <c r="C360" s="183" t="s">
        <v>317</v>
      </c>
      <c r="D360" s="362" t="s">
        <v>320</v>
      </c>
      <c r="E360" s="362"/>
      <c r="F360" s="363"/>
      <c r="G360" s="363"/>
      <c r="H360" s="363"/>
      <c r="I360" s="363"/>
      <c r="J360" s="184">
        <f t="shared" si="3"/>
        <v>1061</v>
      </c>
      <c r="K360" s="341" t="str">
        <f t="shared" si="4"/>
        <v>CIP Rcpts</v>
      </c>
      <c r="L360" s="341"/>
      <c r="M360" s="348">
        <f t="shared" si="5"/>
        <v>-28.7</v>
      </c>
      <c r="N360" s="348"/>
      <c r="O360" s="185">
        <v>1</v>
      </c>
      <c r="P360" s="186">
        <v>-1</v>
      </c>
      <c r="Q360" s="187">
        <f>P360</f>
        <v>-1</v>
      </c>
      <c r="R360" s="188"/>
      <c r="S360" s="189"/>
      <c r="T360" s="201">
        <f t="shared" si="6"/>
        <v>0</v>
      </c>
      <c r="U360" s="202">
        <f t="shared" si="7"/>
        <v>0</v>
      </c>
      <c r="V360" s="202">
        <f t="shared" si="8"/>
        <v>-28.7</v>
      </c>
      <c r="W360" s="202">
        <f t="shared" si="9"/>
        <v>0</v>
      </c>
      <c r="X360" s="203">
        <f t="shared" ref="X360:X369" si="17">SUM(T360:W360)</f>
        <v>-28.7</v>
      </c>
      <c r="Y360" s="189"/>
      <c r="Z360" s="145">
        <f t="shared" si="10"/>
        <v>0</v>
      </c>
      <c r="AA360" s="193">
        <f t="shared" si="11"/>
        <v>0</v>
      </c>
      <c r="AB360" s="193">
        <f t="shared" si="12"/>
        <v>-28.7</v>
      </c>
      <c r="AC360" s="194">
        <f t="shared" si="13"/>
        <v>0</v>
      </c>
      <c r="AD360" s="192">
        <f t="shared" si="2"/>
        <v>-28.7</v>
      </c>
      <c r="AE360" s="195"/>
      <c r="AF360" s="5"/>
      <c r="AG360" s="196">
        <v>1061</v>
      </c>
      <c r="AH360" s="197" t="str">
        <f t="shared" si="14"/>
        <v>CIP Rcpts</v>
      </c>
      <c r="AI360" s="198">
        <v>-28.7</v>
      </c>
      <c r="AJ360" s="177"/>
      <c r="AK360" s="178"/>
      <c r="AL360" s="364"/>
      <c r="AM360" s="364"/>
      <c r="AN360" s="364"/>
      <c r="AO360" s="364"/>
      <c r="AP360" s="181"/>
      <c r="AQ360" s="5"/>
      <c r="AR360" s="5"/>
      <c r="AS360" s="5"/>
    </row>
    <row r="361" spans="1:45" thickBot="1" x14ac:dyDescent="0.25">
      <c r="A361" s="345">
        <v>17</v>
      </c>
      <c r="B361" s="347" t="s">
        <v>307</v>
      </c>
      <c r="C361" s="347" t="s">
        <v>321</v>
      </c>
      <c r="D361" s="362" t="s">
        <v>313</v>
      </c>
      <c r="E361" s="362"/>
      <c r="F361" s="363"/>
      <c r="G361" s="363"/>
      <c r="H361" s="363"/>
      <c r="I361" s="363"/>
      <c r="J361" s="199">
        <f t="shared" si="3"/>
        <v>1005</v>
      </c>
      <c r="K361" s="360" t="str">
        <f t="shared" si="4"/>
        <v>GF/Prgm</v>
      </c>
      <c r="L361" s="360"/>
      <c r="M361" s="361">
        <f t="shared" si="5"/>
        <v>-167</v>
      </c>
      <c r="N361" s="361"/>
      <c r="O361" s="200">
        <v>1</v>
      </c>
      <c r="P361" s="387">
        <v>0</v>
      </c>
      <c r="Q361" s="388">
        <f>P361</f>
        <v>0</v>
      </c>
      <c r="R361" s="389"/>
      <c r="S361" s="189"/>
      <c r="T361" s="190">
        <f t="shared" si="6"/>
        <v>0</v>
      </c>
      <c r="U361" s="191">
        <f t="shared" si="7"/>
        <v>-167</v>
      </c>
      <c r="V361" s="191">
        <f t="shared" si="8"/>
        <v>0</v>
      </c>
      <c r="W361" s="191">
        <f t="shared" si="9"/>
        <v>0</v>
      </c>
      <c r="X361" s="192">
        <f t="shared" si="17"/>
        <v>-167</v>
      </c>
      <c r="Y361" s="189"/>
      <c r="Z361" s="204">
        <f t="shared" si="10"/>
        <v>0</v>
      </c>
      <c r="AA361" s="205">
        <f t="shared" si="11"/>
        <v>-167</v>
      </c>
      <c r="AB361" s="205">
        <f t="shared" si="12"/>
        <v>0</v>
      </c>
      <c r="AC361" s="206">
        <f t="shared" si="13"/>
        <v>0</v>
      </c>
      <c r="AD361" s="203">
        <f t="shared" si="2"/>
        <v>-167</v>
      </c>
      <c r="AE361" s="195"/>
      <c r="AG361" s="207">
        <v>1005</v>
      </c>
      <c r="AH361" s="208" t="str">
        <f t="shared" si="14"/>
        <v>GF/Prgm</v>
      </c>
      <c r="AI361" s="209">
        <v>-167</v>
      </c>
      <c r="AJ361" s="177"/>
      <c r="AK361" s="178"/>
      <c r="AL361" s="364"/>
      <c r="AM361" s="364"/>
      <c r="AN361" s="364"/>
      <c r="AO361" s="364"/>
      <c r="AP361" s="181"/>
    </row>
    <row r="362" spans="1:45" s="10" customFormat="1" ht="53.25" customHeight="1" thickBot="1" x14ac:dyDescent="0.25">
      <c r="A362" s="345" t="s">
        <v>322</v>
      </c>
      <c r="B362" s="347" t="s">
        <v>307</v>
      </c>
      <c r="C362" s="347" t="s">
        <v>321</v>
      </c>
      <c r="D362" s="362" t="s">
        <v>313</v>
      </c>
      <c r="E362" s="362"/>
      <c r="F362" s="363"/>
      <c r="G362" s="363"/>
      <c r="H362" s="363"/>
      <c r="I362" s="363"/>
      <c r="J362" s="184">
        <f t="shared" si="3"/>
        <v>1061</v>
      </c>
      <c r="K362" s="341" t="str">
        <f t="shared" si="4"/>
        <v>CIP Rcpts</v>
      </c>
      <c r="L362" s="341"/>
      <c r="M362" s="348">
        <f t="shared" si="5"/>
        <v>167</v>
      </c>
      <c r="N362" s="348"/>
      <c r="O362" s="185">
        <v>1</v>
      </c>
      <c r="P362" s="387" t="s">
        <v>293</v>
      </c>
      <c r="Q362" s="388" t="s">
        <v>293</v>
      </c>
      <c r="R362" s="389"/>
      <c r="S362" s="189"/>
      <c r="T362" s="201">
        <f t="shared" si="6"/>
        <v>0</v>
      </c>
      <c r="U362" s="202">
        <f t="shared" si="7"/>
        <v>0</v>
      </c>
      <c r="V362" s="202">
        <f t="shared" si="8"/>
        <v>167</v>
      </c>
      <c r="W362" s="202">
        <f t="shared" si="9"/>
        <v>0</v>
      </c>
      <c r="X362" s="203">
        <f t="shared" si="17"/>
        <v>167</v>
      </c>
      <c r="Y362" s="189"/>
      <c r="Z362" s="145">
        <f t="shared" si="10"/>
        <v>0</v>
      </c>
      <c r="AA362" s="193">
        <f t="shared" si="11"/>
        <v>0</v>
      </c>
      <c r="AB362" s="193">
        <f t="shared" si="12"/>
        <v>167</v>
      </c>
      <c r="AC362" s="194">
        <f t="shared" si="13"/>
        <v>0</v>
      </c>
      <c r="AD362" s="192">
        <f t="shared" si="2"/>
        <v>167</v>
      </c>
      <c r="AE362" s="195"/>
      <c r="AF362" s="5"/>
      <c r="AG362" s="196">
        <v>1061</v>
      </c>
      <c r="AH362" s="197" t="str">
        <f t="shared" si="14"/>
        <v>CIP Rcpts</v>
      </c>
      <c r="AI362" s="198">
        <v>167</v>
      </c>
      <c r="AJ362" s="177"/>
      <c r="AK362" s="178"/>
      <c r="AL362" s="364"/>
      <c r="AM362" s="364"/>
      <c r="AN362" s="364"/>
      <c r="AO362" s="364"/>
      <c r="AP362" s="181"/>
      <c r="AQ362" s="5"/>
      <c r="AR362" s="5"/>
      <c r="AS362" s="5"/>
    </row>
    <row r="363" spans="1:45" thickBot="1" x14ac:dyDescent="0.25">
      <c r="A363" s="345">
        <v>18</v>
      </c>
      <c r="B363" s="347" t="s">
        <v>307</v>
      </c>
      <c r="C363" s="347" t="s">
        <v>321</v>
      </c>
      <c r="D363" s="362" t="s">
        <v>291</v>
      </c>
      <c r="E363" s="362"/>
      <c r="F363" s="363"/>
      <c r="G363" s="363"/>
      <c r="H363" s="363"/>
      <c r="I363" s="363"/>
      <c r="J363" s="199">
        <f t="shared" si="3"/>
        <v>1004</v>
      </c>
      <c r="K363" s="360" t="str">
        <f t="shared" si="4"/>
        <v>Gen Fund</v>
      </c>
      <c r="L363" s="360"/>
      <c r="M363" s="361">
        <f t="shared" si="5"/>
        <v>-164.6</v>
      </c>
      <c r="N363" s="361"/>
      <c r="O363" s="200">
        <v>1</v>
      </c>
      <c r="P363" s="387">
        <v>0</v>
      </c>
      <c r="Q363" s="388">
        <f>P363</f>
        <v>0</v>
      </c>
      <c r="R363" s="389"/>
      <c r="S363" s="189"/>
      <c r="T363" s="190">
        <f t="shared" si="6"/>
        <v>-164.6</v>
      </c>
      <c r="U363" s="191">
        <f t="shared" si="7"/>
        <v>0</v>
      </c>
      <c r="V363" s="191">
        <f t="shared" si="8"/>
        <v>0</v>
      </c>
      <c r="W363" s="191">
        <f t="shared" si="9"/>
        <v>0</v>
      </c>
      <c r="X363" s="192">
        <f t="shared" si="17"/>
        <v>-164.6</v>
      </c>
      <c r="Y363" s="189"/>
      <c r="Z363" s="204">
        <f t="shared" si="10"/>
        <v>-164.6</v>
      </c>
      <c r="AA363" s="205">
        <f t="shared" si="11"/>
        <v>0</v>
      </c>
      <c r="AB363" s="205">
        <f t="shared" si="12"/>
        <v>0</v>
      </c>
      <c r="AC363" s="206">
        <f t="shared" si="13"/>
        <v>0</v>
      </c>
      <c r="AD363" s="203">
        <f t="shared" si="2"/>
        <v>-164.6</v>
      </c>
      <c r="AE363" s="195"/>
      <c r="AG363" s="207">
        <v>1004</v>
      </c>
      <c r="AH363" s="208" t="str">
        <f t="shared" si="14"/>
        <v>Gen Fund</v>
      </c>
      <c r="AI363" s="209">
        <v>-164.6</v>
      </c>
      <c r="AJ363" s="177"/>
      <c r="AK363" s="178"/>
      <c r="AL363" s="390" t="s">
        <v>399</v>
      </c>
      <c r="AM363" s="364"/>
      <c r="AN363" s="364"/>
      <c r="AO363" s="364"/>
      <c r="AP363" s="181"/>
    </row>
    <row r="364" spans="1:45" s="10" customFormat="1" ht="45" customHeight="1" thickBot="1" x14ac:dyDescent="0.25">
      <c r="A364" s="345" t="s">
        <v>323</v>
      </c>
      <c r="B364" s="347" t="s">
        <v>307</v>
      </c>
      <c r="C364" s="347" t="s">
        <v>321</v>
      </c>
      <c r="D364" s="362" t="s">
        <v>291</v>
      </c>
      <c r="E364" s="362"/>
      <c r="F364" s="363"/>
      <c r="G364" s="363"/>
      <c r="H364" s="363"/>
      <c r="I364" s="363"/>
      <c r="J364" s="184">
        <f t="shared" si="3"/>
        <v>1061</v>
      </c>
      <c r="K364" s="341" t="str">
        <f t="shared" si="4"/>
        <v>CIP Rcpts</v>
      </c>
      <c r="L364" s="341"/>
      <c r="M364" s="348">
        <f t="shared" si="5"/>
        <v>164.6</v>
      </c>
      <c r="N364" s="348"/>
      <c r="O364" s="185">
        <v>1</v>
      </c>
      <c r="P364" s="387" t="s">
        <v>293</v>
      </c>
      <c r="Q364" s="388" t="s">
        <v>293</v>
      </c>
      <c r="R364" s="389"/>
      <c r="S364" s="189"/>
      <c r="T364" s="201">
        <f t="shared" si="6"/>
        <v>0</v>
      </c>
      <c r="U364" s="202">
        <f t="shared" si="7"/>
        <v>0</v>
      </c>
      <c r="V364" s="202">
        <f t="shared" si="8"/>
        <v>164.6</v>
      </c>
      <c r="W364" s="202">
        <f t="shared" si="9"/>
        <v>0</v>
      </c>
      <c r="X364" s="203">
        <f t="shared" si="17"/>
        <v>164.6</v>
      </c>
      <c r="Y364" s="189"/>
      <c r="Z364" s="145">
        <f t="shared" si="10"/>
        <v>0</v>
      </c>
      <c r="AA364" s="193">
        <f t="shared" si="11"/>
        <v>0</v>
      </c>
      <c r="AB364" s="193">
        <f t="shared" si="12"/>
        <v>164.6</v>
      </c>
      <c r="AC364" s="194">
        <f t="shared" si="13"/>
        <v>0</v>
      </c>
      <c r="AD364" s="192">
        <f t="shared" si="2"/>
        <v>164.6</v>
      </c>
      <c r="AE364" s="195"/>
      <c r="AF364" s="5"/>
      <c r="AG364" s="196">
        <v>1061</v>
      </c>
      <c r="AH364" s="197" t="str">
        <f t="shared" si="14"/>
        <v>CIP Rcpts</v>
      </c>
      <c r="AI364" s="198">
        <v>164.6</v>
      </c>
      <c r="AJ364" s="177"/>
      <c r="AK364" s="178"/>
      <c r="AL364" s="364"/>
      <c r="AM364" s="364"/>
      <c r="AN364" s="364"/>
      <c r="AO364" s="364"/>
      <c r="AP364" s="181"/>
      <c r="AQ364" s="5"/>
      <c r="AR364" s="5"/>
      <c r="AS364" s="5"/>
    </row>
    <row r="365" spans="1:45" thickBot="1" x14ac:dyDescent="0.25">
      <c r="A365" s="345">
        <v>19</v>
      </c>
      <c r="B365" s="347" t="s">
        <v>307</v>
      </c>
      <c r="C365" s="347" t="s">
        <v>324</v>
      </c>
      <c r="D365" s="362" t="s">
        <v>291</v>
      </c>
      <c r="E365" s="362"/>
      <c r="F365" s="363"/>
      <c r="G365" s="363"/>
      <c r="H365" s="363"/>
      <c r="I365" s="363"/>
      <c r="J365" s="199">
        <f t="shared" si="3"/>
        <v>1004</v>
      </c>
      <c r="K365" s="360" t="str">
        <f t="shared" si="4"/>
        <v>Gen Fund</v>
      </c>
      <c r="L365" s="360"/>
      <c r="M365" s="361">
        <f t="shared" si="5"/>
        <v>-201.2</v>
      </c>
      <c r="N365" s="361"/>
      <c r="O365" s="200">
        <v>1</v>
      </c>
      <c r="P365" s="387">
        <v>0</v>
      </c>
      <c r="Q365" s="388">
        <f>P365</f>
        <v>0</v>
      </c>
      <c r="R365" s="389"/>
      <c r="S365" s="189"/>
      <c r="T365" s="190">
        <f t="shared" si="6"/>
        <v>-201.2</v>
      </c>
      <c r="U365" s="191">
        <f t="shared" si="7"/>
        <v>0</v>
      </c>
      <c r="V365" s="191">
        <f t="shared" si="8"/>
        <v>0</v>
      </c>
      <c r="W365" s="191">
        <f t="shared" si="9"/>
        <v>0</v>
      </c>
      <c r="X365" s="192">
        <f t="shared" si="17"/>
        <v>-201.2</v>
      </c>
      <c r="Y365" s="189"/>
      <c r="Z365" s="204">
        <f t="shared" si="10"/>
        <v>-201.2</v>
      </c>
      <c r="AA365" s="205">
        <f t="shared" si="11"/>
        <v>0</v>
      </c>
      <c r="AB365" s="205">
        <f t="shared" si="12"/>
        <v>0</v>
      </c>
      <c r="AC365" s="206">
        <f t="shared" si="13"/>
        <v>0</v>
      </c>
      <c r="AD365" s="203">
        <f t="shared" ref="AD365:AD389" si="18">SUM(Z365:AC365)</f>
        <v>-201.2</v>
      </c>
      <c r="AE365" s="195"/>
      <c r="AG365" s="207">
        <v>1004</v>
      </c>
      <c r="AH365" s="208" t="str">
        <f t="shared" si="14"/>
        <v>Gen Fund</v>
      </c>
      <c r="AI365" s="209">
        <v>-201.2</v>
      </c>
      <c r="AJ365" s="177"/>
      <c r="AK365" s="178"/>
      <c r="AL365" s="390" t="s">
        <v>399</v>
      </c>
      <c r="AM365" s="364"/>
      <c r="AN365" s="364"/>
      <c r="AO365" s="364"/>
      <c r="AP365" s="181"/>
    </row>
    <row r="366" spans="1:45" s="10" customFormat="1" ht="47.25" customHeight="1" thickBot="1" x14ac:dyDescent="0.25">
      <c r="A366" s="345" t="s">
        <v>325</v>
      </c>
      <c r="B366" s="347" t="s">
        <v>307</v>
      </c>
      <c r="C366" s="347" t="s">
        <v>324</v>
      </c>
      <c r="D366" s="362" t="s">
        <v>291</v>
      </c>
      <c r="E366" s="362"/>
      <c r="F366" s="363"/>
      <c r="G366" s="363"/>
      <c r="H366" s="363"/>
      <c r="I366" s="363"/>
      <c r="J366" s="184">
        <f t="shared" ref="J366:J389" si="19">AG366</f>
        <v>1061</v>
      </c>
      <c r="K366" s="341" t="str">
        <f t="shared" ref="K366:K389" si="20">IF(J366&gt;0,VLOOKUP(J366,$A$1:$B$300,2,0),"")</f>
        <v>CIP Rcpts</v>
      </c>
      <c r="L366" s="341"/>
      <c r="M366" s="348">
        <f t="shared" ref="M366:M389" si="21">AI366</f>
        <v>201.2</v>
      </c>
      <c r="N366" s="348"/>
      <c r="O366" s="185">
        <v>1</v>
      </c>
      <c r="P366" s="387" t="s">
        <v>293</v>
      </c>
      <c r="Q366" s="388" t="s">
        <v>293</v>
      </c>
      <c r="R366" s="389"/>
      <c r="S366" s="189"/>
      <c r="T366" s="201">
        <f t="shared" si="6"/>
        <v>0</v>
      </c>
      <c r="U366" s="202">
        <f t="shared" si="7"/>
        <v>0</v>
      </c>
      <c r="V366" s="202">
        <f t="shared" si="8"/>
        <v>201.2</v>
      </c>
      <c r="W366" s="202">
        <f t="shared" si="9"/>
        <v>0</v>
      </c>
      <c r="X366" s="203">
        <f t="shared" si="17"/>
        <v>201.2</v>
      </c>
      <c r="Y366" s="189"/>
      <c r="Z366" s="145">
        <f t="shared" ref="Z366:Z389" si="22">IF($AG366&gt;0,IF(VLOOKUP($AG366,$A$1:$C$300,3,0)="UGF",$AI366,0),0)</f>
        <v>0</v>
      </c>
      <c r="AA366" s="193">
        <f t="shared" ref="AA366:AA389" si="23">IF($AG366&gt;0,IF(VLOOKUP($AG366,$A$1:$C$300,3,0)="DGF",$AI366,0),0)</f>
        <v>0</v>
      </c>
      <c r="AB366" s="193">
        <f t="shared" ref="AB366:AB389" si="24">IF($AG366&gt;0,IF(VLOOKUP($AG366,$A$1:$C$300,3,0)="Other",$AI366,0),0)</f>
        <v>201.2</v>
      </c>
      <c r="AC366" s="194">
        <f t="shared" ref="AC366:AC389" si="25">IF($AG366&gt;0,IF(VLOOKUP($AG366,$A$1:$C$300,3,0)="Federal",$AI366,0),0)</f>
        <v>0</v>
      </c>
      <c r="AD366" s="192">
        <f t="shared" si="18"/>
        <v>201.2</v>
      </c>
      <c r="AE366" s="195"/>
      <c r="AF366" s="5"/>
      <c r="AG366" s="196">
        <v>1061</v>
      </c>
      <c r="AH366" s="197" t="str">
        <f t="shared" ref="AH366:AH389" si="26">IF(AG366&gt;0,VLOOKUP(AG366,$A$1:$B$300,2,0),"")</f>
        <v>CIP Rcpts</v>
      </c>
      <c r="AI366" s="198">
        <v>201.2</v>
      </c>
      <c r="AJ366" s="177"/>
      <c r="AK366" s="178"/>
      <c r="AL366" s="364"/>
      <c r="AM366" s="364"/>
      <c r="AN366" s="364"/>
      <c r="AO366" s="364"/>
      <c r="AP366" s="181"/>
      <c r="AQ366" s="5"/>
      <c r="AR366" s="5"/>
      <c r="AS366" s="5"/>
    </row>
    <row r="367" spans="1:45" s="10" customFormat="1" ht="58.5" customHeight="1" thickBot="1" x14ac:dyDescent="0.25">
      <c r="A367" s="182">
        <v>20</v>
      </c>
      <c r="B367" s="183" t="s">
        <v>307</v>
      </c>
      <c r="C367" s="183" t="s">
        <v>324</v>
      </c>
      <c r="D367" s="362" t="s">
        <v>326</v>
      </c>
      <c r="E367" s="362"/>
      <c r="F367" s="363"/>
      <c r="G367" s="363"/>
      <c r="H367" s="363"/>
      <c r="I367" s="363"/>
      <c r="J367" s="184">
        <f t="shared" si="19"/>
        <v>1061</v>
      </c>
      <c r="K367" s="341" t="str">
        <f t="shared" si="20"/>
        <v>CIP Rcpts</v>
      </c>
      <c r="L367" s="341"/>
      <c r="M367" s="348">
        <f t="shared" si="21"/>
        <v>-218</v>
      </c>
      <c r="N367" s="348"/>
      <c r="O367" s="185">
        <v>1</v>
      </c>
      <c r="P367" s="186">
        <v>-2</v>
      </c>
      <c r="Q367" s="187">
        <f>P367</f>
        <v>-2</v>
      </c>
      <c r="R367" s="188"/>
      <c r="S367" s="189"/>
      <c r="T367" s="190">
        <f t="shared" si="6"/>
        <v>0</v>
      </c>
      <c r="U367" s="191">
        <f t="shared" si="7"/>
        <v>0</v>
      </c>
      <c r="V367" s="191">
        <f t="shared" si="8"/>
        <v>-218</v>
      </c>
      <c r="W367" s="191">
        <f t="shared" si="9"/>
        <v>0</v>
      </c>
      <c r="X367" s="192">
        <f t="shared" si="17"/>
        <v>-218</v>
      </c>
      <c r="Y367" s="189"/>
      <c r="Z367" s="145">
        <f t="shared" si="22"/>
        <v>0</v>
      </c>
      <c r="AA367" s="193">
        <f t="shared" si="23"/>
        <v>0</v>
      </c>
      <c r="AB367" s="193">
        <f t="shared" si="24"/>
        <v>-218</v>
      </c>
      <c r="AC367" s="194">
        <f t="shared" si="25"/>
        <v>0</v>
      </c>
      <c r="AD367" s="192">
        <f t="shared" si="18"/>
        <v>-218</v>
      </c>
      <c r="AE367" s="195"/>
      <c r="AF367" s="5"/>
      <c r="AG367" s="196">
        <v>1061</v>
      </c>
      <c r="AH367" s="197" t="str">
        <f t="shared" si="26"/>
        <v>CIP Rcpts</v>
      </c>
      <c r="AI367" s="198">
        <v>-218</v>
      </c>
      <c r="AJ367" s="177"/>
      <c r="AK367" s="178"/>
      <c r="AL367" s="364"/>
      <c r="AM367" s="364"/>
      <c r="AN367" s="364"/>
      <c r="AO367" s="364"/>
      <c r="AP367" s="181"/>
      <c r="AQ367" s="5"/>
      <c r="AR367" s="5"/>
      <c r="AS367" s="5"/>
    </row>
    <row r="368" spans="1:45" thickBot="1" x14ac:dyDescent="0.25">
      <c r="A368" s="345">
        <v>21</v>
      </c>
      <c r="B368" s="347" t="s">
        <v>307</v>
      </c>
      <c r="C368" s="347" t="s">
        <v>327</v>
      </c>
      <c r="D368" s="362" t="s">
        <v>291</v>
      </c>
      <c r="E368" s="362"/>
      <c r="F368" s="363"/>
      <c r="G368" s="363"/>
      <c r="H368" s="363"/>
      <c r="I368" s="363"/>
      <c r="J368" s="199">
        <f t="shared" si="19"/>
        <v>1004</v>
      </c>
      <c r="K368" s="360" t="str">
        <f t="shared" si="20"/>
        <v>Gen Fund</v>
      </c>
      <c r="L368" s="360"/>
      <c r="M368" s="361">
        <f t="shared" si="21"/>
        <v>-199.9</v>
      </c>
      <c r="N368" s="361"/>
      <c r="O368" s="200">
        <v>1</v>
      </c>
      <c r="P368" s="387">
        <v>0</v>
      </c>
      <c r="Q368" s="388">
        <f>P368</f>
        <v>0</v>
      </c>
      <c r="R368" s="389"/>
      <c r="S368" s="189"/>
      <c r="T368" s="201">
        <f t="shared" si="6"/>
        <v>-199.9</v>
      </c>
      <c r="U368" s="202">
        <f t="shared" si="7"/>
        <v>0</v>
      </c>
      <c r="V368" s="202">
        <f t="shared" si="8"/>
        <v>0</v>
      </c>
      <c r="W368" s="202">
        <f t="shared" si="9"/>
        <v>0</v>
      </c>
      <c r="X368" s="203">
        <f t="shared" si="17"/>
        <v>-199.9</v>
      </c>
      <c r="Y368" s="189"/>
      <c r="Z368" s="204">
        <f t="shared" si="22"/>
        <v>-199.9</v>
      </c>
      <c r="AA368" s="205">
        <f t="shared" si="23"/>
        <v>0</v>
      </c>
      <c r="AB368" s="205">
        <f t="shared" si="24"/>
        <v>0</v>
      </c>
      <c r="AC368" s="206">
        <f t="shared" si="25"/>
        <v>0</v>
      </c>
      <c r="AD368" s="203">
        <f t="shared" si="18"/>
        <v>-199.9</v>
      </c>
      <c r="AE368" s="195"/>
      <c r="AG368" s="207">
        <v>1004</v>
      </c>
      <c r="AH368" s="208" t="str">
        <f t="shared" si="26"/>
        <v>Gen Fund</v>
      </c>
      <c r="AI368" s="209">
        <v>-199.9</v>
      </c>
      <c r="AJ368" s="177"/>
      <c r="AK368" s="178"/>
      <c r="AL368" s="390" t="s">
        <v>399</v>
      </c>
      <c r="AM368" s="364"/>
      <c r="AN368" s="364"/>
      <c r="AO368" s="364"/>
      <c r="AP368" s="181"/>
    </row>
    <row r="369" spans="1:45" s="10" customFormat="1" ht="43.5" customHeight="1" thickBot="1" x14ac:dyDescent="0.25">
      <c r="A369" s="345" t="s">
        <v>328</v>
      </c>
      <c r="B369" s="347" t="s">
        <v>307</v>
      </c>
      <c r="C369" s="347" t="s">
        <v>327</v>
      </c>
      <c r="D369" s="362" t="s">
        <v>291</v>
      </c>
      <c r="E369" s="362"/>
      <c r="F369" s="363"/>
      <c r="G369" s="363"/>
      <c r="H369" s="363"/>
      <c r="I369" s="363"/>
      <c r="J369" s="184">
        <f t="shared" si="19"/>
        <v>1061</v>
      </c>
      <c r="K369" s="341" t="str">
        <f t="shared" si="20"/>
        <v>CIP Rcpts</v>
      </c>
      <c r="L369" s="341"/>
      <c r="M369" s="348">
        <f t="shared" si="21"/>
        <v>199.9</v>
      </c>
      <c r="N369" s="348"/>
      <c r="O369" s="185">
        <v>1</v>
      </c>
      <c r="P369" s="387" t="s">
        <v>293</v>
      </c>
      <c r="Q369" s="388" t="s">
        <v>293</v>
      </c>
      <c r="R369" s="389"/>
      <c r="S369" s="189"/>
      <c r="T369" s="190">
        <f t="shared" si="6"/>
        <v>0</v>
      </c>
      <c r="U369" s="191">
        <f t="shared" si="7"/>
        <v>0</v>
      </c>
      <c r="V369" s="191">
        <f t="shared" si="8"/>
        <v>199.9</v>
      </c>
      <c r="W369" s="191">
        <f t="shared" si="9"/>
        <v>0</v>
      </c>
      <c r="X369" s="192">
        <f t="shared" si="17"/>
        <v>199.9</v>
      </c>
      <c r="Y369" s="189"/>
      <c r="Z369" s="145">
        <f t="shared" si="22"/>
        <v>0</v>
      </c>
      <c r="AA369" s="193">
        <f t="shared" si="23"/>
        <v>0</v>
      </c>
      <c r="AB369" s="193">
        <f t="shared" si="24"/>
        <v>199.9</v>
      </c>
      <c r="AC369" s="194">
        <f t="shared" si="25"/>
        <v>0</v>
      </c>
      <c r="AD369" s="192">
        <f t="shared" si="18"/>
        <v>199.9</v>
      </c>
      <c r="AE369" s="195"/>
      <c r="AF369" s="5"/>
      <c r="AG369" s="196">
        <v>1061</v>
      </c>
      <c r="AH369" s="197" t="str">
        <f t="shared" si="26"/>
        <v>CIP Rcpts</v>
      </c>
      <c r="AI369" s="198">
        <v>199.9</v>
      </c>
      <c r="AJ369" s="177"/>
      <c r="AK369" s="178"/>
      <c r="AL369" s="364"/>
      <c r="AM369" s="364"/>
      <c r="AN369" s="364"/>
      <c r="AO369" s="364"/>
      <c r="AP369" s="181"/>
      <c r="AQ369" s="5"/>
      <c r="AR369" s="5"/>
      <c r="AS369" s="5"/>
    </row>
    <row r="370" spans="1:45" s="10" customFormat="1" ht="64.5" thickBot="1" x14ac:dyDescent="0.25">
      <c r="A370" s="182">
        <v>22</v>
      </c>
      <c r="B370" s="183" t="s">
        <v>307</v>
      </c>
      <c r="C370" s="183" t="s">
        <v>327</v>
      </c>
      <c r="D370" s="362" t="s">
        <v>329</v>
      </c>
      <c r="E370" s="362"/>
      <c r="F370" s="363"/>
      <c r="G370" s="363"/>
      <c r="H370" s="363"/>
      <c r="I370" s="363"/>
      <c r="J370" s="184">
        <f t="shared" si="19"/>
        <v>1061</v>
      </c>
      <c r="K370" s="341" t="str">
        <f t="shared" si="20"/>
        <v>CIP Rcpts</v>
      </c>
      <c r="L370" s="341"/>
      <c r="M370" s="348">
        <f t="shared" si="21"/>
        <v>-96</v>
      </c>
      <c r="N370" s="348"/>
      <c r="O370" s="185">
        <v>1</v>
      </c>
      <c r="P370" s="186">
        <v>-1</v>
      </c>
      <c r="Q370" s="187">
        <f>P370</f>
        <v>-1</v>
      </c>
      <c r="R370" s="188"/>
      <c r="S370" s="189"/>
      <c r="T370" s="190">
        <f t="shared" ref="T370:T389" si="27">IF($J370&gt;0,IF(VLOOKUP($J370,$A$1:$C$300,3,0)="UGF",$M370*$O370,0),0)</f>
        <v>0</v>
      </c>
      <c r="U370" s="191">
        <f t="shared" ref="U370:U389" si="28">IF($J370&gt;0,IF(VLOOKUP($J370,$A$1:$C$300,3,0)="DGF",$M370*$O370,0),0)</f>
        <v>0</v>
      </c>
      <c r="V370" s="191">
        <f t="shared" ref="V370:V389" si="29">IF($J370&gt;0,IF(VLOOKUP($J370,$A$1:$C$300,3,0)="Other",$M370*$O370,0),0)</f>
        <v>-96</v>
      </c>
      <c r="W370" s="191">
        <f t="shared" ref="W370:W389" si="30">IF($J370&gt;0,IF(VLOOKUP($J370,$A$1:$C$300,3,0)="Federal",$M370*$O370,0),0)</f>
        <v>0</v>
      </c>
      <c r="X370" s="192">
        <f t="shared" ref="X370:X389" si="31">SUM(T370:W370)</f>
        <v>-96</v>
      </c>
      <c r="Y370" s="189"/>
      <c r="Z370" s="145">
        <f t="shared" si="22"/>
        <v>0</v>
      </c>
      <c r="AA370" s="193">
        <f t="shared" si="23"/>
        <v>0</v>
      </c>
      <c r="AB370" s="193">
        <f t="shared" si="24"/>
        <v>-96</v>
      </c>
      <c r="AC370" s="194">
        <f t="shared" si="25"/>
        <v>0</v>
      </c>
      <c r="AD370" s="192">
        <f t="shared" si="18"/>
        <v>-96</v>
      </c>
      <c r="AE370" s="195"/>
      <c r="AF370" s="5"/>
      <c r="AG370" s="196">
        <v>1061</v>
      </c>
      <c r="AH370" s="197" t="str">
        <f t="shared" si="26"/>
        <v>CIP Rcpts</v>
      </c>
      <c r="AI370" s="198">
        <v>-96</v>
      </c>
      <c r="AJ370" s="177"/>
      <c r="AK370" s="178"/>
      <c r="AL370" s="364"/>
      <c r="AM370" s="364"/>
      <c r="AN370" s="364"/>
      <c r="AO370" s="364"/>
      <c r="AP370" s="181"/>
      <c r="AQ370" s="5"/>
      <c r="AR370" s="5"/>
      <c r="AS370" s="5"/>
    </row>
    <row r="371" spans="1:45" s="10" customFormat="1" ht="38.25" x14ac:dyDescent="0.2">
      <c r="A371" s="182">
        <v>23</v>
      </c>
      <c r="B371" s="183" t="s">
        <v>307</v>
      </c>
      <c r="C371" s="183" t="s">
        <v>330</v>
      </c>
      <c r="D371" s="362" t="s">
        <v>331</v>
      </c>
      <c r="E371" s="362"/>
      <c r="F371" s="363"/>
      <c r="G371" s="363"/>
      <c r="H371" s="363"/>
      <c r="I371" s="363"/>
      <c r="J371" s="184">
        <f t="shared" si="19"/>
        <v>1061</v>
      </c>
      <c r="K371" s="341" t="str">
        <f t="shared" si="20"/>
        <v>CIP Rcpts</v>
      </c>
      <c r="L371" s="341"/>
      <c r="M371" s="348">
        <f t="shared" si="21"/>
        <v>-96.8</v>
      </c>
      <c r="N371" s="348"/>
      <c r="O371" s="185">
        <v>1</v>
      </c>
      <c r="P371" s="186">
        <v>-1</v>
      </c>
      <c r="Q371" s="187">
        <f>P371</f>
        <v>-1</v>
      </c>
      <c r="R371" s="188"/>
      <c r="S371" s="189"/>
      <c r="T371" s="190">
        <f t="shared" si="27"/>
        <v>0</v>
      </c>
      <c r="U371" s="191">
        <f t="shared" si="28"/>
        <v>0</v>
      </c>
      <c r="V371" s="191">
        <f t="shared" si="29"/>
        <v>-96.8</v>
      </c>
      <c r="W371" s="191">
        <f t="shared" si="30"/>
        <v>0</v>
      </c>
      <c r="X371" s="192">
        <f t="shared" si="31"/>
        <v>-96.8</v>
      </c>
      <c r="Y371" s="189"/>
      <c r="Z371" s="145">
        <f t="shared" si="22"/>
        <v>0</v>
      </c>
      <c r="AA371" s="193">
        <f t="shared" si="23"/>
        <v>0</v>
      </c>
      <c r="AB371" s="193">
        <f t="shared" si="24"/>
        <v>-96.8</v>
      </c>
      <c r="AC371" s="194">
        <f t="shared" si="25"/>
        <v>0</v>
      </c>
      <c r="AD371" s="192">
        <f t="shared" si="18"/>
        <v>-96.8</v>
      </c>
      <c r="AE371" s="195"/>
      <c r="AF371" s="5"/>
      <c r="AG371" s="196">
        <v>1061</v>
      </c>
      <c r="AH371" s="197" t="str">
        <f t="shared" si="26"/>
        <v>CIP Rcpts</v>
      </c>
      <c r="AI371" s="198">
        <v>-96.8</v>
      </c>
      <c r="AJ371" s="177"/>
      <c r="AK371" s="178"/>
      <c r="AL371" s="364"/>
      <c r="AM371" s="364"/>
      <c r="AN371" s="364"/>
      <c r="AO371" s="364"/>
      <c r="AP371" s="181"/>
      <c r="AQ371" s="5"/>
      <c r="AR371" s="5"/>
      <c r="AS371" s="5"/>
    </row>
    <row r="372" spans="1:45" s="10" customFormat="1" ht="38.25" x14ac:dyDescent="0.2">
      <c r="A372" s="182">
        <v>24</v>
      </c>
      <c r="B372" s="183" t="s">
        <v>307</v>
      </c>
      <c r="C372" s="183" t="s">
        <v>332</v>
      </c>
      <c r="D372" s="362" t="s">
        <v>333</v>
      </c>
      <c r="E372" s="362"/>
      <c r="F372" s="363"/>
      <c r="G372" s="363"/>
      <c r="H372" s="363"/>
      <c r="I372" s="363"/>
      <c r="J372" s="184">
        <f t="shared" si="19"/>
        <v>1061</v>
      </c>
      <c r="K372" s="341" t="str">
        <f t="shared" si="20"/>
        <v>CIP Rcpts</v>
      </c>
      <c r="L372" s="341"/>
      <c r="M372" s="348">
        <f t="shared" si="21"/>
        <v>-136.80000000000001</v>
      </c>
      <c r="N372" s="348"/>
      <c r="O372" s="185">
        <v>1</v>
      </c>
      <c r="P372" s="186">
        <v>-1</v>
      </c>
      <c r="Q372" s="187">
        <f>P372</f>
        <v>-1</v>
      </c>
      <c r="R372" s="188"/>
      <c r="S372" s="189"/>
      <c r="T372" s="190">
        <f t="shared" si="27"/>
        <v>0</v>
      </c>
      <c r="U372" s="191">
        <f t="shared" si="28"/>
        <v>0</v>
      </c>
      <c r="V372" s="191">
        <f t="shared" si="29"/>
        <v>-136.80000000000001</v>
      </c>
      <c r="W372" s="191">
        <f t="shared" si="30"/>
        <v>0</v>
      </c>
      <c r="X372" s="192">
        <f t="shared" si="31"/>
        <v>-136.80000000000001</v>
      </c>
      <c r="Y372" s="189"/>
      <c r="Z372" s="145">
        <f t="shared" si="22"/>
        <v>0</v>
      </c>
      <c r="AA372" s="193">
        <f t="shared" si="23"/>
        <v>0</v>
      </c>
      <c r="AB372" s="193">
        <f t="shared" si="24"/>
        <v>-136.80000000000001</v>
      </c>
      <c r="AC372" s="194">
        <f t="shared" si="25"/>
        <v>0</v>
      </c>
      <c r="AD372" s="192">
        <f t="shared" si="18"/>
        <v>-136.80000000000001</v>
      </c>
      <c r="AE372" s="195"/>
      <c r="AF372" s="5"/>
      <c r="AG372" s="196">
        <v>1061</v>
      </c>
      <c r="AH372" s="197" t="str">
        <f t="shared" si="26"/>
        <v>CIP Rcpts</v>
      </c>
      <c r="AI372" s="198">
        <v>-136.80000000000001</v>
      </c>
      <c r="AJ372" s="177"/>
      <c r="AK372" s="178"/>
      <c r="AL372" s="364"/>
      <c r="AM372" s="364"/>
      <c r="AN372" s="364"/>
      <c r="AO372" s="364"/>
      <c r="AP372" s="181"/>
      <c r="AQ372" s="5"/>
      <c r="AR372" s="5"/>
      <c r="AS372" s="5"/>
    </row>
    <row r="373" spans="1:45" s="10" customFormat="1" ht="51.75" customHeight="1" x14ac:dyDescent="0.2">
      <c r="A373" s="182">
        <v>25</v>
      </c>
      <c r="B373" s="183" t="s">
        <v>334</v>
      </c>
      <c r="C373" s="183" t="s">
        <v>335</v>
      </c>
      <c r="D373" s="362" t="s">
        <v>336</v>
      </c>
      <c r="E373" s="362"/>
      <c r="F373" s="363"/>
      <c r="G373" s="363"/>
      <c r="H373" s="363"/>
      <c r="I373" s="363"/>
      <c r="J373" s="184">
        <f t="shared" si="19"/>
        <v>1004</v>
      </c>
      <c r="K373" s="341" t="str">
        <f t="shared" si="20"/>
        <v>Gen Fund</v>
      </c>
      <c r="L373" s="341"/>
      <c r="M373" s="348">
        <f t="shared" si="21"/>
        <v>453.7</v>
      </c>
      <c r="N373" s="348"/>
      <c r="O373" s="185">
        <v>1</v>
      </c>
      <c r="P373" s="186">
        <v>0</v>
      </c>
      <c r="Q373" s="187">
        <f>P373</f>
        <v>0</v>
      </c>
      <c r="R373" s="188"/>
      <c r="S373" s="189"/>
      <c r="T373" s="190">
        <f t="shared" si="27"/>
        <v>453.7</v>
      </c>
      <c r="U373" s="191">
        <f t="shared" si="28"/>
        <v>0</v>
      </c>
      <c r="V373" s="191">
        <f t="shared" si="29"/>
        <v>0</v>
      </c>
      <c r="W373" s="191">
        <f t="shared" si="30"/>
        <v>0</v>
      </c>
      <c r="X373" s="192">
        <f t="shared" si="31"/>
        <v>453.7</v>
      </c>
      <c r="Y373" s="189"/>
      <c r="Z373" s="145">
        <f t="shared" si="22"/>
        <v>453.7</v>
      </c>
      <c r="AA373" s="193">
        <f t="shared" si="23"/>
        <v>0</v>
      </c>
      <c r="AB373" s="193">
        <f t="shared" si="24"/>
        <v>0</v>
      </c>
      <c r="AC373" s="194">
        <f t="shared" si="25"/>
        <v>0</v>
      </c>
      <c r="AD373" s="192">
        <f t="shared" si="18"/>
        <v>453.7</v>
      </c>
      <c r="AE373" s="195"/>
      <c r="AF373" s="5"/>
      <c r="AG373" s="196">
        <v>1004</v>
      </c>
      <c r="AH373" s="197" t="str">
        <f t="shared" si="26"/>
        <v>Gen Fund</v>
      </c>
      <c r="AI373" s="198">
        <v>453.7</v>
      </c>
      <c r="AJ373" s="177"/>
      <c r="AK373" s="178"/>
      <c r="AL373" s="364"/>
      <c r="AM373" s="364"/>
      <c r="AN373" s="364"/>
      <c r="AO373" s="364"/>
      <c r="AP373" s="181"/>
      <c r="AQ373" s="5"/>
      <c r="AR373" s="5"/>
      <c r="AS373" s="5"/>
    </row>
    <row r="374" spans="1:45" ht="12.75" x14ac:dyDescent="0.2">
      <c r="A374" s="345">
        <v>26</v>
      </c>
      <c r="B374" s="347" t="s">
        <v>334</v>
      </c>
      <c r="C374" s="347" t="s">
        <v>337</v>
      </c>
      <c r="D374" s="362" t="s">
        <v>338</v>
      </c>
      <c r="E374" s="362"/>
      <c r="F374" s="363"/>
      <c r="G374" s="363"/>
      <c r="H374" s="363"/>
      <c r="I374" s="363"/>
      <c r="J374" s="199">
        <f t="shared" si="19"/>
        <v>1004</v>
      </c>
      <c r="K374" s="360" t="str">
        <f t="shared" si="20"/>
        <v>Gen Fund</v>
      </c>
      <c r="L374" s="360"/>
      <c r="M374" s="361">
        <f t="shared" si="21"/>
        <v>8.9</v>
      </c>
      <c r="N374" s="361"/>
      <c r="O374" s="200">
        <v>1</v>
      </c>
      <c r="P374" s="387">
        <v>0</v>
      </c>
      <c r="Q374" s="388">
        <f>P374</f>
        <v>0</v>
      </c>
      <c r="R374" s="389"/>
      <c r="S374" s="189"/>
      <c r="T374" s="201">
        <f t="shared" si="27"/>
        <v>8.9</v>
      </c>
      <c r="U374" s="202">
        <f t="shared" si="28"/>
        <v>0</v>
      </c>
      <c r="V374" s="202">
        <f t="shared" si="29"/>
        <v>0</v>
      </c>
      <c r="W374" s="202">
        <f t="shared" si="30"/>
        <v>0</v>
      </c>
      <c r="X374" s="203">
        <f t="shared" si="31"/>
        <v>8.9</v>
      </c>
      <c r="Y374" s="189"/>
      <c r="Z374" s="204">
        <f t="shared" si="22"/>
        <v>8.9</v>
      </c>
      <c r="AA374" s="205">
        <f t="shared" si="23"/>
        <v>0</v>
      </c>
      <c r="AB374" s="205">
        <f t="shared" si="24"/>
        <v>0</v>
      </c>
      <c r="AC374" s="206">
        <f t="shared" si="25"/>
        <v>0</v>
      </c>
      <c r="AD374" s="203">
        <f t="shared" si="18"/>
        <v>8.9</v>
      </c>
      <c r="AE374" s="195"/>
      <c r="AG374" s="207">
        <v>1004</v>
      </c>
      <c r="AH374" s="208" t="str">
        <f t="shared" si="26"/>
        <v>Gen Fund</v>
      </c>
      <c r="AI374" s="209">
        <v>8.9</v>
      </c>
      <c r="AJ374" s="177"/>
      <c r="AK374" s="178"/>
      <c r="AL374" s="364"/>
      <c r="AM374" s="364"/>
      <c r="AN374" s="364"/>
      <c r="AO374" s="364"/>
      <c r="AP374" s="181"/>
    </row>
    <row r="375" spans="1:45" s="10" customFormat="1" ht="55.5" customHeight="1" x14ac:dyDescent="0.2">
      <c r="A375" s="345" t="s">
        <v>339</v>
      </c>
      <c r="B375" s="347" t="s">
        <v>334</v>
      </c>
      <c r="C375" s="347" t="s">
        <v>337</v>
      </c>
      <c r="D375" s="362" t="s">
        <v>338</v>
      </c>
      <c r="E375" s="362"/>
      <c r="F375" s="363"/>
      <c r="G375" s="363"/>
      <c r="H375" s="363"/>
      <c r="I375" s="363"/>
      <c r="J375" s="184">
        <f t="shared" si="19"/>
        <v>1108</v>
      </c>
      <c r="K375" s="341" t="str">
        <f t="shared" si="20"/>
        <v>Stat Desig</v>
      </c>
      <c r="L375" s="341"/>
      <c r="M375" s="348">
        <f t="shared" si="21"/>
        <v>10.8</v>
      </c>
      <c r="N375" s="348"/>
      <c r="O375" s="185">
        <v>1</v>
      </c>
      <c r="P375" s="387" t="s">
        <v>293</v>
      </c>
      <c r="Q375" s="388" t="s">
        <v>293</v>
      </c>
      <c r="R375" s="389"/>
      <c r="S375" s="189"/>
      <c r="T375" s="190">
        <f t="shared" si="27"/>
        <v>0</v>
      </c>
      <c r="U375" s="191">
        <f t="shared" si="28"/>
        <v>0</v>
      </c>
      <c r="V375" s="191">
        <f t="shared" si="29"/>
        <v>10.8</v>
      </c>
      <c r="W375" s="191">
        <f t="shared" si="30"/>
        <v>0</v>
      </c>
      <c r="X375" s="192">
        <f t="shared" si="31"/>
        <v>10.8</v>
      </c>
      <c r="Y375" s="189"/>
      <c r="Z375" s="145">
        <f t="shared" si="22"/>
        <v>0</v>
      </c>
      <c r="AA375" s="193">
        <f t="shared" si="23"/>
        <v>0</v>
      </c>
      <c r="AB375" s="193">
        <f t="shared" si="24"/>
        <v>10.8</v>
      </c>
      <c r="AC375" s="194">
        <f t="shared" si="25"/>
        <v>0</v>
      </c>
      <c r="AD375" s="192">
        <f t="shared" si="18"/>
        <v>10.8</v>
      </c>
      <c r="AE375" s="195"/>
      <c r="AF375" s="5"/>
      <c r="AG375" s="196">
        <v>1108</v>
      </c>
      <c r="AH375" s="197" t="str">
        <f t="shared" si="26"/>
        <v>Stat Desig</v>
      </c>
      <c r="AI375" s="198">
        <v>10.8</v>
      </c>
      <c r="AJ375" s="177"/>
      <c r="AK375" s="178"/>
      <c r="AL375" s="364"/>
      <c r="AM375" s="364"/>
      <c r="AN375" s="364"/>
      <c r="AO375" s="364"/>
      <c r="AP375" s="181"/>
      <c r="AQ375" s="5"/>
      <c r="AR375" s="5"/>
      <c r="AS375" s="5"/>
    </row>
    <row r="376" spans="1:45" ht="12.75" x14ac:dyDescent="0.2">
      <c r="A376" s="345">
        <v>27</v>
      </c>
      <c r="B376" s="347" t="s">
        <v>334</v>
      </c>
      <c r="C376" s="347" t="s">
        <v>340</v>
      </c>
      <c r="D376" s="362" t="s">
        <v>341</v>
      </c>
      <c r="E376" s="362"/>
      <c r="F376" s="363"/>
      <c r="G376" s="363"/>
      <c r="H376" s="363"/>
      <c r="I376" s="363"/>
      <c r="J376" s="199">
        <f t="shared" si="19"/>
        <v>1004</v>
      </c>
      <c r="K376" s="360" t="str">
        <f t="shared" si="20"/>
        <v>Gen Fund</v>
      </c>
      <c r="L376" s="360"/>
      <c r="M376" s="361">
        <f t="shared" si="21"/>
        <v>-119.2</v>
      </c>
      <c r="N376" s="361"/>
      <c r="O376" s="200">
        <v>1</v>
      </c>
      <c r="P376" s="387">
        <v>-2</v>
      </c>
      <c r="Q376" s="388">
        <f>P376</f>
        <v>-2</v>
      </c>
      <c r="R376" s="389"/>
      <c r="S376" s="189"/>
      <c r="T376" s="201">
        <f t="shared" si="27"/>
        <v>-119.2</v>
      </c>
      <c r="U376" s="202">
        <f t="shared" si="28"/>
        <v>0</v>
      </c>
      <c r="V376" s="202">
        <f t="shared" si="29"/>
        <v>0</v>
      </c>
      <c r="W376" s="202">
        <f t="shared" si="30"/>
        <v>0</v>
      </c>
      <c r="X376" s="203">
        <f t="shared" si="31"/>
        <v>-119.2</v>
      </c>
      <c r="Y376" s="189"/>
      <c r="Z376" s="204">
        <f t="shared" si="22"/>
        <v>-119.2</v>
      </c>
      <c r="AA376" s="205">
        <f t="shared" si="23"/>
        <v>0</v>
      </c>
      <c r="AB376" s="205">
        <f t="shared" si="24"/>
        <v>0</v>
      </c>
      <c r="AC376" s="206">
        <f t="shared" si="25"/>
        <v>0</v>
      </c>
      <c r="AD376" s="203">
        <f t="shared" si="18"/>
        <v>-119.2</v>
      </c>
      <c r="AE376" s="195"/>
      <c r="AG376" s="207">
        <v>1004</v>
      </c>
      <c r="AH376" s="208" t="str">
        <f t="shared" si="26"/>
        <v>Gen Fund</v>
      </c>
      <c r="AI376" s="209">
        <v>-119.2</v>
      </c>
      <c r="AJ376" s="177"/>
      <c r="AK376" s="178"/>
      <c r="AL376" s="364"/>
      <c r="AM376" s="364"/>
      <c r="AN376" s="364"/>
      <c r="AO376" s="364"/>
      <c r="AP376" s="181"/>
    </row>
    <row r="377" spans="1:45" s="10" customFormat="1" ht="36.75" customHeight="1" x14ac:dyDescent="0.2">
      <c r="A377" s="345" t="s">
        <v>342</v>
      </c>
      <c r="B377" s="347" t="s">
        <v>334</v>
      </c>
      <c r="C377" s="347" t="s">
        <v>340</v>
      </c>
      <c r="D377" s="362" t="s">
        <v>341</v>
      </c>
      <c r="E377" s="362"/>
      <c r="F377" s="363"/>
      <c r="G377" s="363"/>
      <c r="H377" s="363"/>
      <c r="I377" s="363"/>
      <c r="J377" s="184">
        <f t="shared" si="19"/>
        <v>1061</v>
      </c>
      <c r="K377" s="341" t="str">
        <f t="shared" si="20"/>
        <v>CIP Rcpts</v>
      </c>
      <c r="L377" s="341"/>
      <c r="M377" s="348">
        <f t="shared" si="21"/>
        <v>-13.2</v>
      </c>
      <c r="N377" s="348"/>
      <c r="O377" s="185">
        <v>1</v>
      </c>
      <c r="P377" s="387" t="s">
        <v>303</v>
      </c>
      <c r="Q377" s="388" t="s">
        <v>293</v>
      </c>
      <c r="R377" s="389"/>
      <c r="S377" s="189"/>
      <c r="T377" s="190">
        <f t="shared" si="27"/>
        <v>0</v>
      </c>
      <c r="U377" s="191">
        <f t="shared" si="28"/>
        <v>0</v>
      </c>
      <c r="V377" s="191">
        <f t="shared" si="29"/>
        <v>-13.2</v>
      </c>
      <c r="W377" s="191">
        <f t="shared" si="30"/>
        <v>0</v>
      </c>
      <c r="X377" s="192">
        <f t="shared" si="31"/>
        <v>-13.2</v>
      </c>
      <c r="Y377" s="189"/>
      <c r="Z377" s="145">
        <f t="shared" si="22"/>
        <v>0</v>
      </c>
      <c r="AA377" s="193">
        <f t="shared" si="23"/>
        <v>0</v>
      </c>
      <c r="AB377" s="193">
        <f t="shared" si="24"/>
        <v>-13.2</v>
      </c>
      <c r="AC377" s="194">
        <f t="shared" si="25"/>
        <v>0</v>
      </c>
      <c r="AD377" s="192">
        <f t="shared" si="18"/>
        <v>-13.2</v>
      </c>
      <c r="AE377" s="195"/>
      <c r="AF377" s="5"/>
      <c r="AG377" s="196">
        <v>1061</v>
      </c>
      <c r="AH377" s="197" t="str">
        <f t="shared" si="26"/>
        <v>CIP Rcpts</v>
      </c>
      <c r="AI377" s="198">
        <v>-13.2</v>
      </c>
      <c r="AJ377" s="177"/>
      <c r="AK377" s="178"/>
      <c r="AL377" s="364"/>
      <c r="AM377" s="364"/>
      <c r="AN377" s="364"/>
      <c r="AO377" s="364"/>
      <c r="AP377" s="181"/>
      <c r="AQ377" s="5"/>
      <c r="AR377" s="5"/>
      <c r="AS377" s="5"/>
    </row>
    <row r="378" spans="1:45" s="10" customFormat="1" ht="38.25" x14ac:dyDescent="0.2">
      <c r="A378" s="182">
        <v>28</v>
      </c>
      <c r="B378" s="183" t="s">
        <v>334</v>
      </c>
      <c r="C378" s="183" t="s">
        <v>340</v>
      </c>
      <c r="D378" s="362" t="s">
        <v>343</v>
      </c>
      <c r="E378" s="362"/>
      <c r="F378" s="363"/>
      <c r="G378" s="363"/>
      <c r="H378" s="363"/>
      <c r="I378" s="363"/>
      <c r="J378" s="184">
        <f t="shared" si="19"/>
        <v>1004</v>
      </c>
      <c r="K378" s="341" t="str">
        <f t="shared" si="20"/>
        <v>Gen Fund</v>
      </c>
      <c r="L378" s="341"/>
      <c r="M378" s="348">
        <f t="shared" si="21"/>
        <v>137.5</v>
      </c>
      <c r="N378" s="348"/>
      <c r="O378" s="185">
        <v>1</v>
      </c>
      <c r="P378" s="186">
        <v>0</v>
      </c>
      <c r="Q378" s="187">
        <f>P378</f>
        <v>0</v>
      </c>
      <c r="R378" s="188"/>
      <c r="S378" s="189"/>
      <c r="T378" s="190">
        <f t="shared" si="27"/>
        <v>137.5</v>
      </c>
      <c r="U378" s="191">
        <f t="shared" si="28"/>
        <v>0</v>
      </c>
      <c r="V378" s="191">
        <f t="shared" si="29"/>
        <v>0</v>
      </c>
      <c r="W378" s="191">
        <f t="shared" si="30"/>
        <v>0</v>
      </c>
      <c r="X378" s="192">
        <f t="shared" si="31"/>
        <v>137.5</v>
      </c>
      <c r="Y378" s="189"/>
      <c r="Z378" s="145">
        <f t="shared" si="22"/>
        <v>137.5</v>
      </c>
      <c r="AA378" s="193">
        <f t="shared" si="23"/>
        <v>0</v>
      </c>
      <c r="AB378" s="193">
        <f t="shared" si="24"/>
        <v>0</v>
      </c>
      <c r="AC378" s="194">
        <f t="shared" si="25"/>
        <v>0</v>
      </c>
      <c r="AD378" s="192">
        <f t="shared" si="18"/>
        <v>137.5</v>
      </c>
      <c r="AE378" s="195"/>
      <c r="AF378" s="5"/>
      <c r="AG378" s="196">
        <v>1004</v>
      </c>
      <c r="AH378" s="197" t="str">
        <f t="shared" si="26"/>
        <v>Gen Fund</v>
      </c>
      <c r="AI378" s="198">
        <v>137.5</v>
      </c>
      <c r="AJ378" s="177"/>
      <c r="AK378" s="178"/>
      <c r="AL378" s="364"/>
      <c r="AM378" s="364"/>
      <c r="AN378" s="364"/>
      <c r="AO378" s="364"/>
      <c r="AP378" s="181"/>
      <c r="AQ378" s="5"/>
      <c r="AR378" s="5"/>
      <c r="AS378" s="5"/>
    </row>
    <row r="379" spans="1:45" s="10" customFormat="1" ht="60.75" customHeight="1" x14ac:dyDescent="0.2">
      <c r="A379" s="182">
        <v>29</v>
      </c>
      <c r="B379" s="183" t="s">
        <v>334</v>
      </c>
      <c r="C379" s="183" t="s">
        <v>340</v>
      </c>
      <c r="D379" s="362" t="s">
        <v>344</v>
      </c>
      <c r="E379" s="362"/>
      <c r="F379" s="363"/>
      <c r="G379" s="363"/>
      <c r="H379" s="363"/>
      <c r="I379" s="363"/>
      <c r="J379" s="184">
        <f t="shared" si="19"/>
        <v>1004</v>
      </c>
      <c r="K379" s="341" t="str">
        <f t="shared" si="20"/>
        <v>Gen Fund</v>
      </c>
      <c r="L379" s="341"/>
      <c r="M379" s="348">
        <f t="shared" si="21"/>
        <v>72</v>
      </c>
      <c r="N379" s="348"/>
      <c r="O379" s="185">
        <v>1</v>
      </c>
      <c r="P379" s="186">
        <v>0</v>
      </c>
      <c r="Q379" s="187">
        <f>P379</f>
        <v>0</v>
      </c>
      <c r="R379" s="188"/>
      <c r="S379" s="189"/>
      <c r="T379" s="190">
        <f t="shared" si="27"/>
        <v>72</v>
      </c>
      <c r="U379" s="191">
        <f t="shared" si="28"/>
        <v>0</v>
      </c>
      <c r="V379" s="191">
        <f t="shared" si="29"/>
        <v>0</v>
      </c>
      <c r="W379" s="191">
        <f t="shared" si="30"/>
        <v>0</v>
      </c>
      <c r="X379" s="192">
        <f t="shared" si="31"/>
        <v>72</v>
      </c>
      <c r="Y379" s="189"/>
      <c r="Z379" s="145">
        <f t="shared" si="22"/>
        <v>72</v>
      </c>
      <c r="AA379" s="193">
        <f t="shared" si="23"/>
        <v>0</v>
      </c>
      <c r="AB379" s="193">
        <f t="shared" si="24"/>
        <v>0</v>
      </c>
      <c r="AC379" s="194">
        <f t="shared" si="25"/>
        <v>0</v>
      </c>
      <c r="AD379" s="192">
        <f t="shared" si="18"/>
        <v>72</v>
      </c>
      <c r="AE379" s="195"/>
      <c r="AF379" s="5"/>
      <c r="AG379" s="196">
        <v>1004</v>
      </c>
      <c r="AH379" s="197" t="str">
        <f t="shared" si="26"/>
        <v>Gen Fund</v>
      </c>
      <c r="AI379" s="198">
        <v>72</v>
      </c>
      <c r="AJ379" s="177"/>
      <c r="AK379" s="178"/>
      <c r="AL379" s="364"/>
      <c r="AM379" s="364"/>
      <c r="AN379" s="364"/>
      <c r="AO379" s="364"/>
      <c r="AP379" s="181"/>
      <c r="AQ379" s="5"/>
      <c r="AR379" s="5"/>
      <c r="AS379" s="5"/>
    </row>
    <row r="380" spans="1:45" s="10" customFormat="1" ht="51" x14ac:dyDescent="0.2">
      <c r="A380" s="182">
        <v>30</v>
      </c>
      <c r="B380" s="183" t="s">
        <v>334</v>
      </c>
      <c r="C380" s="183" t="s">
        <v>345</v>
      </c>
      <c r="D380" s="362" t="s">
        <v>343</v>
      </c>
      <c r="E380" s="362"/>
      <c r="F380" s="363"/>
      <c r="G380" s="363"/>
      <c r="H380" s="363"/>
      <c r="I380" s="363"/>
      <c r="J380" s="184">
        <f t="shared" si="19"/>
        <v>1004</v>
      </c>
      <c r="K380" s="341" t="str">
        <f t="shared" si="20"/>
        <v>Gen Fund</v>
      </c>
      <c r="L380" s="341"/>
      <c r="M380" s="348">
        <f t="shared" si="21"/>
        <v>166.3</v>
      </c>
      <c r="N380" s="348"/>
      <c r="O380" s="185">
        <v>1</v>
      </c>
      <c r="P380" s="186">
        <v>0</v>
      </c>
      <c r="Q380" s="187">
        <f>P380</f>
        <v>0</v>
      </c>
      <c r="R380" s="188"/>
      <c r="S380" s="189"/>
      <c r="T380" s="190">
        <f t="shared" si="27"/>
        <v>166.3</v>
      </c>
      <c r="U380" s="191">
        <f t="shared" si="28"/>
        <v>0</v>
      </c>
      <c r="V380" s="191">
        <f t="shared" si="29"/>
        <v>0</v>
      </c>
      <c r="W380" s="191">
        <f t="shared" si="30"/>
        <v>0</v>
      </c>
      <c r="X380" s="192">
        <f t="shared" si="31"/>
        <v>166.3</v>
      </c>
      <c r="Y380" s="189"/>
      <c r="Z380" s="145">
        <f t="shared" si="22"/>
        <v>166.3</v>
      </c>
      <c r="AA380" s="193">
        <f t="shared" si="23"/>
        <v>0</v>
      </c>
      <c r="AB380" s="193">
        <f t="shared" si="24"/>
        <v>0</v>
      </c>
      <c r="AC380" s="194">
        <f t="shared" si="25"/>
        <v>0</v>
      </c>
      <c r="AD380" s="192">
        <f t="shared" si="18"/>
        <v>166.3</v>
      </c>
      <c r="AE380" s="195"/>
      <c r="AF380" s="5"/>
      <c r="AG380" s="196">
        <v>1004</v>
      </c>
      <c r="AH380" s="197" t="str">
        <f t="shared" si="26"/>
        <v>Gen Fund</v>
      </c>
      <c r="AI380" s="198">
        <v>166.3</v>
      </c>
      <c r="AJ380" s="177"/>
      <c r="AK380" s="178"/>
      <c r="AL380" s="364"/>
      <c r="AM380" s="364"/>
      <c r="AN380" s="364"/>
      <c r="AO380" s="364"/>
      <c r="AP380" s="181"/>
      <c r="AQ380" s="5"/>
      <c r="AR380" s="5"/>
      <c r="AS380" s="5"/>
    </row>
    <row r="381" spans="1:45" s="10" customFormat="1" ht="51" x14ac:dyDescent="0.2">
      <c r="A381" s="182">
        <v>31</v>
      </c>
      <c r="B381" s="183" t="s">
        <v>334</v>
      </c>
      <c r="C381" s="183" t="s">
        <v>345</v>
      </c>
      <c r="D381" s="362" t="s">
        <v>344</v>
      </c>
      <c r="E381" s="362"/>
      <c r="F381" s="363"/>
      <c r="G381" s="363"/>
      <c r="H381" s="363"/>
      <c r="I381" s="363"/>
      <c r="J381" s="184">
        <f t="shared" si="19"/>
        <v>1004</v>
      </c>
      <c r="K381" s="341" t="str">
        <f t="shared" si="20"/>
        <v>Gen Fund</v>
      </c>
      <c r="L381" s="341"/>
      <c r="M381" s="348">
        <f t="shared" si="21"/>
        <v>51</v>
      </c>
      <c r="N381" s="348"/>
      <c r="O381" s="185">
        <v>1</v>
      </c>
      <c r="P381" s="186">
        <v>0</v>
      </c>
      <c r="Q381" s="187">
        <f>P381</f>
        <v>0</v>
      </c>
      <c r="R381" s="188"/>
      <c r="S381" s="189"/>
      <c r="T381" s="190">
        <f t="shared" si="27"/>
        <v>51</v>
      </c>
      <c r="U381" s="191">
        <f t="shared" si="28"/>
        <v>0</v>
      </c>
      <c r="V381" s="191">
        <f t="shared" si="29"/>
        <v>0</v>
      </c>
      <c r="W381" s="191">
        <f t="shared" si="30"/>
        <v>0</v>
      </c>
      <c r="X381" s="192">
        <f t="shared" si="31"/>
        <v>51</v>
      </c>
      <c r="Y381" s="189"/>
      <c r="Z381" s="145">
        <f t="shared" si="22"/>
        <v>51</v>
      </c>
      <c r="AA381" s="193">
        <f t="shared" si="23"/>
        <v>0</v>
      </c>
      <c r="AB381" s="193">
        <f t="shared" si="24"/>
        <v>0</v>
      </c>
      <c r="AC381" s="194">
        <f t="shared" si="25"/>
        <v>0</v>
      </c>
      <c r="AD381" s="192">
        <f t="shared" si="18"/>
        <v>51</v>
      </c>
      <c r="AE381" s="195"/>
      <c r="AF381" s="5"/>
      <c r="AG381" s="196">
        <v>1004</v>
      </c>
      <c r="AH381" s="197" t="str">
        <f t="shared" si="26"/>
        <v>Gen Fund</v>
      </c>
      <c r="AI381" s="198">
        <v>51</v>
      </c>
      <c r="AJ381" s="177"/>
      <c r="AK381" s="178"/>
      <c r="AL381" s="364"/>
      <c r="AM381" s="364"/>
      <c r="AN381" s="364"/>
      <c r="AO381" s="364"/>
      <c r="AP381" s="181"/>
      <c r="AQ381" s="5"/>
      <c r="AR381" s="5"/>
      <c r="AS381" s="5"/>
    </row>
    <row r="382" spans="1:45" ht="12.75" x14ac:dyDescent="0.2">
      <c r="A382" s="345">
        <v>32</v>
      </c>
      <c r="B382" s="347" t="s">
        <v>334</v>
      </c>
      <c r="C382" s="347" t="s">
        <v>346</v>
      </c>
      <c r="D382" s="362" t="s">
        <v>347</v>
      </c>
      <c r="E382" s="362"/>
      <c r="F382" s="363"/>
      <c r="G382" s="363"/>
      <c r="H382" s="363"/>
      <c r="I382" s="363"/>
      <c r="J382" s="199">
        <f t="shared" si="19"/>
        <v>1004</v>
      </c>
      <c r="K382" s="360" t="str">
        <f t="shared" si="20"/>
        <v>Gen Fund</v>
      </c>
      <c r="L382" s="360"/>
      <c r="M382" s="361">
        <f t="shared" si="21"/>
        <v>-59.3</v>
      </c>
      <c r="N382" s="361"/>
      <c r="O382" s="200">
        <v>1</v>
      </c>
      <c r="P382" s="387">
        <v>-1</v>
      </c>
      <c r="Q382" s="388">
        <f>P382</f>
        <v>-1</v>
      </c>
      <c r="R382" s="389"/>
      <c r="S382" s="189"/>
      <c r="T382" s="201">
        <f t="shared" si="27"/>
        <v>-59.3</v>
      </c>
      <c r="U382" s="202">
        <f t="shared" si="28"/>
        <v>0</v>
      </c>
      <c r="V382" s="202">
        <f t="shared" si="29"/>
        <v>0</v>
      </c>
      <c r="W382" s="202">
        <f t="shared" si="30"/>
        <v>0</v>
      </c>
      <c r="X382" s="203">
        <f t="shared" si="31"/>
        <v>-59.3</v>
      </c>
      <c r="Y382" s="189"/>
      <c r="Z382" s="204">
        <f t="shared" si="22"/>
        <v>-59.3</v>
      </c>
      <c r="AA382" s="205">
        <f t="shared" si="23"/>
        <v>0</v>
      </c>
      <c r="AB382" s="205">
        <f t="shared" si="24"/>
        <v>0</v>
      </c>
      <c r="AC382" s="206">
        <f t="shared" si="25"/>
        <v>0</v>
      </c>
      <c r="AD382" s="203">
        <f t="shared" si="18"/>
        <v>-59.3</v>
      </c>
      <c r="AE382" s="195"/>
      <c r="AG382" s="207">
        <v>1004</v>
      </c>
      <c r="AH382" s="208" t="str">
        <f t="shared" si="26"/>
        <v>Gen Fund</v>
      </c>
      <c r="AI382" s="209">
        <v>-59.3</v>
      </c>
      <c r="AJ382" s="177"/>
      <c r="AK382" s="178"/>
      <c r="AL382" s="364"/>
      <c r="AM382" s="364"/>
      <c r="AN382" s="364"/>
      <c r="AO382" s="364"/>
      <c r="AP382" s="181"/>
    </row>
    <row r="383" spans="1:45" s="10" customFormat="1" ht="29.25" customHeight="1" x14ac:dyDescent="0.2">
      <c r="A383" s="345" t="s">
        <v>348</v>
      </c>
      <c r="B383" s="347" t="s">
        <v>334</v>
      </c>
      <c r="C383" s="347" t="s">
        <v>346</v>
      </c>
      <c r="D383" s="362" t="s">
        <v>347</v>
      </c>
      <c r="E383" s="362"/>
      <c r="F383" s="363"/>
      <c r="G383" s="363"/>
      <c r="H383" s="363"/>
      <c r="I383" s="363"/>
      <c r="J383" s="184">
        <f t="shared" si="19"/>
        <v>1061</v>
      </c>
      <c r="K383" s="341" t="str">
        <f t="shared" si="20"/>
        <v>CIP Rcpts</v>
      </c>
      <c r="L383" s="341"/>
      <c r="M383" s="348">
        <f t="shared" si="21"/>
        <v>-6.6</v>
      </c>
      <c r="N383" s="348"/>
      <c r="O383" s="185">
        <v>1</v>
      </c>
      <c r="P383" s="387" t="s">
        <v>349</v>
      </c>
      <c r="Q383" s="388" t="s">
        <v>293</v>
      </c>
      <c r="R383" s="389"/>
      <c r="S383" s="189"/>
      <c r="T383" s="190">
        <f t="shared" si="27"/>
        <v>0</v>
      </c>
      <c r="U383" s="191">
        <f t="shared" si="28"/>
        <v>0</v>
      </c>
      <c r="V383" s="191">
        <f t="shared" si="29"/>
        <v>-6.6</v>
      </c>
      <c r="W383" s="191">
        <f t="shared" si="30"/>
        <v>0</v>
      </c>
      <c r="X383" s="192">
        <f t="shared" si="31"/>
        <v>-6.6</v>
      </c>
      <c r="Y383" s="189"/>
      <c r="Z383" s="145">
        <f t="shared" si="22"/>
        <v>0</v>
      </c>
      <c r="AA383" s="193">
        <f t="shared" si="23"/>
        <v>0</v>
      </c>
      <c r="AB383" s="193">
        <f t="shared" si="24"/>
        <v>-6.6</v>
      </c>
      <c r="AC383" s="194">
        <f t="shared" si="25"/>
        <v>0</v>
      </c>
      <c r="AD383" s="192">
        <f t="shared" si="18"/>
        <v>-6.6</v>
      </c>
      <c r="AE383" s="195"/>
      <c r="AF383" s="5"/>
      <c r="AG383" s="196">
        <v>1061</v>
      </c>
      <c r="AH383" s="197" t="str">
        <f t="shared" si="26"/>
        <v>CIP Rcpts</v>
      </c>
      <c r="AI383" s="198">
        <v>-6.6</v>
      </c>
      <c r="AJ383" s="177"/>
      <c r="AK383" s="178"/>
      <c r="AL383" s="364"/>
      <c r="AM383" s="364"/>
      <c r="AN383" s="364"/>
      <c r="AO383" s="364"/>
      <c r="AP383" s="181"/>
      <c r="AQ383" s="5"/>
      <c r="AR383" s="5"/>
      <c r="AS383" s="5"/>
    </row>
    <row r="384" spans="1:45" s="10" customFormat="1" ht="38.25" x14ac:dyDescent="0.2">
      <c r="A384" s="182">
        <v>33</v>
      </c>
      <c r="B384" s="183" t="s">
        <v>350</v>
      </c>
      <c r="C384" s="183" t="s">
        <v>351</v>
      </c>
      <c r="D384" s="362" t="s">
        <v>352</v>
      </c>
      <c r="E384" s="362"/>
      <c r="F384" s="363"/>
      <c r="G384" s="363"/>
      <c r="H384" s="363"/>
      <c r="I384" s="363"/>
      <c r="J384" s="184">
        <f t="shared" si="19"/>
        <v>1027</v>
      </c>
      <c r="K384" s="341" t="str">
        <f t="shared" si="20"/>
        <v>IntAirport</v>
      </c>
      <c r="L384" s="341"/>
      <c r="M384" s="348">
        <f t="shared" si="21"/>
        <v>1000</v>
      </c>
      <c r="N384" s="348"/>
      <c r="O384" s="185">
        <v>1</v>
      </c>
      <c r="P384" s="186">
        <v>0</v>
      </c>
      <c r="Q384" s="187">
        <f t="shared" ref="Q384:Q389" si="32">P384</f>
        <v>0</v>
      </c>
      <c r="R384" s="188"/>
      <c r="S384" s="189"/>
      <c r="T384" s="190">
        <f t="shared" si="27"/>
        <v>0</v>
      </c>
      <c r="U384" s="191">
        <f t="shared" si="28"/>
        <v>0</v>
      </c>
      <c r="V384" s="191">
        <f t="shared" si="29"/>
        <v>1000</v>
      </c>
      <c r="W384" s="191">
        <f t="shared" si="30"/>
        <v>0</v>
      </c>
      <c r="X384" s="192">
        <f t="shared" si="31"/>
        <v>1000</v>
      </c>
      <c r="Y384" s="189"/>
      <c r="Z384" s="145">
        <f t="shared" si="22"/>
        <v>0</v>
      </c>
      <c r="AA384" s="193">
        <f t="shared" si="23"/>
        <v>0</v>
      </c>
      <c r="AB384" s="193">
        <f t="shared" si="24"/>
        <v>1000</v>
      </c>
      <c r="AC384" s="194">
        <f t="shared" si="25"/>
        <v>0</v>
      </c>
      <c r="AD384" s="192">
        <f t="shared" si="18"/>
        <v>1000</v>
      </c>
      <c r="AE384" s="195"/>
      <c r="AF384" s="5"/>
      <c r="AG384" s="196">
        <v>1027</v>
      </c>
      <c r="AH384" s="197" t="str">
        <f t="shared" si="26"/>
        <v>IntAirport</v>
      </c>
      <c r="AI384" s="198">
        <v>1000</v>
      </c>
      <c r="AJ384" s="177"/>
      <c r="AK384" s="178"/>
      <c r="AL384" s="364"/>
      <c r="AM384" s="364"/>
      <c r="AN384" s="364"/>
      <c r="AO384" s="364"/>
      <c r="AP384" s="181"/>
      <c r="AQ384" s="5"/>
      <c r="AR384" s="5"/>
      <c r="AS384" s="5"/>
    </row>
    <row r="385" spans="1:45" s="10" customFormat="1" ht="38.25" x14ac:dyDescent="0.2">
      <c r="A385" s="182">
        <v>34</v>
      </c>
      <c r="B385" s="183" t="s">
        <v>350</v>
      </c>
      <c r="C385" s="183" t="s">
        <v>353</v>
      </c>
      <c r="D385" s="362" t="s">
        <v>354</v>
      </c>
      <c r="E385" s="362"/>
      <c r="F385" s="363"/>
      <c r="G385" s="363"/>
      <c r="H385" s="363"/>
      <c r="I385" s="363"/>
      <c r="J385" s="184">
        <f t="shared" si="19"/>
        <v>1027</v>
      </c>
      <c r="K385" s="341" t="str">
        <f t="shared" si="20"/>
        <v>IntAirport</v>
      </c>
      <c r="L385" s="341"/>
      <c r="M385" s="348">
        <f t="shared" si="21"/>
        <v>-104.5</v>
      </c>
      <c r="N385" s="348"/>
      <c r="O385" s="185">
        <v>1</v>
      </c>
      <c r="P385" s="186">
        <v>-1</v>
      </c>
      <c r="Q385" s="187">
        <f t="shared" si="32"/>
        <v>-1</v>
      </c>
      <c r="R385" s="188"/>
      <c r="S385" s="189"/>
      <c r="T385" s="190">
        <f t="shared" si="27"/>
        <v>0</v>
      </c>
      <c r="U385" s="191">
        <f t="shared" si="28"/>
        <v>0</v>
      </c>
      <c r="V385" s="191">
        <f t="shared" si="29"/>
        <v>-104.5</v>
      </c>
      <c r="W385" s="191">
        <f t="shared" si="30"/>
        <v>0</v>
      </c>
      <c r="X385" s="192">
        <f t="shared" si="31"/>
        <v>-104.5</v>
      </c>
      <c r="Y385" s="189"/>
      <c r="Z385" s="145">
        <f t="shared" si="22"/>
        <v>0</v>
      </c>
      <c r="AA385" s="193">
        <f t="shared" si="23"/>
        <v>0</v>
      </c>
      <c r="AB385" s="193">
        <f t="shared" si="24"/>
        <v>-104.5</v>
      </c>
      <c r="AC385" s="194">
        <f t="shared" si="25"/>
        <v>0</v>
      </c>
      <c r="AD385" s="192">
        <f t="shared" si="18"/>
        <v>-104.5</v>
      </c>
      <c r="AE385" s="195"/>
      <c r="AF385" s="5"/>
      <c r="AG385" s="196">
        <v>1027</v>
      </c>
      <c r="AH385" s="197" t="str">
        <f t="shared" si="26"/>
        <v>IntAirport</v>
      </c>
      <c r="AI385" s="198">
        <v>-104.5</v>
      </c>
      <c r="AJ385" s="177"/>
      <c r="AK385" s="178"/>
      <c r="AL385" s="364"/>
      <c r="AM385" s="364"/>
      <c r="AN385" s="364"/>
      <c r="AO385" s="364"/>
      <c r="AP385" s="181"/>
      <c r="AQ385" s="5"/>
      <c r="AR385" s="5"/>
      <c r="AS385" s="5"/>
    </row>
    <row r="386" spans="1:45" s="10" customFormat="1" ht="51" x14ac:dyDescent="0.2">
      <c r="A386" s="182">
        <v>35</v>
      </c>
      <c r="B386" s="183" t="s">
        <v>350</v>
      </c>
      <c r="C386" s="183" t="s">
        <v>355</v>
      </c>
      <c r="D386" s="362" t="s">
        <v>356</v>
      </c>
      <c r="E386" s="362"/>
      <c r="F386" s="363"/>
      <c r="G386" s="363"/>
      <c r="H386" s="363"/>
      <c r="I386" s="363"/>
      <c r="J386" s="184">
        <f t="shared" si="19"/>
        <v>1027</v>
      </c>
      <c r="K386" s="341" t="str">
        <f t="shared" si="20"/>
        <v>IntAirport</v>
      </c>
      <c r="L386" s="341"/>
      <c r="M386" s="348">
        <f t="shared" si="21"/>
        <v>-17.3</v>
      </c>
      <c r="N386" s="348"/>
      <c r="O386" s="185">
        <v>1</v>
      </c>
      <c r="P386" s="186">
        <v>-1</v>
      </c>
      <c r="Q386" s="187">
        <f t="shared" si="32"/>
        <v>-1</v>
      </c>
      <c r="R386" s="188"/>
      <c r="S386" s="189"/>
      <c r="T386" s="190">
        <f t="shared" si="27"/>
        <v>0</v>
      </c>
      <c r="U386" s="191">
        <f t="shared" si="28"/>
        <v>0</v>
      </c>
      <c r="V386" s="191">
        <f t="shared" si="29"/>
        <v>-17.3</v>
      </c>
      <c r="W386" s="191">
        <f t="shared" si="30"/>
        <v>0</v>
      </c>
      <c r="X386" s="192">
        <f t="shared" si="31"/>
        <v>-17.3</v>
      </c>
      <c r="Y386" s="189"/>
      <c r="Z386" s="145">
        <f t="shared" si="22"/>
        <v>0</v>
      </c>
      <c r="AA386" s="193">
        <f t="shared" si="23"/>
        <v>0</v>
      </c>
      <c r="AB386" s="193">
        <f t="shared" si="24"/>
        <v>-17.3</v>
      </c>
      <c r="AC386" s="194">
        <f t="shared" si="25"/>
        <v>0</v>
      </c>
      <c r="AD386" s="192">
        <f t="shared" si="18"/>
        <v>-17.3</v>
      </c>
      <c r="AE386" s="195"/>
      <c r="AF386" s="5"/>
      <c r="AG386" s="196">
        <v>1027</v>
      </c>
      <c r="AH386" s="197" t="str">
        <f t="shared" si="26"/>
        <v>IntAirport</v>
      </c>
      <c r="AI386" s="198">
        <v>-17.3</v>
      </c>
      <c r="AJ386" s="177"/>
      <c r="AK386" s="178"/>
      <c r="AL386" s="364"/>
      <c r="AM386" s="364"/>
      <c r="AN386" s="364"/>
      <c r="AO386" s="364"/>
      <c r="AP386" s="181"/>
      <c r="AQ386" s="5"/>
      <c r="AR386" s="5"/>
      <c r="AS386" s="5"/>
    </row>
    <row r="387" spans="1:45" s="10" customFormat="1" ht="43.5" customHeight="1" x14ac:dyDescent="0.2">
      <c r="A387" s="182">
        <v>36</v>
      </c>
      <c r="B387" s="183" t="s">
        <v>350</v>
      </c>
      <c r="C387" s="183" t="s">
        <v>357</v>
      </c>
      <c r="D387" s="362" t="s">
        <v>358</v>
      </c>
      <c r="E387" s="362"/>
      <c r="F387" s="363"/>
      <c r="G387" s="363"/>
      <c r="H387" s="363"/>
      <c r="I387" s="363"/>
      <c r="J387" s="184">
        <f t="shared" si="19"/>
        <v>1002</v>
      </c>
      <c r="K387" s="341" t="str">
        <f t="shared" si="20"/>
        <v>Fed Rcpts</v>
      </c>
      <c r="L387" s="341"/>
      <c r="M387" s="348">
        <f t="shared" si="21"/>
        <v>-1000</v>
      </c>
      <c r="N387" s="348"/>
      <c r="O387" s="185">
        <v>1</v>
      </c>
      <c r="P387" s="186">
        <v>0</v>
      </c>
      <c r="Q387" s="187">
        <f t="shared" si="32"/>
        <v>0</v>
      </c>
      <c r="R387" s="188"/>
      <c r="S387" s="189"/>
      <c r="T387" s="190">
        <f t="shared" si="27"/>
        <v>0</v>
      </c>
      <c r="U387" s="191">
        <f t="shared" si="28"/>
        <v>0</v>
      </c>
      <c r="V387" s="191">
        <f t="shared" si="29"/>
        <v>0</v>
      </c>
      <c r="W387" s="191">
        <f t="shared" si="30"/>
        <v>-1000</v>
      </c>
      <c r="X387" s="192">
        <f t="shared" si="31"/>
        <v>-1000</v>
      </c>
      <c r="Y387" s="189"/>
      <c r="Z387" s="145">
        <f t="shared" si="22"/>
        <v>0</v>
      </c>
      <c r="AA387" s="193">
        <f t="shared" si="23"/>
        <v>0</v>
      </c>
      <c r="AB387" s="193">
        <f t="shared" si="24"/>
        <v>0</v>
      </c>
      <c r="AC387" s="194">
        <f t="shared" si="25"/>
        <v>-1000</v>
      </c>
      <c r="AD387" s="192">
        <f t="shared" si="18"/>
        <v>-1000</v>
      </c>
      <c r="AE387" s="195"/>
      <c r="AF387" s="5"/>
      <c r="AG387" s="196">
        <v>1002</v>
      </c>
      <c r="AH387" s="197" t="str">
        <f t="shared" si="26"/>
        <v>Fed Rcpts</v>
      </c>
      <c r="AI387" s="198">
        <v>-1000</v>
      </c>
      <c r="AJ387" s="177"/>
      <c r="AK387" s="178"/>
      <c r="AL387" s="364"/>
      <c r="AM387" s="364"/>
      <c r="AN387" s="364"/>
      <c r="AO387" s="364"/>
      <c r="AP387" s="181"/>
      <c r="AQ387" s="5"/>
      <c r="AR387" s="5"/>
      <c r="AS387" s="5"/>
    </row>
    <row r="388" spans="1:45" s="10" customFormat="1" ht="39" customHeight="1" x14ac:dyDescent="0.2">
      <c r="A388" s="182">
        <v>37</v>
      </c>
      <c r="B388" s="183" t="s">
        <v>359</v>
      </c>
      <c r="C388" s="183" t="s">
        <v>360</v>
      </c>
      <c r="D388" s="362" t="s">
        <v>361</v>
      </c>
      <c r="E388" s="362"/>
      <c r="F388" s="363"/>
      <c r="G388" s="363"/>
      <c r="H388" s="363"/>
      <c r="I388" s="363"/>
      <c r="J388" s="184">
        <f t="shared" si="19"/>
        <v>1004</v>
      </c>
      <c r="K388" s="341" t="str">
        <f t="shared" si="20"/>
        <v>Gen Fund</v>
      </c>
      <c r="L388" s="341"/>
      <c r="M388" s="348">
        <f t="shared" si="21"/>
        <v>60</v>
      </c>
      <c r="N388" s="348"/>
      <c r="O388" s="185">
        <v>1</v>
      </c>
      <c r="P388" s="186">
        <v>0</v>
      </c>
      <c r="Q388" s="187">
        <f t="shared" si="32"/>
        <v>0</v>
      </c>
      <c r="R388" s="188"/>
      <c r="S388" s="189"/>
      <c r="T388" s="190">
        <f t="shared" si="27"/>
        <v>60</v>
      </c>
      <c r="U388" s="191">
        <f t="shared" si="28"/>
        <v>0</v>
      </c>
      <c r="V388" s="191">
        <f t="shared" si="29"/>
        <v>0</v>
      </c>
      <c r="W388" s="191">
        <f t="shared" si="30"/>
        <v>0</v>
      </c>
      <c r="X388" s="192">
        <f t="shared" si="31"/>
        <v>60</v>
      </c>
      <c r="Y388" s="189"/>
      <c r="Z388" s="145">
        <f t="shared" si="22"/>
        <v>60</v>
      </c>
      <c r="AA388" s="193">
        <f t="shared" si="23"/>
        <v>0</v>
      </c>
      <c r="AB388" s="193">
        <f t="shared" si="24"/>
        <v>0</v>
      </c>
      <c r="AC388" s="194">
        <f t="shared" si="25"/>
        <v>0</v>
      </c>
      <c r="AD388" s="192">
        <f t="shared" si="18"/>
        <v>60</v>
      </c>
      <c r="AE388" s="195"/>
      <c r="AF388" s="5"/>
      <c r="AG388" s="196">
        <v>1004</v>
      </c>
      <c r="AH388" s="197" t="str">
        <f t="shared" si="26"/>
        <v>Gen Fund</v>
      </c>
      <c r="AI388" s="198">
        <v>60</v>
      </c>
      <c r="AJ388" s="177"/>
      <c r="AK388" s="178"/>
      <c r="AL388" s="364"/>
      <c r="AM388" s="364"/>
      <c r="AN388" s="364"/>
      <c r="AO388" s="364"/>
      <c r="AP388" s="181"/>
      <c r="AQ388" s="5"/>
      <c r="AR388" s="5"/>
      <c r="AS388" s="5"/>
    </row>
    <row r="389" spans="1:45" s="10" customFormat="1" ht="30.75" customHeight="1" thickBot="1" x14ac:dyDescent="0.25">
      <c r="A389" s="182">
        <v>38</v>
      </c>
      <c r="B389" s="183" t="s">
        <v>359</v>
      </c>
      <c r="C389" s="183" t="s">
        <v>362</v>
      </c>
      <c r="D389" s="362" t="s">
        <v>363</v>
      </c>
      <c r="E389" s="362"/>
      <c r="F389" s="363"/>
      <c r="G389" s="363"/>
      <c r="H389" s="363"/>
      <c r="I389" s="363"/>
      <c r="J389" s="184">
        <f t="shared" si="19"/>
        <v>1004</v>
      </c>
      <c r="K389" s="341" t="str">
        <f t="shared" si="20"/>
        <v>Gen Fund</v>
      </c>
      <c r="L389" s="341"/>
      <c r="M389" s="348">
        <f t="shared" si="21"/>
        <v>166</v>
      </c>
      <c r="N389" s="348"/>
      <c r="O389" s="185">
        <v>1</v>
      </c>
      <c r="P389" s="186">
        <v>0</v>
      </c>
      <c r="Q389" s="187">
        <f t="shared" si="32"/>
        <v>0</v>
      </c>
      <c r="R389" s="188"/>
      <c r="S389" s="189"/>
      <c r="T389" s="190">
        <f t="shared" si="27"/>
        <v>166</v>
      </c>
      <c r="U389" s="191">
        <f t="shared" si="28"/>
        <v>0</v>
      </c>
      <c r="V389" s="191">
        <f t="shared" si="29"/>
        <v>0</v>
      </c>
      <c r="W389" s="191">
        <f t="shared" si="30"/>
        <v>0</v>
      </c>
      <c r="X389" s="192">
        <f t="shared" si="31"/>
        <v>166</v>
      </c>
      <c r="Y389" s="189"/>
      <c r="Z389" s="145">
        <f t="shared" si="22"/>
        <v>166</v>
      </c>
      <c r="AA389" s="193">
        <f t="shared" si="23"/>
        <v>0</v>
      </c>
      <c r="AB389" s="193">
        <f t="shared" si="24"/>
        <v>0</v>
      </c>
      <c r="AC389" s="194">
        <f t="shared" si="25"/>
        <v>0</v>
      </c>
      <c r="AD389" s="192">
        <f t="shared" si="18"/>
        <v>166</v>
      </c>
      <c r="AE389" s="195"/>
      <c r="AF389" s="5"/>
      <c r="AG389" s="196">
        <v>1004</v>
      </c>
      <c r="AH389" s="197" t="str">
        <f t="shared" si="26"/>
        <v>Gen Fund</v>
      </c>
      <c r="AI389" s="198">
        <v>166</v>
      </c>
      <c r="AJ389" s="177"/>
      <c r="AK389" s="178"/>
      <c r="AL389" s="364"/>
      <c r="AM389" s="364"/>
      <c r="AN389" s="364"/>
      <c r="AO389" s="364"/>
      <c r="AP389" s="181"/>
      <c r="AQ389" s="5"/>
      <c r="AR389" s="5"/>
      <c r="AS389" s="5"/>
    </row>
    <row r="390" spans="1:45" s="10" customFormat="1" ht="27" customHeight="1" thickBot="1" x14ac:dyDescent="0.25">
      <c r="A390" s="5"/>
      <c r="B390" s="210"/>
      <c r="C390" s="210"/>
      <c r="D390" s="385"/>
      <c r="E390" s="385"/>
      <c r="F390" s="385"/>
      <c r="G390" s="385"/>
      <c r="H390" s="385"/>
      <c r="I390" s="385"/>
      <c r="J390" s="210"/>
      <c r="K390" s="385"/>
      <c r="L390" s="385"/>
      <c r="M390" s="385"/>
      <c r="N390" s="385"/>
      <c r="O390" s="211"/>
      <c r="P390" s="211"/>
      <c r="Q390" s="211"/>
      <c r="R390" s="211"/>
      <c r="S390" s="212"/>
      <c r="T390" s="5"/>
      <c r="U390" s="5"/>
      <c r="V390" s="213"/>
      <c r="W390" s="5"/>
      <c r="X390" s="5"/>
      <c r="Y390" s="212"/>
      <c r="Z390" s="214"/>
      <c r="AA390" s="214"/>
      <c r="AB390" s="214"/>
      <c r="AC390" s="214"/>
      <c r="AD390" s="214"/>
      <c r="AE390" s="212"/>
      <c r="AF390" s="5"/>
      <c r="AG390" s="210"/>
      <c r="AH390" s="210"/>
      <c r="AI390" s="210"/>
      <c r="AJ390" s="5"/>
      <c r="AK390" s="178"/>
      <c r="AL390" s="210"/>
      <c r="AM390" s="210"/>
      <c r="AN390" s="210"/>
      <c r="AO390" s="210"/>
      <c r="AP390" s="181"/>
      <c r="AQ390" s="5"/>
      <c r="AR390" s="5"/>
      <c r="AS390" s="5"/>
    </row>
    <row r="391" spans="1:45" s="10" customFormat="1" ht="49.9" hidden="1" customHeight="1" x14ac:dyDescent="0.2">
      <c r="A391" s="381" t="s">
        <v>284</v>
      </c>
      <c r="B391" s="381"/>
      <c r="C391" s="381"/>
      <c r="D391" s="381"/>
      <c r="E391" s="381"/>
      <c r="F391" s="386" t="s">
        <v>364</v>
      </c>
      <c r="G391" s="386"/>
      <c r="H391" s="386"/>
      <c r="I391" s="386"/>
      <c r="J391" s="383" t="s">
        <v>286</v>
      </c>
      <c r="K391" s="383"/>
      <c r="L391" s="383"/>
      <c r="M391" s="384">
        <f>SUM(M392:M393)</f>
        <v>0</v>
      </c>
      <c r="N391" s="384"/>
      <c r="O391" s="216"/>
      <c r="P391" s="217">
        <f>SUM(P392:P393)</f>
        <v>0</v>
      </c>
      <c r="Q391" s="218">
        <f>SUM(Q392:Q393)</f>
        <v>0</v>
      </c>
      <c r="R391" s="219"/>
      <c r="S391" s="212"/>
      <c r="T391" s="220">
        <f>SUM(T392:T393)</f>
        <v>0</v>
      </c>
      <c r="U391" s="221">
        <f>SUM(U392:U393)</f>
        <v>0</v>
      </c>
      <c r="V391" s="221">
        <f>SUM(V392:V393)</f>
        <v>0</v>
      </c>
      <c r="W391" s="221">
        <f>SUM(W392:W393)</f>
        <v>0</v>
      </c>
      <c r="X391" s="222">
        <f>SUM(T391:W391)</f>
        <v>0</v>
      </c>
      <c r="Y391" s="212"/>
      <c r="Z391" s="220">
        <f>SUM(Z392:Z393)</f>
        <v>0</v>
      </c>
      <c r="AA391" s="221">
        <f>SUM(AA392:AA393)</f>
        <v>0</v>
      </c>
      <c r="AB391" s="221">
        <f>SUM(AB392:AB393)</f>
        <v>0</v>
      </c>
      <c r="AC391" s="221">
        <f>SUM(AC392:AC393)</f>
        <v>0</v>
      </c>
      <c r="AD391" s="222">
        <f>SUM(Z391:AC391)</f>
        <v>0</v>
      </c>
      <c r="AE391" s="223"/>
      <c r="AF391" s="5"/>
      <c r="AG391" s="215"/>
      <c r="AH391" s="216"/>
      <c r="AI391" s="224">
        <f>SUM(AI392:AI393)</f>
        <v>0</v>
      </c>
      <c r="AJ391" s="177"/>
      <c r="AK391" s="178"/>
      <c r="AL391" s="225"/>
      <c r="AM391" s="226"/>
      <c r="AN391" s="226"/>
      <c r="AO391" s="227"/>
      <c r="AP391" s="181"/>
      <c r="AQ391" s="5"/>
      <c r="AR391" s="5"/>
      <c r="AS391" s="5"/>
    </row>
    <row r="392" spans="1:45" s="10" customFormat="1" ht="25.5" hidden="1" x14ac:dyDescent="0.2">
      <c r="A392" s="182">
        <v>1</v>
      </c>
      <c r="B392" s="183" t="s">
        <v>365</v>
      </c>
      <c r="C392" s="183" t="s">
        <v>366</v>
      </c>
      <c r="D392" s="362" t="s">
        <v>367</v>
      </c>
      <c r="E392" s="362"/>
      <c r="F392" s="363"/>
      <c r="G392" s="363"/>
      <c r="H392" s="363"/>
      <c r="I392" s="363"/>
      <c r="J392" s="228">
        <f>AG392</f>
        <v>1002</v>
      </c>
      <c r="K392" s="360" t="str">
        <f>IF(J392&gt;0,VLOOKUP(J392,$A$1:$B$300,2,0),"")</f>
        <v>Fed Rcpts</v>
      </c>
      <c r="L392" s="360"/>
      <c r="M392" s="361">
        <f>AI392</f>
        <v>0</v>
      </c>
      <c r="N392" s="361"/>
      <c r="O392" s="200">
        <v>1</v>
      </c>
      <c r="P392" s="186">
        <v>0</v>
      </c>
      <c r="Q392" s="187">
        <f>P392</f>
        <v>0</v>
      </c>
      <c r="R392" s="188"/>
      <c r="S392" s="189"/>
      <c r="T392" s="201">
        <f>IF($J392&gt;0,IF(VLOOKUP($J392,$A$1:$C$300,3,0)="UGF",$M392*$O392,0),0)</f>
        <v>0</v>
      </c>
      <c r="U392" s="202">
        <f>IF($J392&gt;0,IF(VLOOKUP($J392,$A$1:$C$300,3,0)="DGF",$M392*$O392,0),0)</f>
        <v>0</v>
      </c>
      <c r="V392" s="202">
        <f>IF($J392&gt;0,IF(VLOOKUP($J392,$A$1:$C$300,3,0)="Other",$M392*$O392,0),0)</f>
        <v>0</v>
      </c>
      <c r="W392" s="202">
        <f>IF($J392&gt;0,IF(VLOOKUP($J392,$A$1:$C$300,3,0)="Federal",$M392*$O392,0),0)</f>
        <v>0</v>
      </c>
      <c r="X392" s="203">
        <f>SUM(T392:W392)</f>
        <v>0</v>
      </c>
      <c r="Y392" s="189"/>
      <c r="Z392" s="204">
        <f>IF($AG392&gt;0,IF(VLOOKUP($AG392,$A$1:$C$300,3,0)="UGF",$AI392,0),0)</f>
        <v>0</v>
      </c>
      <c r="AA392" s="205">
        <f>IF($AG392&gt;0,IF(VLOOKUP($AG392,$A$1:$C$300,3,0)="DGF",$AI392,0),0)</f>
        <v>0</v>
      </c>
      <c r="AB392" s="205">
        <f>IF($AG392&gt;0,IF(VLOOKUP($AG392,$A$1:$C$300,3,0)="Other",$AI392,0),0)</f>
        <v>0</v>
      </c>
      <c r="AC392" s="206">
        <f>IF($AG392&gt;0,IF(VLOOKUP($AG392,$A$1:$C$300,3,0)="Federal",$AI392,0),0)</f>
        <v>0</v>
      </c>
      <c r="AD392" s="203">
        <f>SUM(Z392:AC392)</f>
        <v>0</v>
      </c>
      <c r="AE392" s="195"/>
      <c r="AF392" s="5"/>
      <c r="AG392" s="207">
        <v>1002</v>
      </c>
      <c r="AH392" s="208" t="str">
        <f>IF(AG392&gt;0,VLOOKUP(AG392,$A$1:$B$300,2,0),"")</f>
        <v>Fed Rcpts</v>
      </c>
      <c r="AI392" s="209">
        <v>0</v>
      </c>
      <c r="AJ392" s="177"/>
      <c r="AK392" s="178"/>
      <c r="AL392" s="364"/>
      <c r="AM392" s="364"/>
      <c r="AN392" s="364"/>
      <c r="AO392" s="364"/>
      <c r="AP392" s="181"/>
      <c r="AQ392" s="5"/>
      <c r="AR392" s="5"/>
      <c r="AS392" s="5"/>
    </row>
    <row r="393" spans="1:45" s="10" customFormat="1" ht="38.25" hidden="1" x14ac:dyDescent="0.2">
      <c r="A393" s="182">
        <v>1</v>
      </c>
      <c r="B393" s="183" t="s">
        <v>368</v>
      </c>
      <c r="C393" s="183" t="s">
        <v>366</v>
      </c>
      <c r="D393" s="362" t="s">
        <v>367</v>
      </c>
      <c r="E393" s="362"/>
      <c r="F393" s="363"/>
      <c r="G393" s="363"/>
      <c r="H393" s="363"/>
      <c r="I393" s="363"/>
      <c r="J393" s="184">
        <f>AG393</f>
        <v>1002</v>
      </c>
      <c r="K393" s="341" t="str">
        <f>IF(J393&gt;0,VLOOKUP(J393,$A$1:$B$300,2,0),"")</f>
        <v>Fed Rcpts</v>
      </c>
      <c r="L393" s="341"/>
      <c r="M393" s="348">
        <f>AI393</f>
        <v>0</v>
      </c>
      <c r="N393" s="348"/>
      <c r="O393" s="185">
        <v>1</v>
      </c>
      <c r="P393" s="186">
        <v>0</v>
      </c>
      <c r="Q393" s="187">
        <f>P393</f>
        <v>0</v>
      </c>
      <c r="R393" s="188"/>
      <c r="S393" s="189"/>
      <c r="T393" s="190">
        <f>IF($J393&gt;0,IF(VLOOKUP($J393,$A$1:$C$300,3,0)="UGF",$M393*$O393,0),0)</f>
        <v>0</v>
      </c>
      <c r="U393" s="191">
        <f>IF($J393&gt;0,IF(VLOOKUP($J393,$A$1:$C$300,3,0)="DGF",$M393*$O393,0),0)</f>
        <v>0</v>
      </c>
      <c r="V393" s="191">
        <f>IF($J393&gt;0,IF(VLOOKUP($J393,$A$1:$C$300,3,0)="Other",$M393*$O393,0),0)</f>
        <v>0</v>
      </c>
      <c r="W393" s="191">
        <f>IF($J393&gt;0,IF(VLOOKUP($J393,$A$1:$C$300,3,0)="Federal",$M393*$O393,0),0)</f>
        <v>0</v>
      </c>
      <c r="X393" s="192">
        <f>SUM(T393:W393)</f>
        <v>0</v>
      </c>
      <c r="Y393" s="189"/>
      <c r="Z393" s="145">
        <f>IF($AG393&gt;0,IF(VLOOKUP($AG393,$A$1:$C$300,3,0)="UGF",$AI393,0),0)</f>
        <v>0</v>
      </c>
      <c r="AA393" s="193">
        <f>IF($AG393&gt;0,IF(VLOOKUP($AG393,$A$1:$C$300,3,0)="DGF",$AI393,0),0)</f>
        <v>0</v>
      </c>
      <c r="AB393" s="193">
        <f>IF($AG393&gt;0,IF(VLOOKUP($AG393,$A$1:$C$300,3,0)="Other",$AI393,0),0)</f>
        <v>0</v>
      </c>
      <c r="AC393" s="194">
        <f>IF($AG393&gt;0,IF(VLOOKUP($AG393,$A$1:$C$300,3,0)="Federal",$AI393,0),0)</f>
        <v>0</v>
      </c>
      <c r="AD393" s="192">
        <f>SUM(Z393:AC393)</f>
        <v>0</v>
      </c>
      <c r="AE393" s="195"/>
      <c r="AF393" s="5"/>
      <c r="AG393" s="196">
        <v>1002</v>
      </c>
      <c r="AH393" s="197" t="str">
        <f>IF(AG393&gt;0,VLOOKUP(AG393,$A$1:$B$300,2,0),"")</f>
        <v>Fed Rcpts</v>
      </c>
      <c r="AI393" s="198">
        <v>0</v>
      </c>
      <c r="AJ393" s="177"/>
      <c r="AK393" s="178"/>
      <c r="AL393" s="364"/>
      <c r="AM393" s="364"/>
      <c r="AN393" s="364"/>
      <c r="AO393" s="364"/>
      <c r="AP393" s="181"/>
      <c r="AQ393" s="5"/>
      <c r="AR393" s="5"/>
      <c r="AS393" s="5"/>
    </row>
    <row r="394" spans="1:45" s="233" customFormat="1" ht="27" hidden="1" customHeight="1" x14ac:dyDescent="0.2">
      <c r="A394" s="14"/>
      <c r="B394" s="210"/>
      <c r="C394" s="210"/>
      <c r="D394" s="365"/>
      <c r="E394" s="365"/>
      <c r="F394" s="366"/>
      <c r="G394" s="366"/>
      <c r="H394" s="366"/>
      <c r="I394" s="366"/>
      <c r="J394" s="229"/>
      <c r="K394" s="366"/>
      <c r="L394" s="366"/>
      <c r="M394" s="376"/>
      <c r="N394" s="376"/>
      <c r="O394" s="229"/>
      <c r="P394" s="211"/>
      <c r="Q394" s="211"/>
      <c r="R394" s="211"/>
      <c r="S394" s="212"/>
      <c r="T394" s="15"/>
      <c r="U394" s="15"/>
      <c r="V394" s="15"/>
      <c r="W394" s="15"/>
      <c r="X394" s="15"/>
      <c r="Y394" s="212"/>
      <c r="Z394" s="230"/>
      <c r="AA394" s="230"/>
      <c r="AB394" s="230"/>
      <c r="AC394" s="230"/>
      <c r="AD394" s="231"/>
      <c r="AE394" s="212"/>
      <c r="AF394" s="5"/>
      <c r="AG394" s="229"/>
      <c r="AH394" s="211"/>
      <c r="AI394" s="232"/>
      <c r="AJ394" s="5"/>
      <c r="AK394" s="178"/>
      <c r="AL394" s="211"/>
      <c r="AM394" s="211"/>
      <c r="AN394" s="211"/>
      <c r="AO394" s="211"/>
      <c r="AP394" s="181"/>
      <c r="AQ394" s="5"/>
      <c r="AR394" s="5"/>
      <c r="AS394" s="5"/>
    </row>
    <row r="395" spans="1:45" s="10" customFormat="1" ht="49.9" hidden="1" customHeight="1" x14ac:dyDescent="0.2">
      <c r="A395" s="381"/>
      <c r="B395" s="381"/>
      <c r="C395" s="381"/>
      <c r="D395" s="381"/>
      <c r="E395" s="381"/>
      <c r="F395" s="382" t="s">
        <v>369</v>
      </c>
      <c r="G395" s="382"/>
      <c r="H395" s="382"/>
      <c r="I395" s="382"/>
      <c r="J395" s="383" t="s">
        <v>286</v>
      </c>
      <c r="K395" s="383"/>
      <c r="L395" s="383"/>
      <c r="M395" s="384">
        <f>SUM(M396:M397)</f>
        <v>0</v>
      </c>
      <c r="N395" s="384"/>
      <c r="O395" s="216"/>
      <c r="P395" s="217">
        <f>SUM(P396:P397)</f>
        <v>0</v>
      </c>
      <c r="Q395" s="218">
        <f>SUM(Q396:Q397)</f>
        <v>0</v>
      </c>
      <c r="R395" s="219"/>
      <c r="S395" s="212"/>
      <c r="T395" s="220">
        <f>SUM(T396:T397)</f>
        <v>0</v>
      </c>
      <c r="U395" s="221">
        <f>SUM(U396:U397)</f>
        <v>0</v>
      </c>
      <c r="V395" s="221">
        <f>SUM(V396:V397)</f>
        <v>0</v>
      </c>
      <c r="W395" s="221">
        <f>SUM(W396:W397)</f>
        <v>0</v>
      </c>
      <c r="X395" s="222">
        <f>SUM(T395:W395)</f>
        <v>0</v>
      </c>
      <c r="Y395" s="212"/>
      <c r="Z395" s="220">
        <f>SUM(Z396:Z397)</f>
        <v>0</v>
      </c>
      <c r="AA395" s="221">
        <f>SUM(AA396:AA397)</f>
        <v>0</v>
      </c>
      <c r="AB395" s="221">
        <f>SUM(AB396:AB397)</f>
        <v>0</v>
      </c>
      <c r="AC395" s="221">
        <f>SUM(AC396:AC397)</f>
        <v>0</v>
      </c>
      <c r="AD395" s="222">
        <f>SUM(Z395:AC395)</f>
        <v>0</v>
      </c>
      <c r="AE395" s="223"/>
      <c r="AF395" s="5"/>
      <c r="AG395" s="215"/>
      <c r="AH395" s="216"/>
      <c r="AI395" s="224">
        <f>SUM(AI396:AI397)</f>
        <v>0</v>
      </c>
      <c r="AJ395" s="177"/>
      <c r="AK395" s="178"/>
      <c r="AL395" s="225"/>
      <c r="AM395" s="226"/>
      <c r="AN395" s="226"/>
      <c r="AO395" s="227"/>
      <c r="AP395" s="181"/>
      <c r="AQ395" s="5"/>
      <c r="AR395" s="5"/>
      <c r="AS395" s="5"/>
    </row>
    <row r="396" spans="1:45" s="10" customFormat="1" ht="25.5" hidden="1" x14ac:dyDescent="0.2">
      <c r="A396" s="182">
        <v>1</v>
      </c>
      <c r="B396" s="183" t="s">
        <v>370</v>
      </c>
      <c r="C396" s="183" t="s">
        <v>371</v>
      </c>
      <c r="D396" s="362" t="s">
        <v>372</v>
      </c>
      <c r="E396" s="362"/>
      <c r="F396" s="363"/>
      <c r="G396" s="363"/>
      <c r="H396" s="363"/>
      <c r="I396" s="363"/>
      <c r="J396" s="228">
        <f>AG396</f>
        <v>1002</v>
      </c>
      <c r="K396" s="360" t="str">
        <f>IF(J396&gt;0,VLOOKUP(J396,$A$1:$B$300,2,0),"")</f>
        <v>Fed Rcpts</v>
      </c>
      <c r="L396" s="360"/>
      <c r="M396" s="361">
        <f>AI396</f>
        <v>0</v>
      </c>
      <c r="N396" s="361"/>
      <c r="O396" s="200">
        <v>1</v>
      </c>
      <c r="P396" s="186">
        <v>0</v>
      </c>
      <c r="Q396" s="187">
        <f>P396</f>
        <v>0</v>
      </c>
      <c r="R396" s="188"/>
      <c r="S396" s="189"/>
      <c r="T396" s="201">
        <f>IF($J396&gt;0,IF(VLOOKUP($J396,$A$1:$C$300,3,0)="UGF",$M396*$O396,0),0)</f>
        <v>0</v>
      </c>
      <c r="U396" s="202">
        <f>IF($J396&gt;0,IF(VLOOKUP($J396,$A$1:$C$300,3,0)="DGF",$M396*$O396,0),0)</f>
        <v>0</v>
      </c>
      <c r="V396" s="202">
        <f>IF($J396&gt;0,IF(VLOOKUP($J396,$A$1:$C$300,3,0)="Other",$M396*$O396,0),0)</f>
        <v>0</v>
      </c>
      <c r="W396" s="202">
        <f>IF($J396&gt;0,IF(VLOOKUP($J396,$A$1:$C$300,3,0)="Federal",$M396*$O396,0),0)</f>
        <v>0</v>
      </c>
      <c r="X396" s="203">
        <f>SUM(T396:W396)</f>
        <v>0</v>
      </c>
      <c r="Y396" s="189"/>
      <c r="Z396" s="204">
        <f>IF($AG396&gt;0,IF(VLOOKUP($AG396,$A$1:$C$300,3,0)="UGF",$AI396,0),0)</f>
        <v>0</v>
      </c>
      <c r="AA396" s="205">
        <f>IF($AG396&gt;0,IF(VLOOKUP($AG396,$A$1:$C$300,3,0)="DGF",$AI396,0),0)</f>
        <v>0</v>
      </c>
      <c r="AB396" s="205">
        <f>IF($AG396&gt;0,IF(VLOOKUP($AG396,$A$1:$C$300,3,0)="Other",$AI396,0),0)</f>
        <v>0</v>
      </c>
      <c r="AC396" s="206">
        <f>IF($AG396&gt;0,IF(VLOOKUP($AG396,$A$1:$C$300,3,0)="Federal",$AI396,0),0)</f>
        <v>0</v>
      </c>
      <c r="AD396" s="203">
        <f>SUM(Z396:AC396)</f>
        <v>0</v>
      </c>
      <c r="AE396" s="195"/>
      <c r="AF396" s="5"/>
      <c r="AG396" s="207">
        <v>1002</v>
      </c>
      <c r="AH396" s="208" t="str">
        <f>IF(AG396&gt;0,VLOOKUP(AG396,$A$1:$B$300,2,0),"")</f>
        <v>Fed Rcpts</v>
      </c>
      <c r="AI396" s="209">
        <v>0</v>
      </c>
      <c r="AJ396" s="177"/>
      <c r="AK396" s="178"/>
      <c r="AL396" s="364"/>
      <c r="AM396" s="364"/>
      <c r="AN396" s="364"/>
      <c r="AO396" s="364"/>
      <c r="AP396" s="181"/>
      <c r="AQ396" s="5"/>
      <c r="AR396" s="5"/>
      <c r="AS396" s="5"/>
    </row>
    <row r="397" spans="1:45" s="10" customFormat="1" ht="38.25" hidden="1" x14ac:dyDescent="0.2">
      <c r="A397" s="182">
        <v>1</v>
      </c>
      <c r="B397" s="183" t="s">
        <v>373</v>
      </c>
      <c r="C397" s="183" t="s">
        <v>371</v>
      </c>
      <c r="D397" s="362" t="s">
        <v>372</v>
      </c>
      <c r="E397" s="362"/>
      <c r="F397" s="363"/>
      <c r="G397" s="363"/>
      <c r="H397" s="363"/>
      <c r="I397" s="363"/>
      <c r="J397" s="184">
        <f>AG397</f>
        <v>1002</v>
      </c>
      <c r="K397" s="341" t="str">
        <f>IF(J397&gt;0,VLOOKUP(J397,$A$1:$B$300,2,0),"")</f>
        <v>Fed Rcpts</v>
      </c>
      <c r="L397" s="341"/>
      <c r="M397" s="348">
        <f>AI397</f>
        <v>0</v>
      </c>
      <c r="N397" s="348"/>
      <c r="O397" s="185">
        <v>1</v>
      </c>
      <c r="P397" s="186">
        <v>0</v>
      </c>
      <c r="Q397" s="187">
        <f>P397</f>
        <v>0</v>
      </c>
      <c r="R397" s="188"/>
      <c r="S397" s="189"/>
      <c r="T397" s="190">
        <f>IF($J397&gt;0,IF(VLOOKUP($J397,$A$1:$C$300,3,0)="UGF",$M397*$O397,0),0)</f>
        <v>0</v>
      </c>
      <c r="U397" s="191">
        <f>IF($J397&gt;0,IF(VLOOKUP($J397,$A$1:$C$300,3,0)="DGF",$M397*$O397,0),0)</f>
        <v>0</v>
      </c>
      <c r="V397" s="191">
        <f>IF($J397&gt;0,IF(VLOOKUP($J397,$A$1:$C$300,3,0)="Other",$M397*$O397,0),0)</f>
        <v>0</v>
      </c>
      <c r="W397" s="191">
        <f>IF($J397&gt;0,IF(VLOOKUP($J397,$A$1:$C$300,3,0)="Federal",$M397*$O397,0),0)</f>
        <v>0</v>
      </c>
      <c r="X397" s="192">
        <f>SUM(T397:W397)</f>
        <v>0</v>
      </c>
      <c r="Y397" s="189"/>
      <c r="Z397" s="145">
        <f>IF($AG397&gt;0,IF(VLOOKUP($AG397,$A$1:$C$300,3,0)="UGF",$AI397,0),0)</f>
        <v>0</v>
      </c>
      <c r="AA397" s="193">
        <f>IF($AG397&gt;0,IF(VLOOKUP($AG397,$A$1:$C$300,3,0)="DGF",$AI397,0),0)</f>
        <v>0</v>
      </c>
      <c r="AB397" s="193">
        <f>IF($AG397&gt;0,IF(VLOOKUP($AG397,$A$1:$C$300,3,0)="Other",$AI397,0),0)</f>
        <v>0</v>
      </c>
      <c r="AC397" s="194">
        <f>IF($AG397&gt;0,IF(VLOOKUP($AG397,$A$1:$C$300,3,0)="Federal",$AI397,0),0)</f>
        <v>0</v>
      </c>
      <c r="AD397" s="192">
        <f>SUM(Z397:AC397)</f>
        <v>0</v>
      </c>
      <c r="AE397" s="195"/>
      <c r="AF397" s="5"/>
      <c r="AG397" s="196">
        <v>1002</v>
      </c>
      <c r="AH397" s="197" t="str">
        <f>IF(AG397&gt;0,VLOOKUP(AG397,$A$1:$B$300,2,0),"")</f>
        <v>Fed Rcpts</v>
      </c>
      <c r="AI397" s="198">
        <v>0</v>
      </c>
      <c r="AJ397" s="177"/>
      <c r="AK397" s="178"/>
      <c r="AL397" s="364"/>
      <c r="AM397" s="364"/>
      <c r="AN397" s="364"/>
      <c r="AO397" s="364"/>
      <c r="AP397" s="181"/>
      <c r="AQ397" s="5"/>
      <c r="AR397" s="5"/>
      <c r="AS397" s="5"/>
    </row>
    <row r="398" spans="1:45" s="233" customFormat="1" ht="27" hidden="1" customHeight="1" x14ac:dyDescent="0.2">
      <c r="A398" s="14"/>
      <c r="B398" s="210"/>
      <c r="C398" s="210"/>
      <c r="D398" s="365"/>
      <c r="E398" s="365"/>
      <c r="F398" s="366"/>
      <c r="G398" s="366"/>
      <c r="H398" s="366"/>
      <c r="I398" s="366"/>
      <c r="J398" s="229"/>
      <c r="K398" s="366"/>
      <c r="L398" s="366"/>
      <c r="M398" s="376"/>
      <c r="N398" s="376"/>
      <c r="O398" s="229"/>
      <c r="P398" s="211"/>
      <c r="Q398" s="211"/>
      <c r="R398" s="211"/>
      <c r="S398" s="212"/>
      <c r="T398" s="15"/>
      <c r="U398" s="15"/>
      <c r="V398" s="15"/>
      <c r="W398" s="15"/>
      <c r="X398" s="15"/>
      <c r="Y398" s="212"/>
      <c r="Z398" s="230"/>
      <c r="AA398" s="230"/>
      <c r="AB398" s="230"/>
      <c r="AC398" s="230"/>
      <c r="AD398" s="231"/>
      <c r="AE398" s="212"/>
      <c r="AF398" s="5"/>
      <c r="AG398" s="229"/>
      <c r="AH398" s="211"/>
      <c r="AI398" s="232"/>
      <c r="AJ398" s="5"/>
      <c r="AK398" s="178"/>
      <c r="AL398" s="211"/>
      <c r="AM398" s="211"/>
      <c r="AN398" s="211"/>
      <c r="AO398" s="211"/>
      <c r="AP398" s="181"/>
      <c r="AQ398" s="5"/>
      <c r="AR398" s="5"/>
      <c r="AS398" s="5"/>
    </row>
    <row r="399" spans="1:45" s="10" customFormat="1" ht="49.9" hidden="1" customHeight="1" x14ac:dyDescent="0.2">
      <c r="A399" s="377" t="s">
        <v>374</v>
      </c>
      <c r="B399" s="377"/>
      <c r="C399" s="377"/>
      <c r="D399" s="377"/>
      <c r="E399" s="377"/>
      <c r="F399" s="378" t="s">
        <v>285</v>
      </c>
      <c r="G399" s="378"/>
      <c r="H399" s="378"/>
      <c r="I399" s="378"/>
      <c r="J399" s="379" t="s">
        <v>286</v>
      </c>
      <c r="K399" s="379"/>
      <c r="L399" s="379"/>
      <c r="M399" s="380">
        <f>SUM(M400:M401)</f>
        <v>0</v>
      </c>
      <c r="N399" s="380"/>
      <c r="O399" s="235"/>
      <c r="P399" s="236">
        <f>SUM(P400:P401)</f>
        <v>0</v>
      </c>
      <c r="Q399" s="237">
        <f>SUM(Q400:Q401)</f>
        <v>0</v>
      </c>
      <c r="R399" s="238"/>
      <c r="S399" s="212"/>
      <c r="T399" s="239">
        <f>SUM(T400:T401)</f>
        <v>0</v>
      </c>
      <c r="U399" s="240">
        <f>SUM(U400:U401)</f>
        <v>0</v>
      </c>
      <c r="V399" s="240">
        <f>SUM(V400:V401)</f>
        <v>0</v>
      </c>
      <c r="W399" s="240">
        <f>SUM(W400:W401)</f>
        <v>0</v>
      </c>
      <c r="X399" s="241">
        <f>SUM(T399:W399)</f>
        <v>0</v>
      </c>
      <c r="Y399" s="212"/>
      <c r="Z399" s="242">
        <f>SUM(Z400:Z401)</f>
        <v>0</v>
      </c>
      <c r="AA399" s="243">
        <f>SUM(AA400:AA401)</f>
        <v>0</v>
      </c>
      <c r="AB399" s="243">
        <f>SUM(AB400:AB401)</f>
        <v>0</v>
      </c>
      <c r="AC399" s="244">
        <f>SUM(AC400:AC401)</f>
        <v>0</v>
      </c>
      <c r="AD399" s="241">
        <f>SUM(Z399:AC399)</f>
        <v>0</v>
      </c>
      <c r="AE399" s="223"/>
      <c r="AF399" s="5"/>
      <c r="AG399" s="234"/>
      <c r="AH399" s="235"/>
      <c r="AI399" s="245">
        <f>SUM(AI400:AI401)</f>
        <v>0</v>
      </c>
      <c r="AJ399" s="177"/>
      <c r="AK399" s="178"/>
      <c r="AL399" s="246"/>
      <c r="AM399" s="247"/>
      <c r="AN399" s="247"/>
      <c r="AO399" s="248"/>
      <c r="AP399" s="181"/>
      <c r="AQ399" s="5"/>
      <c r="AR399" s="5"/>
      <c r="AS399" s="5"/>
    </row>
    <row r="400" spans="1:45" s="10" customFormat="1" ht="14.25" hidden="1" customHeight="1" x14ac:dyDescent="0.2">
      <c r="A400" s="182">
        <v>1</v>
      </c>
      <c r="B400" s="183" t="s">
        <v>375</v>
      </c>
      <c r="C400" s="183" t="s">
        <v>376</v>
      </c>
      <c r="D400" s="362" t="s">
        <v>377</v>
      </c>
      <c r="E400" s="362"/>
      <c r="F400" s="363"/>
      <c r="G400" s="363"/>
      <c r="H400" s="363"/>
      <c r="I400" s="363"/>
      <c r="J400" s="228">
        <f>AG400</f>
        <v>1002</v>
      </c>
      <c r="K400" s="360" t="str">
        <f>IF(J400&gt;0,VLOOKUP(J400,$A$1:$B$300,2,0),"")</f>
        <v>Fed Rcpts</v>
      </c>
      <c r="L400" s="360"/>
      <c r="M400" s="361">
        <f>AI400</f>
        <v>0</v>
      </c>
      <c r="N400" s="361"/>
      <c r="O400" s="200">
        <v>1</v>
      </c>
      <c r="P400" s="186">
        <v>0</v>
      </c>
      <c r="Q400" s="187">
        <f>P400</f>
        <v>0</v>
      </c>
      <c r="R400" s="188"/>
      <c r="S400" s="189"/>
      <c r="T400" s="201">
        <f>IF($J400&gt;0,IF(VLOOKUP($J400,$A$1:$C$300,3,0)="UGF",$M400*$O400,0),0)</f>
        <v>0</v>
      </c>
      <c r="U400" s="202">
        <f>IF($J400&gt;0,IF(VLOOKUP($J400,$A$1:$C$300,3,0)="DGF",$M400*$O400,0),0)</f>
        <v>0</v>
      </c>
      <c r="V400" s="202">
        <f>IF($J400&gt;0,IF(VLOOKUP($J400,$A$1:$C$300,3,0)="Other",$M400*$O400,0),0)</f>
        <v>0</v>
      </c>
      <c r="W400" s="202">
        <f>IF($J400&gt;0,IF(VLOOKUP($J400,$A$1:$C$300,3,0)="Federal",$M400*$O400,0),0)</f>
        <v>0</v>
      </c>
      <c r="X400" s="203">
        <f>SUM(T400:W400)</f>
        <v>0</v>
      </c>
      <c r="Y400" s="189"/>
      <c r="Z400" s="204">
        <f>IF($AG400&gt;0,IF(VLOOKUP($AG400,$A$1:$C$300,3,0)="UGF",$AI400,0),0)</f>
        <v>0</v>
      </c>
      <c r="AA400" s="205">
        <f>IF($AG400&gt;0,IF(VLOOKUP($AG400,$A$1:$C$300,3,0)="DGF",$AI400,0),0)</f>
        <v>0</v>
      </c>
      <c r="AB400" s="205">
        <f>IF($AG400&gt;0,IF(VLOOKUP($AG400,$A$1:$C$300,3,0)="Other",$AI400,0),0)</f>
        <v>0</v>
      </c>
      <c r="AC400" s="206">
        <f>IF($AG400&gt;0,IF(VLOOKUP($AG400,$A$1:$C$300,3,0)="Federal",$AI400,0),0)</f>
        <v>0</v>
      </c>
      <c r="AD400" s="203">
        <f>SUM(Z400:AC400)</f>
        <v>0</v>
      </c>
      <c r="AE400" s="195"/>
      <c r="AF400" s="5"/>
      <c r="AG400" s="207">
        <v>1002</v>
      </c>
      <c r="AH400" s="208" t="str">
        <f>IF(AG400&gt;0,VLOOKUP(AG400,$A$1:$B$300,2,0),"")</f>
        <v>Fed Rcpts</v>
      </c>
      <c r="AI400" s="209">
        <v>0</v>
      </c>
      <c r="AJ400" s="177"/>
      <c r="AK400" s="178"/>
      <c r="AL400" s="364"/>
      <c r="AM400" s="364"/>
      <c r="AN400" s="364"/>
      <c r="AO400" s="364"/>
      <c r="AP400" s="181"/>
      <c r="AQ400" s="5"/>
      <c r="AR400" s="5"/>
      <c r="AS400" s="5"/>
    </row>
    <row r="401" spans="1:82" s="10" customFormat="1" ht="14.25" hidden="1" customHeight="1" x14ac:dyDescent="0.2">
      <c r="A401" s="182">
        <v>1</v>
      </c>
      <c r="B401" s="183" t="s">
        <v>378</v>
      </c>
      <c r="C401" s="183" t="s">
        <v>376</v>
      </c>
      <c r="D401" s="362" t="s">
        <v>377</v>
      </c>
      <c r="E401" s="362"/>
      <c r="F401" s="363"/>
      <c r="G401" s="363"/>
      <c r="H401" s="363"/>
      <c r="I401" s="363"/>
      <c r="J401" s="184">
        <f>AG401</f>
        <v>1002</v>
      </c>
      <c r="K401" s="341" t="str">
        <f>IF(J401&gt;0,VLOOKUP(J401,$A$1:$B$300,2,0),"")</f>
        <v>Fed Rcpts</v>
      </c>
      <c r="L401" s="341"/>
      <c r="M401" s="348">
        <f>AI401</f>
        <v>0</v>
      </c>
      <c r="N401" s="348"/>
      <c r="O401" s="185">
        <v>1</v>
      </c>
      <c r="P401" s="186">
        <v>0</v>
      </c>
      <c r="Q401" s="187">
        <f>P401</f>
        <v>0</v>
      </c>
      <c r="R401" s="188"/>
      <c r="S401" s="189"/>
      <c r="T401" s="190">
        <f>IF($J401&gt;0,IF(VLOOKUP($J401,$A$1:$C$300,3,0)="UGF",$M401*$O401,0),0)</f>
        <v>0</v>
      </c>
      <c r="U401" s="191">
        <f>IF($J401&gt;0,IF(VLOOKUP($J401,$A$1:$C$300,3,0)="DGF",$M401*$O401,0),0)</f>
        <v>0</v>
      </c>
      <c r="V401" s="191">
        <f>IF($J401&gt;0,IF(VLOOKUP($J401,$A$1:$C$300,3,0)="Other",$M401*$O401,0),0)</f>
        <v>0</v>
      </c>
      <c r="W401" s="191">
        <f>IF($J401&gt;0,IF(VLOOKUP($J401,$A$1:$C$300,3,0)="Federal",$M401*$O401,0),0)</f>
        <v>0</v>
      </c>
      <c r="X401" s="192">
        <f>SUM(T401:W401)</f>
        <v>0</v>
      </c>
      <c r="Y401" s="189"/>
      <c r="Z401" s="145">
        <f>IF($AG401&gt;0,IF(VLOOKUP($AG401,$A$1:$C$300,3,0)="UGF",$AI401,0),0)</f>
        <v>0</v>
      </c>
      <c r="AA401" s="193">
        <f>IF($AG401&gt;0,IF(VLOOKUP($AG401,$A$1:$C$300,3,0)="DGF",$AI401,0),0)</f>
        <v>0</v>
      </c>
      <c r="AB401" s="193">
        <f>IF($AG401&gt;0,IF(VLOOKUP($AG401,$A$1:$C$300,3,0)="Other",$AI401,0),0)</f>
        <v>0</v>
      </c>
      <c r="AC401" s="194">
        <f>IF($AG401&gt;0,IF(VLOOKUP($AG401,$A$1:$C$300,3,0)="Federal",$AI401,0),0)</f>
        <v>0</v>
      </c>
      <c r="AD401" s="192">
        <f>SUM(Z401:AC401)</f>
        <v>0</v>
      </c>
      <c r="AE401" s="195"/>
      <c r="AF401" s="5"/>
      <c r="AG401" s="196">
        <v>1002</v>
      </c>
      <c r="AH401" s="197" t="str">
        <f>IF(AG401&gt;0,VLOOKUP(AG401,$A$1:$B$300,2,0),"")</f>
        <v>Fed Rcpts</v>
      </c>
      <c r="AI401" s="198">
        <v>0</v>
      </c>
      <c r="AJ401" s="177"/>
      <c r="AK401" s="178"/>
      <c r="AL401" s="364"/>
      <c r="AM401" s="364"/>
      <c r="AN401" s="364"/>
      <c r="AO401" s="364"/>
      <c r="AP401" s="181"/>
      <c r="AQ401" s="5"/>
      <c r="AR401" s="5"/>
      <c r="AS401" s="5"/>
    </row>
    <row r="402" spans="1:82" s="233" customFormat="1" ht="27" hidden="1" customHeight="1" x14ac:dyDescent="0.2">
      <c r="A402" s="14"/>
      <c r="B402" s="210"/>
      <c r="C402" s="210"/>
      <c r="D402" s="365"/>
      <c r="E402" s="365"/>
      <c r="F402" s="366"/>
      <c r="G402" s="366"/>
      <c r="H402" s="366"/>
      <c r="I402" s="366"/>
      <c r="J402" s="229"/>
      <c r="K402" s="366"/>
      <c r="L402" s="366"/>
      <c r="M402" s="367"/>
      <c r="N402" s="367"/>
      <c r="O402" s="229"/>
      <c r="P402" s="211"/>
      <c r="Q402" s="211"/>
      <c r="R402" s="211"/>
      <c r="S402" s="212"/>
      <c r="T402" s="15"/>
      <c r="U402" s="15"/>
      <c r="V402" s="15"/>
      <c r="W402" s="15"/>
      <c r="X402" s="15"/>
      <c r="Y402" s="212"/>
      <c r="Z402" s="230"/>
      <c r="AA402" s="230"/>
      <c r="AB402" s="230"/>
      <c r="AC402" s="230"/>
      <c r="AD402" s="231"/>
      <c r="AE402" s="212"/>
      <c r="AF402" s="5"/>
      <c r="AG402" s="229"/>
      <c r="AH402" s="211"/>
      <c r="AI402" s="232"/>
      <c r="AJ402" s="5"/>
      <c r="AK402" s="178"/>
      <c r="AL402" s="211"/>
      <c r="AM402" s="211"/>
      <c r="AN402" s="211"/>
      <c r="AO402" s="211"/>
      <c r="AP402" s="181"/>
      <c r="AQ402" s="5"/>
      <c r="AR402" s="5"/>
      <c r="AS402" s="5"/>
    </row>
    <row r="403" spans="1:82" s="10" customFormat="1" ht="49.9" hidden="1" customHeight="1" x14ac:dyDescent="0.2">
      <c r="A403" s="372" t="s">
        <v>374</v>
      </c>
      <c r="B403" s="372"/>
      <c r="C403" s="372"/>
      <c r="D403" s="372"/>
      <c r="E403" s="372"/>
      <c r="F403" s="373" t="s">
        <v>364</v>
      </c>
      <c r="G403" s="373"/>
      <c r="H403" s="373"/>
      <c r="I403" s="373"/>
      <c r="J403" s="374" t="s">
        <v>286</v>
      </c>
      <c r="K403" s="374"/>
      <c r="L403" s="374"/>
      <c r="M403" s="375">
        <f>SUM(M404:M405)</f>
        <v>0</v>
      </c>
      <c r="N403" s="375"/>
      <c r="O403" s="250"/>
      <c r="P403" s="251">
        <f>SUM(P404:P405)</f>
        <v>0</v>
      </c>
      <c r="Q403" s="252">
        <f>SUM(Q404:Q405)</f>
        <v>0</v>
      </c>
      <c r="R403" s="253"/>
      <c r="S403" s="212"/>
      <c r="T403" s="254">
        <f>SUM(T404:T405)</f>
        <v>0</v>
      </c>
      <c r="U403" s="255">
        <f>SUM(U404:U405)</f>
        <v>0</v>
      </c>
      <c r="V403" s="255">
        <f>SUM(V404:V405)</f>
        <v>0</v>
      </c>
      <c r="W403" s="255">
        <f>SUM(W404:W405)</f>
        <v>0</v>
      </c>
      <c r="X403" s="256">
        <f>SUM(T403:W403)</f>
        <v>0</v>
      </c>
      <c r="Y403" s="212"/>
      <c r="Z403" s="242">
        <f>SUM(Z404:Z405)</f>
        <v>0</v>
      </c>
      <c r="AA403" s="243">
        <f>SUM(AA404:AA405)</f>
        <v>0</v>
      </c>
      <c r="AB403" s="243">
        <f>SUM(AB404:AB405)</f>
        <v>0</v>
      </c>
      <c r="AC403" s="244">
        <f>SUM(AC404:AC405)</f>
        <v>0</v>
      </c>
      <c r="AD403" s="241">
        <f>SUM(Z403:AC403)</f>
        <v>0</v>
      </c>
      <c r="AE403" s="223"/>
      <c r="AF403" s="5"/>
      <c r="AG403" s="249"/>
      <c r="AH403" s="250"/>
      <c r="AI403" s="257">
        <f>SUM(AI404:AI405)</f>
        <v>0</v>
      </c>
      <c r="AJ403" s="177"/>
      <c r="AK403" s="178"/>
      <c r="AL403" s="258"/>
      <c r="AM403" s="259"/>
      <c r="AN403" s="259"/>
      <c r="AO403" s="260"/>
      <c r="AP403" s="181"/>
      <c r="AQ403" s="5"/>
      <c r="AR403" s="5"/>
      <c r="AS403" s="5"/>
    </row>
    <row r="404" spans="1:82" s="10" customFormat="1" ht="26.25" hidden="1" thickBot="1" x14ac:dyDescent="0.25">
      <c r="A404" s="182">
        <v>1</v>
      </c>
      <c r="B404" s="183" t="s">
        <v>379</v>
      </c>
      <c r="C404" s="183" t="s">
        <v>380</v>
      </c>
      <c r="D404" s="362" t="s">
        <v>381</v>
      </c>
      <c r="E404" s="362"/>
      <c r="F404" s="363"/>
      <c r="G404" s="363"/>
      <c r="H404" s="363"/>
      <c r="I404" s="363"/>
      <c r="J404" s="228">
        <f>AG404</f>
        <v>1002</v>
      </c>
      <c r="K404" s="360" t="str">
        <f>IF(J404&gt;0,VLOOKUP(J404,$A$1:$B$300,2,0),"")</f>
        <v>Fed Rcpts</v>
      </c>
      <c r="L404" s="360"/>
      <c r="M404" s="361">
        <f>AI404</f>
        <v>0</v>
      </c>
      <c r="N404" s="361"/>
      <c r="O404" s="200">
        <v>1</v>
      </c>
      <c r="P404" s="186">
        <v>0</v>
      </c>
      <c r="Q404" s="187">
        <f>P404</f>
        <v>0</v>
      </c>
      <c r="R404" s="188"/>
      <c r="S404" s="189"/>
      <c r="T404" s="201">
        <f>IF($J404&gt;0,IF(VLOOKUP($J404,$A$1:$C$300,3,0)="UGF",$M404*$O404,0),0)</f>
        <v>0</v>
      </c>
      <c r="U404" s="202">
        <f>IF($J404&gt;0,IF(VLOOKUP($J404,$A$1:$C$300,3,0)="DGF",$M404*$O404,0),0)</f>
        <v>0</v>
      </c>
      <c r="V404" s="202">
        <f>IF($J404&gt;0,IF(VLOOKUP($J404,$A$1:$C$300,3,0)="Other",$M404*$O404,0),0)</f>
        <v>0</v>
      </c>
      <c r="W404" s="202">
        <f>IF($J404&gt;0,IF(VLOOKUP($J404,$A$1:$C$300,3,0)="Federal",$M404*$O404,0),0)</f>
        <v>0</v>
      </c>
      <c r="X404" s="203">
        <f>SUM(T404:W404)</f>
        <v>0</v>
      </c>
      <c r="Y404" s="189"/>
      <c r="Z404" s="204">
        <f>IF($AG404&gt;0,IF(VLOOKUP($AG404,$A$1:$C$300,3,0)="UGF",$AI404,0),0)</f>
        <v>0</v>
      </c>
      <c r="AA404" s="205">
        <f>IF($AG404&gt;0,IF(VLOOKUP($AG404,$A$1:$C$300,3,0)="DGF",$AI404,0),0)</f>
        <v>0</v>
      </c>
      <c r="AB404" s="205">
        <f>IF($AG404&gt;0,IF(VLOOKUP($AG404,$A$1:$C$300,3,0)="Other",$AI404,0),0)</f>
        <v>0</v>
      </c>
      <c r="AC404" s="206">
        <f>IF($AG404&gt;0,IF(VLOOKUP($AG404,$A$1:$C$300,3,0)="Federal",$AI404,0),0)</f>
        <v>0</v>
      </c>
      <c r="AD404" s="203">
        <f>SUM(Z404:AC404)</f>
        <v>0</v>
      </c>
      <c r="AE404" s="195"/>
      <c r="AF404" s="5"/>
      <c r="AG404" s="207">
        <v>1002</v>
      </c>
      <c r="AH404" s="208" t="str">
        <f>IF(AG404&gt;0,VLOOKUP(AG404,$A$1:$B$300,2,0),"")</f>
        <v>Fed Rcpts</v>
      </c>
      <c r="AI404" s="209">
        <v>0</v>
      </c>
      <c r="AJ404" s="177"/>
      <c r="AK404" s="178"/>
      <c r="AL404" s="364"/>
      <c r="AM404" s="364"/>
      <c r="AN404" s="364"/>
      <c r="AO404" s="364"/>
      <c r="AP404" s="181"/>
      <c r="AQ404" s="5"/>
      <c r="AR404" s="5"/>
      <c r="AS404" s="5"/>
    </row>
    <row r="405" spans="1:82" s="10" customFormat="1" ht="38.25" hidden="1" x14ac:dyDescent="0.2">
      <c r="A405" s="182">
        <v>1</v>
      </c>
      <c r="B405" s="183" t="s">
        <v>382</v>
      </c>
      <c r="C405" s="183" t="s">
        <v>380</v>
      </c>
      <c r="D405" s="362" t="s">
        <v>381</v>
      </c>
      <c r="E405" s="362"/>
      <c r="F405" s="363"/>
      <c r="G405" s="363"/>
      <c r="H405" s="363"/>
      <c r="I405" s="363"/>
      <c r="J405" s="184">
        <f>AG405</f>
        <v>1002</v>
      </c>
      <c r="K405" s="341" t="str">
        <f>IF(J405&gt;0,VLOOKUP(J405,$A$1:$B$300,2,0),"")</f>
        <v>Fed Rcpts</v>
      </c>
      <c r="L405" s="341"/>
      <c r="M405" s="348">
        <f>AI405</f>
        <v>0</v>
      </c>
      <c r="N405" s="348"/>
      <c r="O405" s="185">
        <v>1</v>
      </c>
      <c r="P405" s="186">
        <v>0</v>
      </c>
      <c r="Q405" s="187">
        <f>P405</f>
        <v>0</v>
      </c>
      <c r="R405" s="188"/>
      <c r="S405" s="189"/>
      <c r="T405" s="190">
        <f>IF($J405&gt;0,IF(VLOOKUP($J405,$A$1:$C$300,3,0)="UGF",$M405*$O405,0),0)</f>
        <v>0</v>
      </c>
      <c r="U405" s="191">
        <f>IF($J405&gt;0,IF(VLOOKUP($J405,$A$1:$C$300,3,0)="DGF",$M405*$O405,0),0)</f>
        <v>0</v>
      </c>
      <c r="V405" s="191">
        <f>IF($J405&gt;0,IF(VLOOKUP($J405,$A$1:$C$300,3,0)="Other",$M405*$O405,0),0)</f>
        <v>0</v>
      </c>
      <c r="W405" s="191">
        <f>IF($J405&gt;0,IF(VLOOKUP($J405,$A$1:$C$300,3,0)="Federal",$M405*$O405,0),0)</f>
        <v>0</v>
      </c>
      <c r="X405" s="192">
        <f>SUM(T405:W405)</f>
        <v>0</v>
      </c>
      <c r="Y405" s="189"/>
      <c r="Z405" s="145">
        <f>IF($AG405&gt;0,IF(VLOOKUP($AG405,$A$1:$C$300,3,0)="UGF",$AI405,0),0)</f>
        <v>0</v>
      </c>
      <c r="AA405" s="193">
        <f>IF($AG405&gt;0,IF(VLOOKUP($AG405,$A$1:$C$300,3,0)="DGF",$AI405,0),0)</f>
        <v>0</v>
      </c>
      <c r="AB405" s="193">
        <f>IF($AG405&gt;0,IF(VLOOKUP($AG405,$A$1:$C$300,3,0)="Other",$AI405,0),0)</f>
        <v>0</v>
      </c>
      <c r="AC405" s="194">
        <f>IF($AG405&gt;0,IF(VLOOKUP($AG405,$A$1:$C$300,3,0)="Federal",$AI405,0),0)</f>
        <v>0</v>
      </c>
      <c r="AD405" s="192">
        <f>SUM(Z405:AC405)</f>
        <v>0</v>
      </c>
      <c r="AE405" s="195"/>
      <c r="AF405" s="5"/>
      <c r="AG405" s="196">
        <v>1002</v>
      </c>
      <c r="AH405" s="197" t="str">
        <f>IF(AG405&gt;0,VLOOKUP(AG405,$A$1:$B$300,2,0),"")</f>
        <v>Fed Rcpts</v>
      </c>
      <c r="AI405" s="198">
        <v>0</v>
      </c>
      <c r="AJ405" s="177"/>
      <c r="AK405" s="178"/>
      <c r="AL405" s="364"/>
      <c r="AM405" s="364"/>
      <c r="AN405" s="364"/>
      <c r="AO405" s="364"/>
      <c r="AP405" s="181"/>
      <c r="AQ405" s="5"/>
      <c r="AR405" s="5"/>
      <c r="AS405" s="5"/>
    </row>
    <row r="406" spans="1:82" s="233" customFormat="1" ht="27" hidden="1" customHeight="1" thickBot="1" x14ac:dyDescent="0.25">
      <c r="A406" s="14"/>
      <c r="B406" s="210"/>
      <c r="C406" s="210"/>
      <c r="D406" s="365"/>
      <c r="E406" s="365"/>
      <c r="F406" s="366"/>
      <c r="G406" s="366"/>
      <c r="H406" s="366"/>
      <c r="I406" s="366"/>
      <c r="J406" s="229"/>
      <c r="K406" s="366"/>
      <c r="L406" s="366"/>
      <c r="M406" s="367"/>
      <c r="N406" s="367"/>
      <c r="O406" s="229"/>
      <c r="P406" s="211"/>
      <c r="Q406" s="211"/>
      <c r="R406" s="211"/>
      <c r="S406" s="212"/>
      <c r="T406" s="15"/>
      <c r="U406" s="15"/>
      <c r="V406" s="15"/>
      <c r="W406" s="15"/>
      <c r="X406" s="15"/>
      <c r="Y406" s="212"/>
      <c r="Z406" s="230"/>
      <c r="AA406" s="230"/>
      <c r="AB406" s="230"/>
      <c r="AC406" s="230"/>
      <c r="AD406" s="231"/>
      <c r="AE406" s="212"/>
      <c r="AF406" s="5"/>
      <c r="AG406" s="229"/>
      <c r="AH406" s="211"/>
      <c r="AI406" s="232"/>
      <c r="AJ406" s="5"/>
      <c r="AK406" s="178"/>
      <c r="AL406" s="211"/>
      <c r="AM406" s="211"/>
      <c r="AN406" s="211"/>
      <c r="AO406" s="211"/>
      <c r="AP406" s="181"/>
      <c r="AQ406" s="5"/>
      <c r="AR406" s="5"/>
      <c r="AS406" s="5"/>
    </row>
    <row r="407" spans="1:82" s="10" customFormat="1" ht="17.25" customHeight="1" thickBot="1" x14ac:dyDescent="0.25">
      <c r="A407" s="368" t="s">
        <v>383</v>
      </c>
      <c r="B407" s="368"/>
      <c r="C407" s="368"/>
      <c r="D407" s="368"/>
      <c r="E407" s="368"/>
      <c r="F407" s="369"/>
      <c r="G407" s="369"/>
      <c r="H407" s="369"/>
      <c r="I407" s="369"/>
      <c r="J407" s="370" t="s">
        <v>286</v>
      </c>
      <c r="K407" s="370"/>
      <c r="L407" s="370"/>
      <c r="M407" s="371">
        <f>SUM(M408:M425)</f>
        <v>-1800</v>
      </c>
      <c r="N407" s="371"/>
      <c r="O407" s="263"/>
      <c r="P407" s="264">
        <f>SUM(P408:P408)</f>
        <v>0</v>
      </c>
      <c r="Q407" s="265">
        <f>SUM(Q408:Q408)</f>
        <v>0</v>
      </c>
      <c r="R407" s="266"/>
      <c r="S407" s="212"/>
      <c r="T407" s="267">
        <f>SUM(T408:T425)</f>
        <v>-2700</v>
      </c>
      <c r="U407" s="268">
        <f>SUM(U408:U408)</f>
        <v>0</v>
      </c>
      <c r="V407" s="268">
        <f>SUM(V408:V425)</f>
        <v>900</v>
      </c>
      <c r="W407" s="268">
        <f>SUM(W408:W408)</f>
        <v>0</v>
      </c>
      <c r="X407" s="269">
        <f t="shared" ref="X407" si="33">SUM(T407:W407)</f>
        <v>-1800</v>
      </c>
      <c r="Y407" s="212"/>
      <c r="Z407" s="270">
        <f>SUM(Z408:Z408)</f>
        <v>0</v>
      </c>
      <c r="AA407" s="271">
        <f>SUM(AA408:AA408)</f>
        <v>0</v>
      </c>
      <c r="AB407" s="271">
        <f>SUM(AB408:AB408)</f>
        <v>0</v>
      </c>
      <c r="AC407" s="268">
        <f>SUM(AC408:AC408)</f>
        <v>0</v>
      </c>
      <c r="AD407" s="269">
        <f>SUM(Z407:AC407)</f>
        <v>0</v>
      </c>
      <c r="AE407" s="223"/>
      <c r="AF407" s="5"/>
      <c r="AG407" s="262"/>
      <c r="AH407" s="272"/>
      <c r="AI407" s="273">
        <f>SUM(AI408:AI408)</f>
        <v>0</v>
      </c>
      <c r="AJ407" s="177"/>
      <c r="AK407" s="178"/>
      <c r="AL407" s="261"/>
      <c r="AM407" s="274"/>
      <c r="AN407" s="274"/>
      <c r="AO407" s="275"/>
      <c r="AP407" s="181"/>
      <c r="AQ407" s="5"/>
      <c r="AR407" s="5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</row>
    <row r="408" spans="1:82" s="290" customFormat="1" ht="47.25" customHeight="1" thickTop="1" thickBot="1" x14ac:dyDescent="0.25">
      <c r="A408" s="333">
        <v>39</v>
      </c>
      <c r="B408" s="318" t="s">
        <v>359</v>
      </c>
      <c r="C408" s="338" t="s">
        <v>407</v>
      </c>
      <c r="D408" s="339" t="s">
        <v>408</v>
      </c>
      <c r="E408" s="339"/>
      <c r="F408" s="340" t="s">
        <v>398</v>
      </c>
      <c r="G408" s="340"/>
      <c r="H408" s="340"/>
      <c r="I408" s="340"/>
      <c r="J408" s="335">
        <v>1004</v>
      </c>
      <c r="K408" s="341" t="str">
        <f t="shared" ref="K408:K425" si="34">IF(J408&gt;0,VLOOKUP(J408,$A$1:$B$300,2,0),"")</f>
        <v>Gen Fund</v>
      </c>
      <c r="L408" s="341"/>
      <c r="M408" s="342">
        <v>-1000</v>
      </c>
      <c r="N408" s="342"/>
      <c r="O408" s="185">
        <v>1</v>
      </c>
      <c r="P408" s="277"/>
      <c r="Q408" s="278"/>
      <c r="R408" s="279"/>
      <c r="S408" s="280"/>
      <c r="T408" s="190">
        <f t="shared" ref="T408:T425" si="35">IF($J408&gt;0,IF(VLOOKUP($J408,$A$1:$C$300,3,0)="UGF",$M408*$O408,0),0)</f>
        <v>-1000</v>
      </c>
      <c r="U408" s="191">
        <f t="shared" ref="U408:U425" si="36">IF($J408&gt;0,IF(VLOOKUP($J408,$A$1:$C$300,3,0)="DGF",$M408*$O408,0),0)</f>
        <v>0</v>
      </c>
      <c r="V408" s="191">
        <f t="shared" ref="V408:V425" si="37">IF($J408&gt;0,IF(VLOOKUP($J408,$A$1:$C$300,3,0)="Other",$M408*$O408,0),0)</f>
        <v>0</v>
      </c>
      <c r="W408" s="191">
        <f t="shared" ref="W408:W425" si="38">IF($J408&gt;0,IF(VLOOKUP($J408,$A$1:$C$300,3,0)="Federal",$M408*$O408,0),0)</f>
        <v>0</v>
      </c>
      <c r="X408" s="192">
        <f t="shared" ref="X408" si="39">SUM(T408:W408)</f>
        <v>-1000</v>
      </c>
      <c r="Y408" s="280"/>
      <c r="Z408" s="281">
        <f>IF($AG408&gt;0,IF(VLOOKUP($AG408,$A$1:$C$300,3,0)="UGF",$AI408,0),0)</f>
        <v>0</v>
      </c>
      <c r="AA408" s="282">
        <f>IF($AG408&gt;0,IF(VLOOKUP($AG408,$A$1:$C$300,3,0)="DGF",$AI408,0),0)</f>
        <v>0</v>
      </c>
      <c r="AB408" s="282">
        <f>IF($AG408&gt;0,IF(VLOOKUP($AG408,$A$1:$C$300,3,0)="Other",$AI408,0),0)</f>
        <v>0</v>
      </c>
      <c r="AC408" s="283">
        <f>IF($AG408&gt;0,IF(VLOOKUP($AG408,$A$1:$C$300,3,0)="Federal",$AI408,0),0)</f>
        <v>0</v>
      </c>
      <c r="AD408" s="192">
        <f>SUM(Z408:AC408)</f>
        <v>0</v>
      </c>
      <c r="AE408" s="284"/>
      <c r="AF408" s="285"/>
      <c r="AG408" s="286"/>
      <c r="AH408" s="197" t="str">
        <f>IF(AG408&gt;0,VLOOKUP(AG408,$A$1:$B$300,2,0),"")</f>
        <v/>
      </c>
      <c r="AI408" s="198"/>
      <c r="AJ408" s="287"/>
      <c r="AK408" s="288"/>
      <c r="AL408" s="343"/>
      <c r="AM408" s="343"/>
      <c r="AN408" s="343"/>
      <c r="AO408" s="343"/>
      <c r="AP408" s="289"/>
      <c r="AQ408" s="285"/>
      <c r="AR408" s="285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</row>
    <row r="409" spans="1:82" s="10" customFormat="1" ht="26.25" customHeight="1" thickBot="1" x14ac:dyDescent="0.25">
      <c r="A409" s="344">
        <v>40</v>
      </c>
      <c r="B409" s="346" t="s">
        <v>287</v>
      </c>
      <c r="C409" s="349" t="s">
        <v>290</v>
      </c>
      <c r="D409" s="350" t="s">
        <v>409</v>
      </c>
      <c r="E409" s="351"/>
      <c r="F409" s="354" t="s">
        <v>398</v>
      </c>
      <c r="G409" s="355"/>
      <c r="H409" s="355"/>
      <c r="I409" s="356"/>
      <c r="J409" s="336">
        <v>1004</v>
      </c>
      <c r="K409" s="360" t="str">
        <f t="shared" si="34"/>
        <v>Gen Fund</v>
      </c>
      <c r="L409" s="360"/>
      <c r="M409" s="361">
        <v>-200</v>
      </c>
      <c r="N409" s="361"/>
      <c r="O409" s="185">
        <v>1</v>
      </c>
      <c r="P409" s="319"/>
      <c r="Q409" s="320"/>
      <c r="R409" s="321"/>
      <c r="S409" s="189"/>
      <c r="T409" s="190">
        <f t="shared" si="35"/>
        <v>-200</v>
      </c>
      <c r="U409" s="191">
        <f t="shared" si="36"/>
        <v>0</v>
      </c>
      <c r="V409" s="191">
        <f t="shared" si="37"/>
        <v>0</v>
      </c>
      <c r="W409" s="191">
        <f t="shared" si="38"/>
        <v>0</v>
      </c>
      <c r="X409" s="192">
        <f t="shared" ref="X409:X413" si="40">SUM(T409:W409)</f>
        <v>-200</v>
      </c>
      <c r="Y409" s="280"/>
      <c r="Z409" s="5"/>
      <c r="AA409" s="5"/>
      <c r="AB409" s="5"/>
      <c r="AC409" s="5"/>
      <c r="AD409" s="5"/>
      <c r="AE409" s="5"/>
      <c r="AF409" s="5"/>
      <c r="AG409" s="327"/>
      <c r="AH409" s="328"/>
      <c r="AI409" s="329">
        <f>SUM(AI410:AI423)</f>
        <v>0</v>
      </c>
      <c r="AJ409" s="177"/>
      <c r="AK409" s="178"/>
      <c r="AL409" s="330"/>
      <c r="AM409" s="331"/>
      <c r="AN409" s="331"/>
      <c r="AO409" s="332"/>
      <c r="AP409" s="181"/>
      <c r="AQ409" s="5"/>
      <c r="AR409" s="5"/>
      <c r="AS409" s="5"/>
    </row>
    <row r="410" spans="1:82" s="10" customFormat="1" ht="33.75" customHeight="1" thickBot="1" x14ac:dyDescent="0.25">
      <c r="A410" s="345"/>
      <c r="B410" s="347"/>
      <c r="C410" s="347"/>
      <c r="D410" s="352"/>
      <c r="E410" s="353"/>
      <c r="F410" s="357"/>
      <c r="G410" s="358"/>
      <c r="H410" s="358"/>
      <c r="I410" s="359"/>
      <c r="J410" s="337">
        <v>1061</v>
      </c>
      <c r="K410" s="341" t="str">
        <f t="shared" si="34"/>
        <v>CIP Rcpts</v>
      </c>
      <c r="L410" s="341"/>
      <c r="M410" s="348">
        <v>200</v>
      </c>
      <c r="N410" s="348"/>
      <c r="O410" s="185">
        <v>1</v>
      </c>
      <c r="P410" s="319"/>
      <c r="Q410" s="320"/>
      <c r="R410" s="321"/>
      <c r="S410" s="189"/>
      <c r="T410" s="190">
        <f t="shared" si="35"/>
        <v>0</v>
      </c>
      <c r="U410" s="191">
        <f t="shared" si="36"/>
        <v>0</v>
      </c>
      <c r="V410" s="191">
        <f t="shared" si="37"/>
        <v>200</v>
      </c>
      <c r="W410" s="191">
        <f t="shared" si="38"/>
        <v>0</v>
      </c>
      <c r="X410" s="192">
        <f t="shared" si="40"/>
        <v>200</v>
      </c>
      <c r="Y410" s="280"/>
      <c r="Z410" s="5"/>
      <c r="AA410" s="5"/>
      <c r="AB410" s="5"/>
      <c r="AC410" s="5"/>
      <c r="AD410" s="5"/>
      <c r="AE410" s="5"/>
      <c r="AF410" s="5"/>
      <c r="AG410" s="286"/>
      <c r="AH410" s="197" t="str">
        <f>IF(AG410&gt;0,VLOOKUP(AG410,$A$1:$B$300,2,0),"")</f>
        <v/>
      </c>
      <c r="AI410" s="198"/>
      <c r="AJ410" s="287"/>
      <c r="AK410" s="288"/>
      <c r="AL410" s="343"/>
      <c r="AM410" s="343"/>
      <c r="AN410" s="343"/>
      <c r="AO410" s="343"/>
      <c r="AP410" s="289"/>
      <c r="AQ410" s="5"/>
      <c r="AR410" s="5"/>
      <c r="AS410" s="5"/>
    </row>
    <row r="411" spans="1:82" s="10" customFormat="1" ht="26.25" customHeight="1" thickBot="1" x14ac:dyDescent="0.25">
      <c r="A411" s="344">
        <v>41</v>
      </c>
      <c r="B411" s="346" t="s">
        <v>287</v>
      </c>
      <c r="C411" s="349" t="s">
        <v>406</v>
      </c>
      <c r="D411" s="350" t="s">
        <v>409</v>
      </c>
      <c r="E411" s="351"/>
      <c r="F411" s="354" t="s">
        <v>398</v>
      </c>
      <c r="G411" s="355"/>
      <c r="H411" s="355"/>
      <c r="I411" s="356"/>
      <c r="J411" s="336">
        <v>1004</v>
      </c>
      <c r="K411" s="360" t="str">
        <f t="shared" si="34"/>
        <v>Gen Fund</v>
      </c>
      <c r="L411" s="360"/>
      <c r="M411" s="361">
        <v>-200</v>
      </c>
      <c r="N411" s="361"/>
      <c r="O411" s="185">
        <v>1</v>
      </c>
      <c r="P411" s="325"/>
      <c r="Q411" s="326"/>
      <c r="R411" s="323"/>
      <c r="S411" s="189"/>
      <c r="T411" s="190">
        <f t="shared" si="35"/>
        <v>-200</v>
      </c>
      <c r="U411" s="191">
        <f t="shared" si="36"/>
        <v>0</v>
      </c>
      <c r="V411" s="191">
        <f t="shared" si="37"/>
        <v>0</v>
      </c>
      <c r="W411" s="191">
        <f t="shared" si="38"/>
        <v>0</v>
      </c>
      <c r="X411" s="192">
        <f t="shared" si="40"/>
        <v>-200</v>
      </c>
      <c r="Y411" s="280"/>
      <c r="Z411" s="5"/>
      <c r="AA411" s="5"/>
      <c r="AB411" s="5"/>
      <c r="AC411" s="5"/>
      <c r="AD411" s="5"/>
      <c r="AE411" s="5"/>
      <c r="AF411" s="5"/>
      <c r="AG411" s="327"/>
      <c r="AH411" s="328"/>
      <c r="AI411" s="329">
        <f>SUM(AI412:AI425)</f>
        <v>0</v>
      </c>
      <c r="AJ411" s="177"/>
      <c r="AK411" s="178"/>
      <c r="AL411" s="330"/>
      <c r="AM411" s="331"/>
      <c r="AN411" s="331"/>
      <c r="AO411" s="332"/>
      <c r="AP411" s="181"/>
      <c r="AQ411" s="5"/>
      <c r="AR411" s="5"/>
      <c r="AS411" s="5"/>
    </row>
    <row r="412" spans="1:82" s="10" customFormat="1" ht="33.75" customHeight="1" thickBot="1" x14ac:dyDescent="0.25">
      <c r="A412" s="345"/>
      <c r="B412" s="347"/>
      <c r="C412" s="347"/>
      <c r="D412" s="352"/>
      <c r="E412" s="353"/>
      <c r="F412" s="357"/>
      <c r="G412" s="358"/>
      <c r="H412" s="358"/>
      <c r="I412" s="359"/>
      <c r="J412" s="337">
        <v>1061</v>
      </c>
      <c r="K412" s="341" t="str">
        <f t="shared" si="34"/>
        <v>CIP Rcpts</v>
      </c>
      <c r="L412" s="341"/>
      <c r="M412" s="348">
        <v>200</v>
      </c>
      <c r="N412" s="348"/>
      <c r="O412" s="185">
        <v>1</v>
      </c>
      <c r="P412" s="325"/>
      <c r="Q412" s="326"/>
      <c r="R412" s="323"/>
      <c r="S412" s="189"/>
      <c r="T412" s="190">
        <f t="shared" si="35"/>
        <v>0</v>
      </c>
      <c r="U412" s="191">
        <f t="shared" si="36"/>
        <v>0</v>
      </c>
      <c r="V412" s="191">
        <f t="shared" si="37"/>
        <v>200</v>
      </c>
      <c r="W412" s="191">
        <f t="shared" si="38"/>
        <v>0</v>
      </c>
      <c r="X412" s="192">
        <f t="shared" si="40"/>
        <v>200</v>
      </c>
      <c r="Y412" s="280"/>
      <c r="Z412" s="5"/>
      <c r="AA412" s="5"/>
      <c r="AB412" s="5"/>
      <c r="AC412" s="5"/>
      <c r="AD412" s="5"/>
      <c r="AE412" s="5"/>
      <c r="AF412" s="5"/>
      <c r="AG412" s="286"/>
      <c r="AH412" s="197" t="str">
        <f>IF(AG412&gt;0,VLOOKUP(AG412,$A$1:$B$300,2,0),"")</f>
        <v/>
      </c>
      <c r="AI412" s="198"/>
      <c r="AJ412" s="287"/>
      <c r="AK412" s="288"/>
      <c r="AL412" s="343"/>
      <c r="AM412" s="343"/>
      <c r="AN412" s="343"/>
      <c r="AO412" s="343"/>
      <c r="AP412" s="289"/>
      <c r="AQ412" s="5"/>
      <c r="AR412" s="5"/>
      <c r="AS412" s="5"/>
    </row>
    <row r="413" spans="1:82" s="10" customFormat="1" ht="26.25" customHeight="1" thickBot="1" x14ac:dyDescent="0.25">
      <c r="A413" s="344">
        <v>42</v>
      </c>
      <c r="B413" s="346" t="s">
        <v>287</v>
      </c>
      <c r="C413" s="346" t="s">
        <v>401</v>
      </c>
      <c r="D413" s="350" t="s">
        <v>409</v>
      </c>
      <c r="E413" s="351"/>
      <c r="F413" s="354" t="s">
        <v>398</v>
      </c>
      <c r="G413" s="355"/>
      <c r="H413" s="355"/>
      <c r="I413" s="356"/>
      <c r="J413" s="336">
        <v>1004</v>
      </c>
      <c r="K413" s="360" t="str">
        <f t="shared" si="34"/>
        <v>Gen Fund</v>
      </c>
      <c r="L413" s="360"/>
      <c r="M413" s="361">
        <v>-200</v>
      </c>
      <c r="N413" s="361"/>
      <c r="O413" s="185">
        <v>1</v>
      </c>
      <c r="P413" s="325"/>
      <c r="Q413" s="326"/>
      <c r="R413" s="323"/>
      <c r="S413" s="189"/>
      <c r="T413" s="190">
        <f t="shared" si="35"/>
        <v>-200</v>
      </c>
      <c r="U413" s="191">
        <f t="shared" si="36"/>
        <v>0</v>
      </c>
      <c r="V413" s="191">
        <f t="shared" si="37"/>
        <v>0</v>
      </c>
      <c r="W413" s="191">
        <f t="shared" si="38"/>
        <v>0</v>
      </c>
      <c r="X413" s="192">
        <f t="shared" si="40"/>
        <v>-200</v>
      </c>
      <c r="Y413" s="280"/>
      <c r="Z413" s="5"/>
      <c r="AA413" s="5"/>
      <c r="AB413" s="5"/>
      <c r="AC413" s="5"/>
      <c r="AD413" s="5"/>
      <c r="AE413" s="5"/>
      <c r="AF413" s="5"/>
      <c r="AG413" s="327"/>
      <c r="AH413" s="328"/>
      <c r="AI413" s="329">
        <f>SUM(AI414:AI427)</f>
        <v>0</v>
      </c>
      <c r="AJ413" s="177"/>
      <c r="AK413" s="178"/>
      <c r="AL413" s="330"/>
      <c r="AM413" s="331"/>
      <c r="AN413" s="331"/>
      <c r="AO413" s="332"/>
      <c r="AP413" s="181"/>
      <c r="AQ413" s="5"/>
      <c r="AR413" s="5"/>
      <c r="AS413" s="5"/>
    </row>
    <row r="414" spans="1:82" s="10" customFormat="1" ht="33" customHeight="1" thickBot="1" x14ac:dyDescent="0.25">
      <c r="A414" s="345"/>
      <c r="B414" s="347"/>
      <c r="C414" s="347"/>
      <c r="D414" s="352"/>
      <c r="E414" s="353"/>
      <c r="F414" s="357"/>
      <c r="G414" s="358"/>
      <c r="H414" s="358"/>
      <c r="I414" s="359"/>
      <c r="J414" s="337">
        <v>1061</v>
      </c>
      <c r="K414" s="341" t="str">
        <f t="shared" si="34"/>
        <v>CIP Rcpts</v>
      </c>
      <c r="L414" s="341"/>
      <c r="M414" s="348">
        <v>200</v>
      </c>
      <c r="N414" s="348"/>
      <c r="O414" s="185">
        <v>1</v>
      </c>
      <c r="P414" s="325"/>
      <c r="Q414" s="326"/>
      <c r="R414" s="323"/>
      <c r="S414" s="189"/>
      <c r="T414" s="190">
        <f t="shared" si="35"/>
        <v>0</v>
      </c>
      <c r="U414" s="191">
        <f t="shared" si="36"/>
        <v>0</v>
      </c>
      <c r="V414" s="191">
        <f t="shared" si="37"/>
        <v>200</v>
      </c>
      <c r="W414" s="191">
        <f t="shared" si="38"/>
        <v>0</v>
      </c>
      <c r="X414" s="192">
        <f t="shared" ref="X414:X425" si="41">SUM(T414:W414)</f>
        <v>200</v>
      </c>
      <c r="Y414" s="280"/>
      <c r="Z414" s="5"/>
      <c r="AA414" s="5"/>
      <c r="AB414" s="5"/>
      <c r="AC414" s="5"/>
      <c r="AD414" s="5"/>
      <c r="AE414" s="5"/>
      <c r="AF414" s="5"/>
      <c r="AG414" s="286"/>
      <c r="AH414" s="197" t="str">
        <f>IF(AG414&gt;0,VLOOKUP(AG414,$A$1:$B$300,2,0),"")</f>
        <v/>
      </c>
      <c r="AI414" s="198"/>
      <c r="AJ414" s="287"/>
      <c r="AK414" s="288"/>
      <c r="AL414" s="343"/>
      <c r="AM414" s="343"/>
      <c r="AN414" s="343"/>
      <c r="AO414" s="343"/>
      <c r="AP414" s="289"/>
      <c r="AQ414" s="5"/>
      <c r="AR414" s="5"/>
      <c r="AS414" s="5"/>
    </row>
    <row r="415" spans="1:82" s="10" customFormat="1" ht="26.25" customHeight="1" thickBot="1" x14ac:dyDescent="0.25">
      <c r="A415" s="344">
        <v>43</v>
      </c>
      <c r="B415" s="346" t="s">
        <v>307</v>
      </c>
      <c r="C415" s="346" t="s">
        <v>312</v>
      </c>
      <c r="D415" s="350" t="s">
        <v>409</v>
      </c>
      <c r="E415" s="351"/>
      <c r="F415" s="354" t="s">
        <v>398</v>
      </c>
      <c r="G415" s="355"/>
      <c r="H415" s="355"/>
      <c r="I415" s="356"/>
      <c r="J415" s="336">
        <v>1004</v>
      </c>
      <c r="K415" s="360" t="str">
        <f t="shared" si="34"/>
        <v>Gen Fund</v>
      </c>
      <c r="L415" s="360"/>
      <c r="M415" s="361">
        <v>-75</v>
      </c>
      <c r="N415" s="361"/>
      <c r="O415" s="185">
        <v>1</v>
      </c>
      <c r="P415" s="325"/>
      <c r="Q415" s="326"/>
      <c r="R415" s="323"/>
      <c r="S415" s="189"/>
      <c r="T415" s="190">
        <f t="shared" si="35"/>
        <v>-75</v>
      </c>
      <c r="U415" s="191">
        <f t="shared" si="36"/>
        <v>0</v>
      </c>
      <c r="V415" s="191">
        <f t="shared" si="37"/>
        <v>0</v>
      </c>
      <c r="W415" s="191">
        <f t="shared" si="38"/>
        <v>0</v>
      </c>
      <c r="X415" s="192">
        <f t="shared" si="41"/>
        <v>-75</v>
      </c>
      <c r="Y415" s="280"/>
      <c r="Z415" s="5"/>
      <c r="AA415" s="5"/>
      <c r="AB415" s="5"/>
      <c r="AC415" s="5"/>
      <c r="AD415" s="5"/>
      <c r="AE415" s="5"/>
      <c r="AF415" s="5"/>
      <c r="AG415" s="327"/>
      <c r="AH415" s="328"/>
      <c r="AI415" s="329">
        <f>SUM(AI416:AI429)</f>
        <v>0</v>
      </c>
      <c r="AJ415" s="177"/>
      <c r="AK415" s="178"/>
      <c r="AL415" s="330"/>
      <c r="AM415" s="331"/>
      <c r="AN415" s="331"/>
      <c r="AO415" s="332"/>
      <c r="AP415" s="181"/>
      <c r="AQ415" s="5"/>
      <c r="AR415" s="5"/>
      <c r="AS415" s="5"/>
    </row>
    <row r="416" spans="1:82" s="10" customFormat="1" ht="30" customHeight="1" thickBot="1" x14ac:dyDescent="0.25">
      <c r="A416" s="345"/>
      <c r="B416" s="347" t="s">
        <v>307</v>
      </c>
      <c r="C416" s="347" t="s">
        <v>312</v>
      </c>
      <c r="D416" s="352"/>
      <c r="E416" s="353"/>
      <c r="F416" s="357"/>
      <c r="G416" s="358"/>
      <c r="H416" s="358"/>
      <c r="I416" s="359"/>
      <c r="J416" s="337">
        <v>1061</v>
      </c>
      <c r="K416" s="341" t="str">
        <f t="shared" si="34"/>
        <v>CIP Rcpts</v>
      </c>
      <c r="L416" s="341"/>
      <c r="M416" s="348">
        <v>75</v>
      </c>
      <c r="N416" s="348"/>
      <c r="O416" s="185">
        <v>1</v>
      </c>
      <c r="P416" s="325"/>
      <c r="Q416" s="326"/>
      <c r="R416" s="323"/>
      <c r="S416" s="189"/>
      <c r="T416" s="190">
        <f t="shared" si="35"/>
        <v>0</v>
      </c>
      <c r="U416" s="191">
        <f t="shared" si="36"/>
        <v>0</v>
      </c>
      <c r="V416" s="191">
        <f t="shared" si="37"/>
        <v>75</v>
      </c>
      <c r="W416" s="191">
        <f t="shared" si="38"/>
        <v>0</v>
      </c>
      <c r="X416" s="192">
        <f t="shared" si="41"/>
        <v>75</v>
      </c>
      <c r="Y416" s="280"/>
      <c r="Z416" s="5"/>
      <c r="AA416" s="5"/>
      <c r="AB416" s="5"/>
      <c r="AC416" s="5"/>
      <c r="AD416" s="5"/>
      <c r="AE416" s="5"/>
      <c r="AF416" s="5"/>
      <c r="AG416" s="286"/>
      <c r="AH416" s="197" t="str">
        <f>IF(AG416&gt;0,VLOOKUP(AG416,$A$1:$B$300,2,0),"")</f>
        <v/>
      </c>
      <c r="AI416" s="198"/>
      <c r="AJ416" s="287"/>
      <c r="AK416" s="288"/>
      <c r="AL416" s="343"/>
      <c r="AM416" s="343"/>
      <c r="AN416" s="343"/>
      <c r="AO416" s="343"/>
      <c r="AP416" s="289"/>
      <c r="AQ416" s="5"/>
      <c r="AR416" s="5"/>
      <c r="AS416" s="5"/>
    </row>
    <row r="417" spans="1:45" s="10" customFormat="1" ht="26.25" customHeight="1" thickBot="1" x14ac:dyDescent="0.25">
      <c r="A417" s="344">
        <v>44</v>
      </c>
      <c r="B417" s="346" t="s">
        <v>307</v>
      </c>
      <c r="C417" s="349" t="s">
        <v>321</v>
      </c>
      <c r="D417" s="350" t="s">
        <v>409</v>
      </c>
      <c r="E417" s="351"/>
      <c r="F417" s="354" t="s">
        <v>398</v>
      </c>
      <c r="G417" s="355"/>
      <c r="H417" s="355"/>
      <c r="I417" s="356"/>
      <c r="J417" s="336">
        <v>1004</v>
      </c>
      <c r="K417" s="360" t="str">
        <f t="shared" si="34"/>
        <v>Gen Fund</v>
      </c>
      <c r="L417" s="360"/>
      <c r="M417" s="361">
        <v>-75</v>
      </c>
      <c r="N417" s="361"/>
      <c r="O417" s="185">
        <v>1</v>
      </c>
      <c r="P417" s="325"/>
      <c r="Q417" s="326"/>
      <c r="R417" s="323"/>
      <c r="S417" s="189"/>
      <c r="T417" s="190">
        <f t="shared" si="35"/>
        <v>-75</v>
      </c>
      <c r="U417" s="191">
        <f t="shared" si="36"/>
        <v>0</v>
      </c>
      <c r="V417" s="191">
        <f t="shared" si="37"/>
        <v>0</v>
      </c>
      <c r="W417" s="191">
        <f t="shared" si="38"/>
        <v>0</v>
      </c>
      <c r="X417" s="192">
        <f t="shared" si="41"/>
        <v>-75</v>
      </c>
      <c r="Y417" s="280"/>
      <c r="Z417" s="5"/>
      <c r="AA417" s="5"/>
      <c r="AB417" s="5"/>
      <c r="AC417" s="5"/>
      <c r="AD417" s="5"/>
      <c r="AE417" s="5"/>
      <c r="AF417" s="5"/>
      <c r="AG417" s="327"/>
      <c r="AH417" s="328"/>
      <c r="AI417" s="329">
        <f>SUM(AI418:AI433)</f>
        <v>0</v>
      </c>
      <c r="AJ417" s="177"/>
      <c r="AK417" s="178"/>
      <c r="AL417" s="330"/>
      <c r="AM417" s="331"/>
      <c r="AN417" s="331"/>
      <c r="AO417" s="332"/>
      <c r="AP417" s="181"/>
      <c r="AQ417" s="5"/>
      <c r="AR417" s="5"/>
      <c r="AS417" s="5"/>
    </row>
    <row r="418" spans="1:45" s="10" customFormat="1" ht="32.25" customHeight="1" thickBot="1" x14ac:dyDescent="0.25">
      <c r="A418" s="345"/>
      <c r="B418" s="347" t="s">
        <v>307</v>
      </c>
      <c r="C418" s="347" t="s">
        <v>312</v>
      </c>
      <c r="D418" s="352"/>
      <c r="E418" s="353"/>
      <c r="F418" s="357"/>
      <c r="G418" s="358"/>
      <c r="H418" s="358"/>
      <c r="I418" s="359"/>
      <c r="J418" s="337">
        <v>1061</v>
      </c>
      <c r="K418" s="341" t="str">
        <f t="shared" si="34"/>
        <v>CIP Rcpts</v>
      </c>
      <c r="L418" s="341"/>
      <c r="M418" s="348">
        <v>75</v>
      </c>
      <c r="N418" s="348"/>
      <c r="O418" s="185">
        <v>1</v>
      </c>
      <c r="P418" s="325"/>
      <c r="Q418" s="326"/>
      <c r="R418" s="323"/>
      <c r="S418" s="189"/>
      <c r="T418" s="190">
        <f t="shared" si="35"/>
        <v>0</v>
      </c>
      <c r="U418" s="191">
        <f t="shared" si="36"/>
        <v>0</v>
      </c>
      <c r="V418" s="191">
        <f t="shared" si="37"/>
        <v>75</v>
      </c>
      <c r="W418" s="191">
        <f t="shared" si="38"/>
        <v>0</v>
      </c>
      <c r="X418" s="192">
        <f t="shared" si="41"/>
        <v>75</v>
      </c>
      <c r="Y418" s="280"/>
      <c r="Z418" s="5"/>
      <c r="AA418" s="5"/>
      <c r="AB418" s="5"/>
      <c r="AC418" s="5"/>
      <c r="AD418" s="5"/>
      <c r="AE418" s="5"/>
      <c r="AF418" s="5"/>
      <c r="AG418" s="286"/>
      <c r="AH418" s="197" t="str">
        <f>IF(AG418&gt;0,VLOOKUP(AG418,$A$1:$B$300,2,0),"")</f>
        <v/>
      </c>
      <c r="AI418" s="198"/>
      <c r="AJ418" s="287"/>
      <c r="AK418" s="288"/>
      <c r="AL418" s="343"/>
      <c r="AM418" s="343"/>
      <c r="AN418" s="343"/>
      <c r="AO418" s="343"/>
      <c r="AP418" s="289"/>
      <c r="AQ418" s="5"/>
      <c r="AR418" s="5"/>
      <c r="AS418" s="5"/>
    </row>
    <row r="419" spans="1:45" s="10" customFormat="1" ht="26.25" customHeight="1" thickBot="1" x14ac:dyDescent="0.25">
      <c r="A419" s="344">
        <v>45</v>
      </c>
      <c r="B419" s="346" t="s">
        <v>287</v>
      </c>
      <c r="C419" s="346" t="s">
        <v>324</v>
      </c>
      <c r="D419" s="350" t="s">
        <v>409</v>
      </c>
      <c r="E419" s="351"/>
      <c r="F419" s="354" t="s">
        <v>398</v>
      </c>
      <c r="G419" s="355"/>
      <c r="H419" s="355"/>
      <c r="I419" s="356"/>
      <c r="J419" s="336">
        <v>1004</v>
      </c>
      <c r="K419" s="360" t="str">
        <f t="shared" si="34"/>
        <v>Gen Fund</v>
      </c>
      <c r="L419" s="360"/>
      <c r="M419" s="361">
        <v>-75</v>
      </c>
      <c r="N419" s="361"/>
      <c r="O419" s="185">
        <v>1</v>
      </c>
      <c r="P419" s="325"/>
      <c r="Q419" s="326"/>
      <c r="R419" s="323"/>
      <c r="S419" s="189"/>
      <c r="T419" s="190">
        <f t="shared" si="35"/>
        <v>-75</v>
      </c>
      <c r="U419" s="191">
        <f t="shared" si="36"/>
        <v>0</v>
      </c>
      <c r="V419" s="191">
        <f t="shared" si="37"/>
        <v>0</v>
      </c>
      <c r="W419" s="191">
        <f t="shared" si="38"/>
        <v>0</v>
      </c>
      <c r="X419" s="192">
        <f t="shared" si="41"/>
        <v>-75</v>
      </c>
      <c r="Y419" s="280"/>
      <c r="Z419" s="5"/>
      <c r="AA419" s="5"/>
      <c r="AB419" s="5"/>
      <c r="AC419" s="5"/>
      <c r="AD419" s="5"/>
      <c r="AE419" s="5"/>
      <c r="AF419" s="5"/>
      <c r="AG419" s="327"/>
      <c r="AH419" s="328"/>
      <c r="AI419" s="329">
        <f>SUM(AI420:AI435)</f>
        <v>0</v>
      </c>
      <c r="AJ419" s="177"/>
      <c r="AK419" s="178"/>
      <c r="AL419" s="330"/>
      <c r="AM419" s="331"/>
      <c r="AN419" s="331"/>
      <c r="AO419" s="332"/>
      <c r="AP419" s="181"/>
      <c r="AQ419" s="5"/>
      <c r="AR419" s="5"/>
      <c r="AS419" s="5"/>
    </row>
    <row r="420" spans="1:45" s="10" customFormat="1" ht="30.75" customHeight="1" thickBot="1" x14ac:dyDescent="0.25">
      <c r="A420" s="345"/>
      <c r="B420" s="347"/>
      <c r="C420" s="347"/>
      <c r="D420" s="352"/>
      <c r="E420" s="353"/>
      <c r="F420" s="357"/>
      <c r="G420" s="358"/>
      <c r="H420" s="358"/>
      <c r="I420" s="359"/>
      <c r="J420" s="337">
        <v>1061</v>
      </c>
      <c r="K420" s="341" t="str">
        <f t="shared" si="34"/>
        <v>CIP Rcpts</v>
      </c>
      <c r="L420" s="341"/>
      <c r="M420" s="348">
        <v>75</v>
      </c>
      <c r="N420" s="348"/>
      <c r="O420" s="185">
        <v>1</v>
      </c>
      <c r="P420" s="325"/>
      <c r="Q420" s="326"/>
      <c r="R420" s="323"/>
      <c r="S420" s="189"/>
      <c r="T420" s="190">
        <f t="shared" si="35"/>
        <v>0</v>
      </c>
      <c r="U420" s="191">
        <f t="shared" si="36"/>
        <v>0</v>
      </c>
      <c r="V420" s="191">
        <f t="shared" si="37"/>
        <v>75</v>
      </c>
      <c r="W420" s="191">
        <f t="shared" si="38"/>
        <v>0</v>
      </c>
      <c r="X420" s="192">
        <f t="shared" si="41"/>
        <v>75</v>
      </c>
      <c r="Y420" s="280"/>
      <c r="Z420" s="5"/>
      <c r="AA420" s="5"/>
      <c r="AB420" s="5"/>
      <c r="AC420" s="5"/>
      <c r="AD420" s="5"/>
      <c r="AE420" s="5"/>
      <c r="AF420" s="5"/>
      <c r="AG420" s="286"/>
      <c r="AH420" s="197" t="str">
        <f>IF(AG420&gt;0,VLOOKUP(AG420,$A$1:$B$300,2,0),"")</f>
        <v/>
      </c>
      <c r="AI420" s="198"/>
      <c r="AJ420" s="287"/>
      <c r="AK420" s="288"/>
      <c r="AL420" s="343"/>
      <c r="AM420" s="343"/>
      <c r="AN420" s="343"/>
      <c r="AO420" s="343"/>
      <c r="AP420" s="289"/>
      <c r="AQ420" s="5"/>
      <c r="AR420" s="5"/>
      <c r="AS420" s="5"/>
    </row>
    <row r="421" spans="1:45" s="10" customFormat="1" ht="26.25" customHeight="1" thickBot="1" x14ac:dyDescent="0.25">
      <c r="A421" s="344">
        <v>46</v>
      </c>
      <c r="B421" s="346" t="s">
        <v>287</v>
      </c>
      <c r="C421" s="346" t="s">
        <v>327</v>
      </c>
      <c r="D421" s="350" t="s">
        <v>409</v>
      </c>
      <c r="E421" s="351"/>
      <c r="F421" s="354" t="s">
        <v>398</v>
      </c>
      <c r="G421" s="355"/>
      <c r="H421" s="355"/>
      <c r="I421" s="356"/>
      <c r="J421" s="336">
        <v>1004</v>
      </c>
      <c r="K421" s="360" t="str">
        <f t="shared" si="34"/>
        <v>Gen Fund</v>
      </c>
      <c r="L421" s="360"/>
      <c r="M421" s="361">
        <v>-75</v>
      </c>
      <c r="N421" s="361"/>
      <c r="O421" s="185">
        <v>1</v>
      </c>
      <c r="P421" s="325"/>
      <c r="Q421" s="326"/>
      <c r="R421" s="323"/>
      <c r="S421" s="189"/>
      <c r="T421" s="190">
        <f t="shared" si="35"/>
        <v>-75</v>
      </c>
      <c r="U421" s="191">
        <f t="shared" si="36"/>
        <v>0</v>
      </c>
      <c r="V421" s="191">
        <f t="shared" si="37"/>
        <v>0</v>
      </c>
      <c r="W421" s="191">
        <f t="shared" si="38"/>
        <v>0</v>
      </c>
      <c r="X421" s="192">
        <f t="shared" si="41"/>
        <v>-75</v>
      </c>
      <c r="Y421" s="280"/>
      <c r="Z421" s="5"/>
      <c r="AA421" s="5"/>
      <c r="AB421" s="5"/>
      <c r="AC421" s="5"/>
      <c r="AD421" s="5"/>
      <c r="AE421" s="5"/>
      <c r="AF421" s="5"/>
      <c r="AG421" s="327"/>
      <c r="AH421" s="328"/>
      <c r="AI421" s="329">
        <f>SUM(AI422:AI437)</f>
        <v>0</v>
      </c>
      <c r="AJ421" s="177"/>
      <c r="AK421" s="178"/>
      <c r="AL421" s="330"/>
      <c r="AM421" s="331"/>
      <c r="AN421" s="331"/>
      <c r="AO421" s="332"/>
      <c r="AP421" s="181"/>
      <c r="AQ421" s="5"/>
      <c r="AR421" s="5"/>
      <c r="AS421" s="5"/>
    </row>
    <row r="422" spans="1:45" s="10" customFormat="1" ht="29.25" customHeight="1" thickBot="1" x14ac:dyDescent="0.25">
      <c r="A422" s="345"/>
      <c r="B422" s="347"/>
      <c r="C422" s="347"/>
      <c r="D422" s="352"/>
      <c r="E422" s="353"/>
      <c r="F422" s="357"/>
      <c r="G422" s="358"/>
      <c r="H422" s="358"/>
      <c r="I422" s="359"/>
      <c r="J422" s="337">
        <v>1061</v>
      </c>
      <c r="K422" s="341" t="str">
        <f t="shared" si="34"/>
        <v>CIP Rcpts</v>
      </c>
      <c r="L422" s="341"/>
      <c r="M422" s="348">
        <v>75</v>
      </c>
      <c r="N422" s="348"/>
      <c r="O422" s="185">
        <v>1</v>
      </c>
      <c r="P422" s="325"/>
      <c r="Q422" s="326"/>
      <c r="R422" s="323"/>
      <c r="S422" s="189"/>
      <c r="T422" s="190">
        <f t="shared" si="35"/>
        <v>0</v>
      </c>
      <c r="U422" s="191">
        <f t="shared" si="36"/>
        <v>0</v>
      </c>
      <c r="V422" s="191">
        <f t="shared" si="37"/>
        <v>75</v>
      </c>
      <c r="W422" s="191">
        <f t="shared" si="38"/>
        <v>0</v>
      </c>
      <c r="X422" s="192">
        <f t="shared" si="41"/>
        <v>75</v>
      </c>
      <c r="Y422" s="280"/>
      <c r="Z422" s="5"/>
      <c r="AA422" s="5"/>
      <c r="AB422" s="5"/>
      <c r="AC422" s="5"/>
      <c r="AD422" s="5"/>
      <c r="AE422" s="5"/>
      <c r="AF422" s="5"/>
      <c r="AG422" s="286"/>
      <c r="AH422" s="197" t="str">
        <f>IF(AG422&gt;0,VLOOKUP(AG422,$A$1:$B$300,2,0),"")</f>
        <v/>
      </c>
      <c r="AI422" s="198"/>
      <c r="AJ422" s="287"/>
      <c r="AK422" s="288"/>
      <c r="AL422" s="343"/>
      <c r="AM422" s="343"/>
      <c r="AN422" s="343"/>
      <c r="AO422" s="343"/>
      <c r="AP422" s="289"/>
      <c r="AQ422" s="5"/>
      <c r="AR422" s="5"/>
      <c r="AS422" s="5"/>
    </row>
    <row r="423" spans="1:45" s="10" customFormat="1" ht="42.75" customHeight="1" thickBot="1" x14ac:dyDescent="0.25">
      <c r="A423" s="333">
        <v>47</v>
      </c>
      <c r="B423" s="322" t="s">
        <v>334</v>
      </c>
      <c r="C423" s="322" t="s">
        <v>340</v>
      </c>
      <c r="D423" s="339" t="s">
        <v>405</v>
      </c>
      <c r="E423" s="339"/>
      <c r="F423" s="340" t="s">
        <v>398</v>
      </c>
      <c r="G423" s="340"/>
      <c r="H423" s="340"/>
      <c r="I423" s="340"/>
      <c r="J423" s="276">
        <v>1004</v>
      </c>
      <c r="K423" s="341" t="str">
        <f t="shared" si="34"/>
        <v>Gen Fund</v>
      </c>
      <c r="L423" s="341"/>
      <c r="M423" s="342">
        <v>-311.7</v>
      </c>
      <c r="N423" s="342"/>
      <c r="O423" s="185">
        <v>1</v>
      </c>
      <c r="P423" s="277"/>
      <c r="Q423" s="278"/>
      <c r="R423" s="279"/>
      <c r="S423" s="280"/>
      <c r="T423" s="190">
        <f t="shared" si="35"/>
        <v>-311.7</v>
      </c>
      <c r="U423" s="191">
        <f t="shared" si="36"/>
        <v>0</v>
      </c>
      <c r="V423" s="191">
        <f t="shared" si="37"/>
        <v>0</v>
      </c>
      <c r="W423" s="191">
        <f t="shared" si="38"/>
        <v>0</v>
      </c>
      <c r="X423" s="192">
        <f t="shared" si="41"/>
        <v>-311.7</v>
      </c>
      <c r="Y423" s="280"/>
      <c r="Z423" s="281">
        <f>IF($AG423&gt;0,IF(VLOOKUP($AG423,$A$1:$C$300,3,0)="UGF",$AI423,0),0)</f>
        <v>0</v>
      </c>
      <c r="AA423" s="282">
        <f>IF($AG423&gt;0,IF(VLOOKUP($AG423,$A$1:$C$300,3,0)="DGF",$AI423,0),0)</f>
        <v>0</v>
      </c>
      <c r="AB423" s="282">
        <f>IF($AG423&gt;0,IF(VLOOKUP($AG423,$A$1:$C$300,3,0)="Other",$AI423,0),0)</f>
        <v>0</v>
      </c>
      <c r="AC423" s="283">
        <f>IF($AG423&gt;0,IF(VLOOKUP($AG423,$A$1:$C$300,3,0)="Federal",$AI423,0),0)</f>
        <v>0</v>
      </c>
      <c r="AD423" s="192">
        <f>SUM(Z423:AC423)</f>
        <v>0</v>
      </c>
      <c r="AE423" s="284"/>
      <c r="AF423" s="285"/>
      <c r="AG423" s="286"/>
      <c r="AH423" s="197" t="str">
        <f>IF(AG423&gt;0,VLOOKUP(AG423,$A$1:$B$300,2,0),"")</f>
        <v/>
      </c>
      <c r="AI423" s="198"/>
      <c r="AJ423" s="287"/>
      <c r="AK423" s="288"/>
      <c r="AL423" s="343"/>
      <c r="AM423" s="343"/>
      <c r="AN423" s="343"/>
      <c r="AO423" s="343"/>
      <c r="AP423" s="289"/>
      <c r="AQ423" s="5"/>
      <c r="AR423" s="5"/>
      <c r="AS423" s="5"/>
    </row>
    <row r="424" spans="1:45" s="10" customFormat="1" ht="46.5" customHeight="1" thickBot="1" x14ac:dyDescent="0.25">
      <c r="A424" s="333">
        <v>48</v>
      </c>
      <c r="B424" s="324" t="s">
        <v>334</v>
      </c>
      <c r="C424" s="324" t="s">
        <v>345</v>
      </c>
      <c r="D424" s="339" t="s">
        <v>405</v>
      </c>
      <c r="E424" s="339"/>
      <c r="F424" s="340" t="s">
        <v>398</v>
      </c>
      <c r="G424" s="340"/>
      <c r="H424" s="340"/>
      <c r="I424" s="340"/>
      <c r="J424" s="276">
        <v>1004</v>
      </c>
      <c r="K424" s="341" t="str">
        <f t="shared" si="34"/>
        <v>Gen Fund</v>
      </c>
      <c r="L424" s="341"/>
      <c r="M424" s="342">
        <v>-397.3</v>
      </c>
      <c r="N424" s="342"/>
      <c r="O424" s="185">
        <v>1</v>
      </c>
      <c r="P424" s="277"/>
      <c r="Q424" s="278"/>
      <c r="R424" s="279"/>
      <c r="S424" s="280"/>
      <c r="T424" s="190">
        <f t="shared" si="35"/>
        <v>-397.3</v>
      </c>
      <c r="U424" s="191">
        <f t="shared" si="36"/>
        <v>0</v>
      </c>
      <c r="V424" s="191">
        <f t="shared" si="37"/>
        <v>0</v>
      </c>
      <c r="W424" s="191">
        <f t="shared" si="38"/>
        <v>0</v>
      </c>
      <c r="X424" s="192">
        <f t="shared" si="41"/>
        <v>-397.3</v>
      </c>
      <c r="Y424" s="280"/>
      <c r="Z424" s="281">
        <f>IF($AG424&gt;0,IF(VLOOKUP($AG424,$A$1:$C$300,3,0)="UGF",$AI424,0),0)</f>
        <v>0</v>
      </c>
      <c r="AA424" s="282">
        <f>IF($AG424&gt;0,IF(VLOOKUP($AG424,$A$1:$C$300,3,0)="DGF",$AI424,0),0)</f>
        <v>0</v>
      </c>
      <c r="AB424" s="282">
        <f>IF($AG424&gt;0,IF(VLOOKUP($AG424,$A$1:$C$300,3,0)="Other",$AI424,0),0)</f>
        <v>0</v>
      </c>
      <c r="AC424" s="283">
        <f>IF($AG424&gt;0,IF(VLOOKUP($AG424,$A$1:$C$300,3,0)="Federal",$AI424,0),0)</f>
        <v>0</v>
      </c>
      <c r="AD424" s="192">
        <f>SUM(Z424:AC424)</f>
        <v>0</v>
      </c>
      <c r="AE424" s="284"/>
      <c r="AF424" s="285"/>
      <c r="AG424" s="286"/>
      <c r="AH424" s="197" t="str">
        <f>IF(AG424&gt;0,VLOOKUP(AG424,$A$1:$B$300,2,0),"")</f>
        <v/>
      </c>
      <c r="AI424" s="198"/>
      <c r="AJ424" s="287"/>
      <c r="AK424" s="288"/>
      <c r="AL424" s="343"/>
      <c r="AM424" s="343"/>
      <c r="AN424" s="343"/>
      <c r="AO424" s="343"/>
      <c r="AP424" s="289"/>
      <c r="AQ424" s="5"/>
      <c r="AR424" s="5"/>
      <c r="AS424" s="5"/>
    </row>
    <row r="425" spans="1:45" s="10" customFormat="1" ht="48" customHeight="1" thickBot="1" x14ac:dyDescent="0.25">
      <c r="A425" s="333">
        <v>49</v>
      </c>
      <c r="B425" s="324" t="s">
        <v>334</v>
      </c>
      <c r="C425" s="324" t="s">
        <v>346</v>
      </c>
      <c r="D425" s="339" t="s">
        <v>405</v>
      </c>
      <c r="E425" s="339"/>
      <c r="F425" s="340" t="s">
        <v>398</v>
      </c>
      <c r="G425" s="340"/>
      <c r="H425" s="340"/>
      <c r="I425" s="340"/>
      <c r="J425" s="276">
        <v>1004</v>
      </c>
      <c r="K425" s="341" t="str">
        <f t="shared" si="34"/>
        <v>Gen Fund</v>
      </c>
      <c r="L425" s="341"/>
      <c r="M425" s="342">
        <v>-91</v>
      </c>
      <c r="N425" s="342"/>
      <c r="O425" s="185">
        <v>1</v>
      </c>
      <c r="P425" s="277"/>
      <c r="Q425" s="278"/>
      <c r="R425" s="279"/>
      <c r="S425" s="280"/>
      <c r="T425" s="190">
        <f t="shared" si="35"/>
        <v>-91</v>
      </c>
      <c r="U425" s="191">
        <f t="shared" si="36"/>
        <v>0</v>
      </c>
      <c r="V425" s="191">
        <f t="shared" si="37"/>
        <v>0</v>
      </c>
      <c r="W425" s="191">
        <f t="shared" si="38"/>
        <v>0</v>
      </c>
      <c r="X425" s="192">
        <f t="shared" si="41"/>
        <v>-91</v>
      </c>
      <c r="Y425" s="280"/>
      <c r="Z425" s="281">
        <f>IF($AG425&gt;0,IF(VLOOKUP($AG425,$A$1:$C$300,3,0)="UGF",$AI425,0),0)</f>
        <v>0</v>
      </c>
      <c r="AA425" s="282">
        <f>IF($AG425&gt;0,IF(VLOOKUP($AG425,$A$1:$C$300,3,0)="DGF",$AI425,0),0)</f>
        <v>0</v>
      </c>
      <c r="AB425" s="282">
        <f>IF($AG425&gt;0,IF(VLOOKUP($AG425,$A$1:$C$300,3,0)="Other",$AI425,0),0)</f>
        <v>0</v>
      </c>
      <c r="AC425" s="283">
        <f>IF($AG425&gt;0,IF(VLOOKUP($AG425,$A$1:$C$300,3,0)="Federal",$AI425,0),0)</f>
        <v>0</v>
      </c>
      <c r="AD425" s="192">
        <f>SUM(Z425:AC425)</f>
        <v>0</v>
      </c>
      <c r="AE425" s="284"/>
      <c r="AF425" s="285"/>
      <c r="AG425" s="286"/>
      <c r="AH425" s="197" t="str">
        <f>IF(AG425&gt;0,VLOOKUP(AG425,$A$1:$B$300,2,0),"")</f>
        <v/>
      </c>
      <c r="AI425" s="198"/>
      <c r="AJ425" s="287"/>
      <c r="AK425" s="288"/>
      <c r="AL425" s="343"/>
      <c r="AM425" s="343"/>
      <c r="AN425" s="343"/>
      <c r="AO425" s="343"/>
      <c r="AP425" s="289"/>
      <c r="AQ425" s="5"/>
      <c r="AR425" s="5"/>
      <c r="AS425" s="5"/>
    </row>
    <row r="426" spans="1:45" s="10" customFormat="1" ht="13.5" customHeight="1" x14ac:dyDescent="0.2">
      <c r="A426" s="291"/>
      <c r="B426" s="291"/>
      <c r="C426" s="334"/>
      <c r="D426" s="291"/>
      <c r="E426" s="291"/>
      <c r="F426" s="291"/>
      <c r="G426" s="291"/>
      <c r="H426" s="291"/>
      <c r="I426" s="210"/>
      <c r="J426" s="210"/>
      <c r="K426" s="210"/>
      <c r="L426" s="210"/>
      <c r="M426" s="210"/>
      <c r="N426" s="210"/>
      <c r="O426" s="211"/>
      <c r="P426" s="211"/>
      <c r="Q426" s="211"/>
      <c r="R426" s="211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210"/>
      <c r="AH426" s="210"/>
      <c r="AI426" s="210"/>
      <c r="AJ426" s="5"/>
      <c r="AK426" s="5"/>
      <c r="AL426" s="291"/>
      <c r="AM426" s="291"/>
      <c r="AN426" s="291"/>
      <c r="AO426" s="210"/>
      <c r="AP426" s="5"/>
      <c r="AQ426" s="5"/>
      <c r="AR426" s="5"/>
      <c r="AS426" s="5"/>
    </row>
    <row r="427" spans="1:45" s="10" customFormat="1" ht="12.75" customHeight="1" x14ac:dyDescent="0.2">
      <c r="A427" s="291"/>
      <c r="B427" s="291"/>
      <c r="C427" s="291"/>
      <c r="D427" s="291"/>
      <c r="E427" s="291"/>
      <c r="F427" s="291"/>
      <c r="G427" s="291"/>
      <c r="H427" s="291"/>
      <c r="O427" s="116"/>
      <c r="S427" s="5"/>
      <c r="T427" s="5"/>
      <c r="U427" s="5"/>
      <c r="V427" s="5"/>
      <c r="W427" s="5"/>
      <c r="X427" s="5"/>
      <c r="Y427" s="5"/>
      <c r="AD427" s="5"/>
      <c r="AF427" s="5"/>
      <c r="AJ427" s="5"/>
      <c r="AK427" s="5"/>
      <c r="AL427" s="291"/>
      <c r="AM427" s="291"/>
      <c r="AN427" s="291"/>
      <c r="AP427" s="5"/>
      <c r="AQ427" s="5"/>
      <c r="AR427" s="5"/>
      <c r="AS427" s="5"/>
    </row>
    <row r="428" spans="1:45" s="10" customFormat="1" ht="12.75" customHeight="1" x14ac:dyDescent="0.2">
      <c r="A428" s="11"/>
      <c r="B428" s="11"/>
      <c r="C428" s="11"/>
      <c r="D428" s="291"/>
      <c r="E428" s="291"/>
      <c r="F428" s="291"/>
      <c r="G428" s="291"/>
      <c r="H428" s="291"/>
      <c r="I428" s="291"/>
      <c r="J428" s="291"/>
      <c r="K428" s="291"/>
      <c r="L428" s="291"/>
      <c r="M428" s="291"/>
      <c r="N428" s="291"/>
      <c r="O428" s="292"/>
      <c r="P428" s="291"/>
      <c r="Q428" s="291"/>
      <c r="R428" s="291"/>
      <c r="S428" s="291"/>
      <c r="T428" s="291"/>
      <c r="U428" s="291"/>
      <c r="Y428" s="291"/>
      <c r="Z428" s="291"/>
      <c r="AA428" s="291"/>
      <c r="AB428" s="291"/>
      <c r="AC428" s="291"/>
      <c r="AD428" s="291"/>
      <c r="AE428" s="291"/>
      <c r="AF428" s="5"/>
      <c r="AG428" s="291"/>
      <c r="AH428" s="291"/>
      <c r="AI428" s="291"/>
      <c r="AJ428" s="5"/>
      <c r="AK428" s="5"/>
      <c r="AL428" s="291"/>
      <c r="AM428" s="291"/>
      <c r="AN428" s="291"/>
      <c r="AO428" s="291"/>
      <c r="AP428" s="5"/>
      <c r="AQ428" s="5"/>
      <c r="AR428" s="5"/>
      <c r="AS428" s="5"/>
    </row>
    <row r="429" spans="1:45" s="10" customFormat="1" ht="12.75" customHeight="1" x14ac:dyDescent="0.2">
      <c r="A429" s="293"/>
      <c r="B429" s="293"/>
      <c r="C429" s="293"/>
      <c r="D429" s="293"/>
      <c r="E429" s="293"/>
      <c r="F429" s="293"/>
      <c r="G429" s="293"/>
      <c r="H429" s="293"/>
      <c r="I429" s="291"/>
      <c r="J429" s="291"/>
      <c r="K429" s="291"/>
      <c r="L429" s="291"/>
      <c r="M429" s="291"/>
      <c r="N429" s="291"/>
      <c r="O429" s="292"/>
      <c r="P429" s="291"/>
      <c r="Q429" s="291"/>
      <c r="R429" s="291"/>
      <c r="S429" s="291"/>
      <c r="T429" s="291"/>
      <c r="U429" s="291"/>
      <c r="Y429" s="291"/>
      <c r="Z429" s="291"/>
      <c r="AA429" s="291"/>
      <c r="AB429" s="291"/>
      <c r="AC429" s="291"/>
      <c r="AD429" s="291"/>
      <c r="AE429" s="291"/>
      <c r="AF429" s="5"/>
      <c r="AG429" s="291"/>
      <c r="AH429" s="291"/>
      <c r="AI429" s="291"/>
      <c r="AJ429" s="5"/>
      <c r="AK429" s="5"/>
      <c r="AL429" s="293"/>
      <c r="AM429" s="293"/>
      <c r="AN429" s="293"/>
      <c r="AO429" s="291"/>
      <c r="AP429" s="5"/>
      <c r="AQ429" s="5"/>
      <c r="AR429" s="5"/>
      <c r="AS429" s="5"/>
    </row>
    <row r="430" spans="1:45" s="10" customFormat="1" ht="12.75" customHeight="1" x14ac:dyDescent="0.2">
      <c r="A430" s="11"/>
      <c r="B430" s="11"/>
      <c r="C430" s="11"/>
      <c r="I430" s="291"/>
      <c r="J430" s="291"/>
      <c r="K430" s="291"/>
      <c r="L430" s="291"/>
      <c r="M430" s="291"/>
      <c r="N430" s="291"/>
      <c r="O430" s="292"/>
      <c r="P430" s="291"/>
      <c r="Q430" s="291"/>
      <c r="R430" s="291"/>
      <c r="S430" s="291"/>
      <c r="T430" s="291"/>
      <c r="U430" s="291"/>
      <c r="V430" s="291"/>
      <c r="W430" s="291"/>
      <c r="X430" s="291"/>
      <c r="Y430" s="291"/>
      <c r="Z430" s="291"/>
      <c r="AA430" s="291"/>
      <c r="AB430" s="291"/>
      <c r="AC430" s="291"/>
      <c r="AD430" s="291"/>
      <c r="AE430" s="291"/>
      <c r="AF430" s="5"/>
      <c r="AG430" s="291"/>
      <c r="AH430" s="291"/>
      <c r="AI430" s="291"/>
      <c r="AJ430" s="5"/>
      <c r="AK430" s="5"/>
      <c r="AO430" s="291"/>
      <c r="AP430" s="5"/>
      <c r="AQ430" s="5"/>
      <c r="AR430" s="5"/>
      <c r="AS430" s="5"/>
    </row>
    <row r="431" spans="1:45" s="10" customFormat="1" ht="12.75" customHeight="1" x14ac:dyDescent="0.2">
      <c r="A431" s="11"/>
      <c r="B431" s="11"/>
      <c r="C431" s="11"/>
      <c r="I431" s="293"/>
      <c r="J431" s="293"/>
      <c r="K431" s="293"/>
      <c r="L431" s="293"/>
      <c r="M431" s="293"/>
      <c r="N431" s="293"/>
      <c r="O431" s="292"/>
      <c r="P431" s="293"/>
      <c r="Q431" s="293"/>
      <c r="R431" s="293"/>
      <c r="Z431" s="293"/>
      <c r="AA431" s="293"/>
      <c r="AB431" s="293"/>
      <c r="AC431" s="293"/>
      <c r="AE431" s="293"/>
      <c r="AF431" s="5"/>
      <c r="AG431" s="293"/>
      <c r="AH431" s="293"/>
      <c r="AI431" s="293"/>
      <c r="AJ431" s="5"/>
      <c r="AK431" s="5"/>
      <c r="AO431" s="293"/>
      <c r="AP431" s="5"/>
      <c r="AQ431" s="5"/>
      <c r="AR431" s="5"/>
      <c r="AS431" s="5"/>
    </row>
    <row r="432" spans="1:45" s="10" customFormat="1" ht="12.75" customHeight="1" x14ac:dyDescent="0.2">
      <c r="A432" s="11"/>
      <c r="B432" s="11"/>
      <c r="C432" s="11"/>
      <c r="O432" s="116"/>
      <c r="P432" s="116"/>
      <c r="Q432" s="116"/>
      <c r="R432" s="116"/>
      <c r="AF432" s="5"/>
      <c r="AJ432" s="5"/>
      <c r="AK432" s="5"/>
      <c r="AP432" s="5"/>
      <c r="AQ432" s="5"/>
      <c r="AR432" s="5"/>
      <c r="AS432" s="5"/>
    </row>
    <row r="433" spans="1:45" s="10" customFormat="1" ht="12.75" customHeight="1" x14ac:dyDescent="0.2">
      <c r="A433" s="11"/>
      <c r="B433" s="11"/>
      <c r="C433" s="11"/>
      <c r="O433" s="116"/>
      <c r="P433" s="116"/>
      <c r="Q433" s="116"/>
      <c r="R433" s="116"/>
      <c r="AF433" s="5"/>
      <c r="AJ433" s="5"/>
      <c r="AK433" s="5"/>
      <c r="AP433" s="5"/>
      <c r="AQ433" s="5"/>
      <c r="AR433" s="5"/>
      <c r="AS433" s="5"/>
    </row>
    <row r="434" spans="1:45" s="10" customFormat="1" ht="12.75" customHeight="1" x14ac:dyDescent="0.2">
      <c r="A434" s="11"/>
      <c r="B434" s="11"/>
      <c r="C434" s="11"/>
      <c r="O434" s="116"/>
      <c r="P434" s="116"/>
      <c r="Q434" s="116"/>
      <c r="R434" s="116"/>
      <c r="AF434" s="5"/>
      <c r="AJ434" s="5"/>
      <c r="AK434" s="5"/>
      <c r="AP434" s="5"/>
      <c r="AQ434" s="5"/>
      <c r="AR434" s="5"/>
      <c r="AS434" s="5"/>
    </row>
    <row r="435" spans="1:45" s="10" customFormat="1" ht="12.75" customHeight="1" x14ac:dyDescent="0.2">
      <c r="A435" s="11"/>
      <c r="B435" s="11"/>
      <c r="C435" s="11"/>
      <c r="O435" s="116"/>
      <c r="P435" s="116"/>
      <c r="Q435" s="116"/>
      <c r="R435" s="116"/>
      <c r="AF435" s="5"/>
      <c r="AJ435" s="5"/>
      <c r="AK435" s="5"/>
      <c r="AP435" s="5"/>
      <c r="AQ435" s="5"/>
      <c r="AR435" s="5"/>
      <c r="AS435" s="5"/>
    </row>
    <row r="436" spans="1:45" s="10" customFormat="1" ht="12.75" customHeight="1" x14ac:dyDescent="0.2">
      <c r="A436" s="11"/>
      <c r="B436" s="11"/>
      <c r="C436" s="11"/>
      <c r="O436" s="116"/>
      <c r="P436" s="116"/>
      <c r="Q436" s="116"/>
      <c r="R436" s="116"/>
      <c r="AF436" s="5"/>
      <c r="AJ436" s="5"/>
      <c r="AK436" s="5"/>
      <c r="AP436" s="5"/>
      <c r="AQ436" s="5"/>
      <c r="AR436" s="5"/>
      <c r="AS436" s="5"/>
    </row>
    <row r="437" spans="1:45" s="10" customFormat="1" ht="12.75" customHeight="1" x14ac:dyDescent="0.2">
      <c r="A437" s="11"/>
      <c r="B437" s="11"/>
      <c r="C437" s="11"/>
      <c r="O437" s="116"/>
      <c r="P437" s="116"/>
      <c r="Q437" s="116"/>
      <c r="R437" s="116"/>
      <c r="AF437" s="5"/>
      <c r="AJ437" s="5"/>
      <c r="AK437" s="5"/>
      <c r="AP437" s="5"/>
      <c r="AQ437" s="5"/>
      <c r="AR437" s="5"/>
      <c r="AS437" s="5"/>
    </row>
    <row r="438" spans="1:45" s="10" customFormat="1" ht="12.75" customHeight="1" x14ac:dyDescent="0.2">
      <c r="A438" s="11"/>
      <c r="B438" s="11"/>
      <c r="C438" s="11"/>
      <c r="O438" s="116"/>
      <c r="P438" s="116"/>
      <c r="Q438" s="116"/>
      <c r="R438" s="116"/>
      <c r="AF438" s="5"/>
      <c r="AJ438" s="5"/>
      <c r="AK438" s="5"/>
      <c r="AP438" s="5"/>
      <c r="AQ438" s="5"/>
      <c r="AR438" s="5"/>
      <c r="AS438" s="5"/>
    </row>
    <row r="439" spans="1:45" s="10" customFormat="1" ht="12.75" customHeight="1" x14ac:dyDescent="0.2">
      <c r="A439" s="11"/>
      <c r="B439" s="11"/>
      <c r="C439" s="11"/>
      <c r="O439" s="116"/>
      <c r="P439" s="116"/>
      <c r="Q439" s="116"/>
      <c r="R439" s="116"/>
      <c r="AF439" s="5"/>
      <c r="AJ439" s="5"/>
      <c r="AK439" s="5"/>
      <c r="AP439" s="5"/>
      <c r="AQ439" s="5"/>
      <c r="AR439" s="5"/>
      <c r="AS439" s="5"/>
    </row>
    <row r="440" spans="1:45" s="10" customFormat="1" ht="12.75" customHeight="1" x14ac:dyDescent="0.2">
      <c r="A440" s="11"/>
      <c r="B440" s="11"/>
      <c r="C440" s="11"/>
      <c r="O440" s="116"/>
      <c r="P440" s="116"/>
      <c r="Q440" s="116"/>
      <c r="R440" s="116"/>
      <c r="AF440" s="5"/>
      <c r="AJ440" s="5"/>
      <c r="AK440" s="5"/>
      <c r="AP440" s="5"/>
      <c r="AQ440" s="5"/>
      <c r="AR440" s="5"/>
      <c r="AS440" s="5"/>
    </row>
    <row r="441" spans="1:45" s="10" customFormat="1" ht="12.75" customHeight="1" x14ac:dyDescent="0.2">
      <c r="A441" s="11"/>
      <c r="B441" s="11"/>
      <c r="C441" s="11"/>
      <c r="O441" s="116"/>
      <c r="P441" s="116"/>
      <c r="Q441" s="116"/>
      <c r="R441" s="116"/>
      <c r="AF441" s="5"/>
      <c r="AJ441" s="5"/>
      <c r="AK441" s="5"/>
      <c r="AP441" s="5"/>
      <c r="AQ441" s="5"/>
      <c r="AR441" s="5"/>
      <c r="AS441" s="5"/>
    </row>
    <row r="442" spans="1:45" s="10" customFormat="1" ht="12.75" customHeight="1" x14ac:dyDescent="0.2">
      <c r="A442" s="11"/>
      <c r="B442" s="11"/>
      <c r="C442" s="11"/>
      <c r="O442" s="116"/>
      <c r="P442" s="116"/>
      <c r="Q442" s="116"/>
      <c r="R442" s="116"/>
      <c r="AF442" s="5"/>
      <c r="AJ442" s="5"/>
      <c r="AK442" s="5"/>
      <c r="AP442" s="5"/>
      <c r="AQ442" s="5"/>
      <c r="AR442" s="5"/>
      <c r="AS442" s="5"/>
    </row>
    <row r="443" spans="1:45" s="10" customFormat="1" ht="12.75" customHeight="1" x14ac:dyDescent="0.2">
      <c r="A443" s="11"/>
      <c r="B443" s="11"/>
      <c r="C443" s="11"/>
      <c r="O443" s="116"/>
      <c r="P443" s="116"/>
      <c r="Q443" s="116"/>
      <c r="R443" s="116"/>
      <c r="AF443" s="5"/>
      <c r="AJ443" s="5"/>
      <c r="AK443" s="5"/>
      <c r="AP443" s="5"/>
      <c r="AQ443" s="5"/>
      <c r="AR443" s="5"/>
      <c r="AS443" s="5"/>
    </row>
    <row r="444" spans="1:45" s="10" customFormat="1" ht="12.75" customHeight="1" x14ac:dyDescent="0.2">
      <c r="A444" s="11"/>
      <c r="B444" s="11"/>
      <c r="C444" s="11"/>
      <c r="O444" s="116"/>
      <c r="P444" s="116"/>
      <c r="Q444" s="116"/>
      <c r="R444" s="116"/>
      <c r="AF444" s="5"/>
      <c r="AJ444" s="5"/>
      <c r="AK444" s="5"/>
      <c r="AP444" s="5"/>
      <c r="AQ444" s="5"/>
      <c r="AR444" s="5"/>
      <c r="AS444" s="5"/>
    </row>
    <row r="445" spans="1:45" s="10" customFormat="1" ht="12.75" customHeight="1" x14ac:dyDescent="0.2">
      <c r="A445" s="11"/>
      <c r="B445" s="11"/>
      <c r="C445" s="11"/>
      <c r="O445" s="116"/>
      <c r="P445" s="116"/>
      <c r="Q445" s="116"/>
      <c r="R445" s="116"/>
      <c r="AF445" s="5"/>
      <c r="AJ445" s="5"/>
      <c r="AK445" s="5"/>
      <c r="AP445" s="5"/>
      <c r="AQ445" s="5"/>
      <c r="AR445" s="5"/>
      <c r="AS445" s="5"/>
    </row>
    <row r="446" spans="1:45" s="10" customFormat="1" ht="12.75" customHeight="1" x14ac:dyDescent="0.2">
      <c r="A446" s="11"/>
      <c r="B446" s="11"/>
      <c r="C446" s="11"/>
      <c r="O446" s="116"/>
      <c r="P446" s="116"/>
      <c r="Q446" s="116"/>
      <c r="R446" s="116"/>
      <c r="AF446" s="5"/>
      <c r="AJ446" s="5"/>
      <c r="AK446" s="5"/>
      <c r="AP446" s="5"/>
      <c r="AQ446" s="5"/>
      <c r="AR446" s="5"/>
      <c r="AS446" s="5"/>
    </row>
    <row r="447" spans="1:45" s="10" customFormat="1" ht="12.75" customHeight="1" x14ac:dyDescent="0.2">
      <c r="A447" s="11"/>
      <c r="B447" s="11"/>
      <c r="C447" s="11"/>
      <c r="O447" s="116"/>
      <c r="P447" s="116"/>
      <c r="Q447" s="116"/>
      <c r="R447" s="116"/>
      <c r="AF447" s="5"/>
      <c r="AJ447" s="5"/>
      <c r="AK447" s="5"/>
      <c r="AP447" s="5"/>
      <c r="AQ447" s="5"/>
      <c r="AR447" s="5"/>
      <c r="AS447" s="5"/>
    </row>
    <row r="448" spans="1:45" s="10" customFormat="1" ht="12.75" customHeight="1" x14ac:dyDescent="0.2">
      <c r="A448" s="11"/>
      <c r="B448" s="11"/>
      <c r="C448" s="11"/>
      <c r="O448" s="116"/>
      <c r="P448" s="116"/>
      <c r="Q448" s="116"/>
      <c r="R448" s="116"/>
      <c r="AF448" s="5"/>
      <c r="AJ448" s="5"/>
      <c r="AK448" s="5"/>
      <c r="AP448" s="5"/>
      <c r="AQ448" s="5"/>
      <c r="AR448" s="5"/>
      <c r="AS448" s="5"/>
    </row>
    <row r="449" spans="1:45" s="10" customFormat="1" ht="12.75" customHeight="1" x14ac:dyDescent="0.2">
      <c r="A449" s="11"/>
      <c r="B449" s="11"/>
      <c r="C449" s="11"/>
      <c r="O449" s="116"/>
      <c r="P449" s="116"/>
      <c r="Q449" s="116"/>
      <c r="R449" s="116"/>
      <c r="AF449" s="5"/>
      <c r="AJ449" s="5"/>
      <c r="AK449" s="5"/>
      <c r="AP449" s="5"/>
      <c r="AQ449" s="5"/>
      <c r="AR449" s="5"/>
      <c r="AS449" s="5"/>
    </row>
    <row r="450" spans="1:45" s="10" customFormat="1" ht="12.75" customHeight="1" x14ac:dyDescent="0.2">
      <c r="A450" s="11"/>
      <c r="B450" s="11"/>
      <c r="C450" s="11"/>
      <c r="O450" s="116"/>
      <c r="P450" s="116"/>
      <c r="Q450" s="116"/>
      <c r="R450" s="116"/>
      <c r="AF450" s="5"/>
      <c r="AJ450" s="5"/>
      <c r="AK450" s="5"/>
      <c r="AP450" s="5"/>
      <c r="AQ450" s="5"/>
      <c r="AR450" s="5"/>
      <c r="AS450" s="5"/>
    </row>
    <row r="451" spans="1:45" s="10" customFormat="1" ht="12.75" customHeight="1" x14ac:dyDescent="0.2">
      <c r="A451" s="11"/>
      <c r="B451" s="11"/>
      <c r="C451" s="11"/>
      <c r="O451" s="116"/>
      <c r="P451" s="116"/>
      <c r="Q451" s="116"/>
      <c r="R451" s="116"/>
      <c r="AF451" s="5"/>
      <c r="AJ451" s="5"/>
      <c r="AK451" s="5"/>
      <c r="AP451" s="5"/>
      <c r="AQ451" s="5"/>
      <c r="AR451" s="5"/>
      <c r="AS451" s="5"/>
    </row>
    <row r="452" spans="1:45" s="10" customFormat="1" ht="12.75" customHeight="1" x14ac:dyDescent="0.2">
      <c r="A452" s="11"/>
      <c r="B452" s="11"/>
      <c r="C452" s="11"/>
      <c r="O452" s="116"/>
      <c r="P452" s="116"/>
      <c r="Q452" s="116"/>
      <c r="R452" s="116"/>
      <c r="AF452" s="5"/>
      <c r="AJ452" s="5"/>
      <c r="AK452" s="5"/>
      <c r="AP452" s="5"/>
      <c r="AQ452" s="5"/>
      <c r="AR452" s="5"/>
      <c r="AS452" s="5"/>
    </row>
    <row r="453" spans="1:45" s="10" customFormat="1" ht="12.75" customHeight="1" x14ac:dyDescent="0.2">
      <c r="A453" s="11"/>
      <c r="B453" s="11"/>
      <c r="C453" s="11"/>
      <c r="O453" s="116"/>
      <c r="P453" s="116"/>
      <c r="Q453" s="116"/>
      <c r="R453" s="116"/>
      <c r="AF453" s="5"/>
      <c r="AJ453" s="5"/>
      <c r="AK453" s="5"/>
      <c r="AP453" s="5"/>
      <c r="AQ453" s="5"/>
      <c r="AR453" s="5"/>
      <c r="AS453" s="5"/>
    </row>
    <row r="454" spans="1:45" s="10" customFormat="1" ht="12.75" customHeight="1" x14ac:dyDescent="0.2">
      <c r="A454" s="11"/>
      <c r="B454" s="11"/>
      <c r="C454" s="11"/>
      <c r="O454" s="116"/>
      <c r="P454" s="116"/>
      <c r="Q454" s="116"/>
      <c r="R454" s="116"/>
      <c r="AF454" s="5"/>
      <c r="AJ454" s="5"/>
      <c r="AK454" s="5"/>
      <c r="AP454" s="5"/>
      <c r="AQ454" s="5"/>
      <c r="AR454" s="5"/>
      <c r="AS454" s="5"/>
    </row>
    <row r="455" spans="1:45" s="10" customFormat="1" ht="12.75" customHeight="1" x14ac:dyDescent="0.2">
      <c r="A455" s="11"/>
      <c r="B455" s="11"/>
      <c r="C455" s="11"/>
      <c r="O455" s="116"/>
      <c r="P455" s="116"/>
      <c r="Q455" s="116"/>
      <c r="R455" s="116"/>
      <c r="AF455" s="5"/>
      <c r="AJ455" s="5"/>
      <c r="AK455" s="5"/>
      <c r="AP455" s="5"/>
      <c r="AQ455" s="5"/>
      <c r="AR455" s="5"/>
      <c r="AS455" s="5"/>
    </row>
    <row r="456" spans="1:45" s="10" customFormat="1" ht="12.75" customHeight="1" x14ac:dyDescent="0.2">
      <c r="A456" s="11"/>
      <c r="B456" s="11"/>
      <c r="C456" s="11"/>
      <c r="O456" s="116"/>
      <c r="P456" s="116"/>
      <c r="Q456" s="116"/>
      <c r="R456" s="116"/>
      <c r="AF456" s="5"/>
      <c r="AJ456" s="5"/>
      <c r="AK456" s="5"/>
      <c r="AP456" s="5"/>
      <c r="AQ456" s="5"/>
      <c r="AR456" s="5"/>
      <c r="AS456" s="5"/>
    </row>
    <row r="457" spans="1:45" s="10" customFormat="1" ht="12.75" customHeight="1" x14ac:dyDescent="0.2">
      <c r="A457" s="11"/>
      <c r="B457" s="11"/>
      <c r="C457" s="11"/>
      <c r="O457" s="116"/>
      <c r="P457" s="116"/>
      <c r="Q457" s="116"/>
      <c r="R457" s="116"/>
      <c r="AF457" s="5"/>
      <c r="AJ457" s="5"/>
      <c r="AK457" s="5"/>
      <c r="AP457" s="5"/>
      <c r="AQ457" s="5"/>
      <c r="AR457" s="5"/>
      <c r="AS457" s="5"/>
    </row>
    <row r="458" spans="1:45" s="10" customFormat="1" ht="12.75" customHeight="1" x14ac:dyDescent="0.2">
      <c r="A458" s="11"/>
      <c r="B458" s="11"/>
      <c r="C458" s="11"/>
      <c r="O458" s="116"/>
      <c r="P458" s="116"/>
      <c r="Q458" s="116"/>
      <c r="R458" s="116"/>
      <c r="AF458" s="5"/>
      <c r="AJ458" s="5"/>
      <c r="AK458" s="5"/>
      <c r="AP458" s="5"/>
      <c r="AQ458" s="5"/>
      <c r="AR458" s="5"/>
      <c r="AS458" s="5"/>
    </row>
    <row r="459" spans="1:45" s="10" customFormat="1" ht="12.75" customHeight="1" x14ac:dyDescent="0.2">
      <c r="A459" s="11"/>
      <c r="B459" s="11"/>
      <c r="C459" s="11"/>
      <c r="O459" s="116"/>
      <c r="P459" s="116"/>
      <c r="Q459" s="116"/>
      <c r="R459" s="116"/>
      <c r="AF459" s="5"/>
      <c r="AJ459" s="5"/>
      <c r="AK459" s="5"/>
      <c r="AP459" s="5"/>
      <c r="AQ459" s="5"/>
      <c r="AR459" s="5"/>
      <c r="AS459" s="5"/>
    </row>
    <row r="460" spans="1:45" s="10" customFormat="1" ht="12.75" customHeight="1" x14ac:dyDescent="0.2">
      <c r="A460" s="11"/>
      <c r="B460" s="11"/>
      <c r="C460" s="11"/>
      <c r="O460" s="116"/>
      <c r="P460" s="116"/>
      <c r="Q460" s="116"/>
      <c r="R460" s="116"/>
      <c r="AF460" s="5"/>
      <c r="AJ460" s="5"/>
      <c r="AK460" s="5"/>
      <c r="AP460" s="5"/>
      <c r="AQ460" s="5"/>
      <c r="AR460" s="5"/>
      <c r="AS460" s="5"/>
    </row>
    <row r="461" spans="1:45" s="10" customFormat="1" ht="12.75" customHeight="1" x14ac:dyDescent="0.2">
      <c r="A461" s="11"/>
      <c r="B461" s="11"/>
      <c r="C461" s="11"/>
      <c r="O461" s="116"/>
      <c r="P461" s="116"/>
      <c r="Q461" s="116"/>
      <c r="R461" s="116"/>
      <c r="AF461" s="5"/>
      <c r="AJ461" s="5"/>
      <c r="AK461" s="5"/>
      <c r="AP461" s="5"/>
      <c r="AQ461" s="5"/>
      <c r="AR461" s="5"/>
      <c r="AS461" s="5"/>
    </row>
    <row r="462" spans="1:45" s="10" customFormat="1" ht="12.75" customHeight="1" x14ac:dyDescent="0.2">
      <c r="A462" s="11"/>
      <c r="B462" s="11"/>
      <c r="C462" s="11"/>
      <c r="O462" s="116"/>
      <c r="P462" s="116"/>
      <c r="Q462" s="116"/>
      <c r="R462" s="116"/>
      <c r="AF462" s="5"/>
      <c r="AJ462" s="5"/>
      <c r="AK462" s="5"/>
      <c r="AP462" s="5"/>
      <c r="AQ462" s="5"/>
      <c r="AR462" s="5"/>
      <c r="AS462" s="5"/>
    </row>
    <row r="463" spans="1:45" s="10" customFormat="1" ht="12.75" customHeight="1" x14ac:dyDescent="0.2">
      <c r="A463" s="11"/>
      <c r="B463" s="11"/>
      <c r="C463" s="11"/>
      <c r="O463" s="116"/>
      <c r="P463" s="116"/>
      <c r="Q463" s="116"/>
      <c r="R463" s="116"/>
      <c r="AF463" s="5"/>
      <c r="AJ463" s="5"/>
      <c r="AK463" s="5"/>
      <c r="AP463" s="5"/>
      <c r="AQ463" s="5"/>
      <c r="AR463" s="5"/>
      <c r="AS463" s="5"/>
    </row>
    <row r="464" spans="1:45" s="10" customFormat="1" ht="12.75" customHeight="1" x14ac:dyDescent="0.2">
      <c r="A464" s="11"/>
      <c r="B464" s="11"/>
      <c r="C464" s="11"/>
      <c r="O464" s="116"/>
      <c r="P464" s="116"/>
      <c r="Q464" s="116"/>
      <c r="R464" s="116"/>
      <c r="AF464" s="5"/>
      <c r="AJ464" s="5"/>
      <c r="AK464" s="5"/>
      <c r="AP464" s="5"/>
      <c r="AQ464" s="5"/>
      <c r="AR464" s="5"/>
      <c r="AS464" s="5"/>
    </row>
    <row r="465" spans="1:45" s="10" customFormat="1" ht="12.75" customHeight="1" x14ac:dyDescent="0.2">
      <c r="A465" s="11"/>
      <c r="B465" s="11"/>
      <c r="C465" s="11"/>
      <c r="O465" s="116"/>
      <c r="P465" s="116"/>
      <c r="Q465" s="116"/>
      <c r="R465" s="116"/>
      <c r="AF465" s="5"/>
      <c r="AJ465" s="5"/>
      <c r="AK465" s="5"/>
      <c r="AP465" s="5"/>
      <c r="AQ465" s="5"/>
      <c r="AR465" s="5"/>
      <c r="AS465" s="5"/>
    </row>
    <row r="466" spans="1:45" s="10" customFormat="1" ht="12.75" customHeight="1" x14ac:dyDescent="0.2">
      <c r="A466" s="11"/>
      <c r="B466" s="11"/>
      <c r="C466" s="11"/>
      <c r="O466" s="116"/>
      <c r="P466" s="116"/>
      <c r="Q466" s="116"/>
      <c r="R466" s="116"/>
      <c r="AF466" s="5"/>
      <c r="AJ466" s="5"/>
      <c r="AK466" s="5"/>
      <c r="AP466" s="5"/>
      <c r="AQ466" s="5"/>
      <c r="AR466" s="5"/>
      <c r="AS466" s="5"/>
    </row>
    <row r="467" spans="1:45" s="10" customFormat="1" ht="12.75" customHeight="1" x14ac:dyDescent="0.2">
      <c r="A467" s="11"/>
      <c r="B467" s="11"/>
      <c r="C467" s="11"/>
      <c r="O467" s="116"/>
      <c r="P467" s="116"/>
      <c r="Q467" s="116"/>
      <c r="R467" s="116"/>
      <c r="AF467" s="5"/>
      <c r="AJ467" s="5"/>
      <c r="AK467" s="5"/>
      <c r="AP467" s="5"/>
      <c r="AQ467" s="5"/>
      <c r="AR467" s="5"/>
      <c r="AS467" s="5"/>
    </row>
    <row r="468" spans="1:45" s="10" customFormat="1" ht="12.75" customHeight="1" x14ac:dyDescent="0.2">
      <c r="A468" s="11"/>
      <c r="B468" s="11"/>
      <c r="C468" s="11"/>
      <c r="O468" s="116"/>
      <c r="P468" s="116"/>
      <c r="Q468" s="116"/>
      <c r="R468" s="116"/>
      <c r="AF468" s="5"/>
      <c r="AJ468" s="5"/>
      <c r="AK468" s="5"/>
      <c r="AP468" s="5"/>
      <c r="AQ468" s="5"/>
      <c r="AR468" s="5"/>
      <c r="AS468" s="5"/>
    </row>
    <row r="469" spans="1:45" s="10" customFormat="1" ht="12.75" customHeight="1" x14ac:dyDescent="0.2">
      <c r="A469" s="11"/>
      <c r="B469" s="11"/>
      <c r="C469" s="11"/>
      <c r="O469" s="116"/>
      <c r="P469" s="116"/>
      <c r="Q469" s="116"/>
      <c r="R469" s="116"/>
      <c r="AF469" s="5"/>
      <c r="AJ469" s="5"/>
      <c r="AK469" s="5"/>
      <c r="AP469" s="5"/>
      <c r="AQ469" s="5"/>
      <c r="AR469" s="5"/>
      <c r="AS469" s="5"/>
    </row>
    <row r="470" spans="1:45" s="10" customFormat="1" ht="12.75" customHeight="1" x14ac:dyDescent="0.2">
      <c r="A470" s="11"/>
      <c r="B470" s="11"/>
      <c r="C470" s="11"/>
      <c r="O470" s="116"/>
      <c r="P470" s="116"/>
      <c r="Q470" s="116"/>
      <c r="R470" s="116"/>
      <c r="AF470" s="5"/>
      <c r="AJ470" s="5"/>
      <c r="AK470" s="5"/>
      <c r="AP470" s="5"/>
      <c r="AQ470" s="5"/>
      <c r="AR470" s="5"/>
      <c r="AS470" s="5"/>
    </row>
    <row r="471" spans="1:45" s="10" customFormat="1" ht="12.75" customHeight="1" x14ac:dyDescent="0.2">
      <c r="A471" s="11"/>
      <c r="B471" s="11"/>
      <c r="C471" s="11"/>
      <c r="O471" s="116"/>
      <c r="P471" s="116"/>
      <c r="Q471" s="116"/>
      <c r="R471" s="116"/>
      <c r="AF471" s="5"/>
      <c r="AJ471" s="5"/>
      <c r="AK471" s="5"/>
      <c r="AP471" s="5"/>
      <c r="AQ471" s="5"/>
      <c r="AR471" s="5"/>
      <c r="AS471" s="5"/>
    </row>
    <row r="472" spans="1:45" s="10" customFormat="1" ht="12.75" customHeight="1" x14ac:dyDescent="0.2">
      <c r="A472" s="11"/>
      <c r="B472" s="11"/>
      <c r="C472" s="11"/>
      <c r="O472" s="116"/>
      <c r="P472" s="116"/>
      <c r="Q472" s="116"/>
      <c r="R472" s="116"/>
      <c r="AF472" s="5"/>
      <c r="AJ472" s="5"/>
      <c r="AK472" s="5"/>
      <c r="AP472" s="5"/>
      <c r="AQ472" s="5"/>
      <c r="AR472" s="5"/>
      <c r="AS472" s="5"/>
    </row>
    <row r="473" spans="1:45" s="10" customFormat="1" ht="12.75" customHeight="1" x14ac:dyDescent="0.2">
      <c r="A473" s="11"/>
      <c r="B473" s="11"/>
      <c r="C473" s="11"/>
      <c r="O473" s="116"/>
      <c r="P473" s="116"/>
      <c r="Q473" s="116"/>
      <c r="R473" s="116"/>
      <c r="AF473" s="5"/>
      <c r="AJ473" s="5"/>
      <c r="AK473" s="5"/>
      <c r="AP473" s="5"/>
      <c r="AQ473" s="5"/>
      <c r="AR473" s="5"/>
      <c r="AS473" s="5"/>
    </row>
    <row r="474" spans="1:45" s="10" customFormat="1" ht="12.75" customHeight="1" x14ac:dyDescent="0.2">
      <c r="A474" s="11"/>
      <c r="B474" s="11"/>
      <c r="C474" s="11"/>
      <c r="O474" s="116"/>
      <c r="P474" s="116"/>
      <c r="Q474" s="116"/>
      <c r="R474" s="116"/>
      <c r="AF474" s="5"/>
      <c r="AJ474" s="5"/>
      <c r="AK474" s="5"/>
      <c r="AP474" s="5"/>
      <c r="AQ474" s="5"/>
      <c r="AR474" s="5"/>
      <c r="AS474" s="5"/>
    </row>
    <row r="475" spans="1:45" s="10" customFormat="1" ht="12.75" customHeight="1" x14ac:dyDescent="0.2">
      <c r="A475" s="11"/>
      <c r="B475" s="11"/>
      <c r="C475" s="11"/>
      <c r="O475" s="116"/>
      <c r="P475" s="116"/>
      <c r="Q475" s="116"/>
      <c r="R475" s="116"/>
      <c r="AF475" s="5"/>
      <c r="AJ475" s="5"/>
      <c r="AK475" s="5"/>
      <c r="AP475" s="5"/>
      <c r="AQ475" s="5"/>
      <c r="AR475" s="5"/>
      <c r="AS475" s="5"/>
    </row>
    <row r="476" spans="1:45" s="10" customFormat="1" ht="12.75" customHeight="1" x14ac:dyDescent="0.2">
      <c r="A476" s="11"/>
      <c r="B476" s="11"/>
      <c r="C476" s="11"/>
      <c r="O476" s="116"/>
      <c r="P476" s="116"/>
      <c r="Q476" s="116"/>
      <c r="R476" s="116"/>
      <c r="AF476" s="5"/>
      <c r="AJ476" s="5"/>
      <c r="AK476" s="5"/>
      <c r="AP476" s="5"/>
      <c r="AQ476" s="5"/>
      <c r="AR476" s="5"/>
      <c r="AS476" s="5"/>
    </row>
    <row r="477" spans="1:45" s="10" customFormat="1" ht="12.75" customHeight="1" x14ac:dyDescent="0.2">
      <c r="A477" s="11"/>
      <c r="B477" s="11"/>
      <c r="C477" s="11"/>
      <c r="O477" s="116"/>
      <c r="P477" s="116"/>
      <c r="Q477" s="116"/>
      <c r="R477" s="116"/>
      <c r="AF477" s="5"/>
      <c r="AJ477" s="5"/>
      <c r="AK477" s="5"/>
      <c r="AP477" s="5"/>
      <c r="AQ477" s="5"/>
      <c r="AR477" s="5"/>
      <c r="AS477" s="5"/>
    </row>
    <row r="478" spans="1:45" s="10" customFormat="1" ht="12.75" customHeight="1" x14ac:dyDescent="0.2">
      <c r="A478" s="11"/>
      <c r="B478" s="11"/>
      <c r="C478" s="11"/>
      <c r="O478" s="116"/>
      <c r="P478" s="116"/>
      <c r="Q478" s="116"/>
      <c r="R478" s="116"/>
      <c r="AF478" s="5"/>
      <c r="AJ478" s="5"/>
      <c r="AK478" s="5"/>
      <c r="AP478" s="5"/>
      <c r="AQ478" s="5"/>
      <c r="AR478" s="5"/>
      <c r="AS478" s="5"/>
    </row>
    <row r="479" spans="1:45" s="10" customFormat="1" ht="12.75" customHeight="1" x14ac:dyDescent="0.2">
      <c r="A479" s="11"/>
      <c r="B479" s="11"/>
      <c r="C479" s="11"/>
      <c r="O479" s="116"/>
      <c r="P479" s="116"/>
      <c r="Q479" s="116"/>
      <c r="R479" s="116"/>
      <c r="AF479" s="5"/>
      <c r="AJ479" s="5"/>
      <c r="AK479" s="5"/>
      <c r="AP479" s="5"/>
      <c r="AQ479" s="5"/>
      <c r="AR479" s="5"/>
      <c r="AS479" s="5"/>
    </row>
    <row r="480" spans="1:45" s="10" customFormat="1" ht="12.75" customHeight="1" x14ac:dyDescent="0.2">
      <c r="A480" s="11"/>
      <c r="B480" s="11"/>
      <c r="C480" s="11"/>
      <c r="O480" s="116"/>
      <c r="P480" s="116"/>
      <c r="Q480" s="116"/>
      <c r="R480" s="116"/>
      <c r="AF480" s="5"/>
      <c r="AJ480" s="5"/>
      <c r="AK480" s="5"/>
      <c r="AP480" s="5"/>
      <c r="AQ480" s="5"/>
      <c r="AR480" s="5"/>
      <c r="AS480" s="5"/>
    </row>
    <row r="481" spans="1:45" s="10" customFormat="1" ht="12.75" customHeight="1" x14ac:dyDescent="0.2">
      <c r="A481" s="11"/>
      <c r="B481" s="11"/>
      <c r="C481" s="11"/>
      <c r="O481" s="116"/>
      <c r="P481" s="116"/>
      <c r="Q481" s="116"/>
      <c r="R481" s="116"/>
      <c r="AF481" s="5"/>
      <c r="AJ481" s="5"/>
      <c r="AK481" s="5"/>
      <c r="AP481" s="5"/>
      <c r="AQ481" s="5"/>
      <c r="AR481" s="5"/>
      <c r="AS481" s="5"/>
    </row>
    <row r="482" spans="1:45" s="10" customFormat="1" ht="12.75" customHeight="1" x14ac:dyDescent="0.2">
      <c r="A482" s="11"/>
      <c r="B482" s="11"/>
      <c r="C482" s="11"/>
      <c r="O482" s="116"/>
      <c r="P482" s="116"/>
      <c r="Q482" s="116"/>
      <c r="R482" s="116"/>
      <c r="AF482" s="5"/>
      <c r="AJ482" s="5"/>
      <c r="AK482" s="5"/>
      <c r="AP482" s="5"/>
      <c r="AQ482" s="5"/>
      <c r="AR482" s="5"/>
      <c r="AS482" s="5"/>
    </row>
    <row r="483" spans="1:45" s="10" customFormat="1" ht="12.75" customHeight="1" x14ac:dyDescent="0.2">
      <c r="A483" s="11"/>
      <c r="B483" s="11"/>
      <c r="C483" s="11"/>
      <c r="O483" s="116"/>
      <c r="P483" s="116"/>
      <c r="Q483" s="116"/>
      <c r="R483" s="116"/>
      <c r="AF483" s="5"/>
      <c r="AJ483" s="5"/>
      <c r="AK483" s="5"/>
      <c r="AP483" s="5"/>
      <c r="AQ483" s="5"/>
      <c r="AR483" s="5"/>
      <c r="AS483" s="5"/>
    </row>
    <row r="484" spans="1:45" s="10" customFormat="1" ht="12.75" customHeight="1" x14ac:dyDescent="0.2">
      <c r="A484" s="11"/>
      <c r="B484" s="11"/>
      <c r="C484" s="11"/>
      <c r="O484" s="116"/>
      <c r="P484" s="116"/>
      <c r="Q484" s="116"/>
      <c r="R484" s="116"/>
      <c r="AF484" s="5"/>
      <c r="AJ484" s="5"/>
      <c r="AK484" s="5"/>
      <c r="AP484" s="5"/>
      <c r="AQ484" s="5"/>
      <c r="AR484" s="5"/>
      <c r="AS484" s="5"/>
    </row>
    <row r="485" spans="1:45" s="10" customFormat="1" ht="12.75" customHeight="1" x14ac:dyDescent="0.2">
      <c r="A485" s="11"/>
      <c r="B485" s="11"/>
      <c r="C485" s="11"/>
      <c r="O485" s="116"/>
      <c r="P485" s="116"/>
      <c r="Q485" s="116"/>
      <c r="R485" s="116"/>
      <c r="AF485" s="5"/>
      <c r="AJ485" s="5"/>
      <c r="AK485" s="5"/>
      <c r="AP485" s="5"/>
      <c r="AQ485" s="5"/>
      <c r="AR485" s="5"/>
      <c r="AS485" s="5"/>
    </row>
    <row r="486" spans="1:45" s="10" customFormat="1" ht="12.75" customHeight="1" x14ac:dyDescent="0.2">
      <c r="A486" s="11"/>
      <c r="B486" s="11"/>
      <c r="C486" s="11"/>
      <c r="O486" s="116"/>
      <c r="P486" s="116"/>
      <c r="Q486" s="116"/>
      <c r="R486" s="116"/>
      <c r="AF486" s="5"/>
      <c r="AJ486" s="5"/>
      <c r="AK486" s="5"/>
      <c r="AP486" s="5"/>
      <c r="AQ486" s="5"/>
      <c r="AR486" s="5"/>
      <c r="AS486" s="5"/>
    </row>
    <row r="487" spans="1:45" s="10" customFormat="1" ht="12.75" customHeight="1" x14ac:dyDescent="0.2">
      <c r="A487" s="11"/>
      <c r="B487" s="11"/>
      <c r="C487" s="11"/>
      <c r="O487" s="116"/>
      <c r="P487" s="116"/>
      <c r="Q487" s="116"/>
      <c r="R487" s="116"/>
      <c r="AF487" s="5"/>
      <c r="AJ487" s="5"/>
      <c r="AK487" s="5"/>
      <c r="AP487" s="5"/>
      <c r="AQ487" s="5"/>
      <c r="AR487" s="5"/>
      <c r="AS487" s="5"/>
    </row>
    <row r="488" spans="1:45" s="10" customFormat="1" ht="12.75" customHeight="1" x14ac:dyDescent="0.2">
      <c r="A488" s="11"/>
      <c r="B488" s="11"/>
      <c r="C488" s="11"/>
      <c r="O488" s="116"/>
      <c r="P488" s="116"/>
      <c r="Q488" s="116"/>
      <c r="R488" s="116"/>
      <c r="AF488" s="5"/>
      <c r="AJ488" s="5"/>
      <c r="AK488" s="5"/>
      <c r="AP488" s="5"/>
      <c r="AQ488" s="5"/>
      <c r="AR488" s="5"/>
      <c r="AS488" s="5"/>
    </row>
    <row r="489" spans="1:45" s="10" customFormat="1" ht="12.75" customHeight="1" x14ac:dyDescent="0.2">
      <c r="A489" s="11"/>
      <c r="B489" s="11"/>
      <c r="C489" s="11"/>
      <c r="O489" s="116"/>
      <c r="P489" s="116"/>
      <c r="Q489" s="116"/>
      <c r="R489" s="116"/>
      <c r="AF489" s="5"/>
      <c r="AJ489" s="5"/>
      <c r="AK489" s="5"/>
      <c r="AP489" s="5"/>
      <c r="AQ489" s="5"/>
      <c r="AR489" s="5"/>
      <c r="AS489" s="5"/>
    </row>
    <row r="490" spans="1:45" s="10" customFormat="1" ht="12.75" customHeight="1" x14ac:dyDescent="0.2">
      <c r="A490" s="11"/>
      <c r="B490" s="11"/>
      <c r="C490" s="11"/>
      <c r="O490" s="116"/>
      <c r="P490" s="116"/>
      <c r="Q490" s="116"/>
      <c r="R490" s="116"/>
      <c r="AF490" s="5"/>
      <c r="AJ490" s="5"/>
      <c r="AK490" s="5"/>
      <c r="AP490" s="5"/>
      <c r="AQ490" s="5"/>
      <c r="AR490" s="5"/>
      <c r="AS490" s="5"/>
    </row>
    <row r="491" spans="1:45" s="10" customFormat="1" ht="12.75" customHeight="1" x14ac:dyDescent="0.2">
      <c r="A491" s="11"/>
      <c r="B491" s="11"/>
      <c r="C491" s="11"/>
      <c r="O491" s="116"/>
      <c r="P491" s="116"/>
      <c r="Q491" s="116"/>
      <c r="R491" s="116"/>
      <c r="AF491" s="5"/>
      <c r="AJ491" s="5"/>
      <c r="AK491" s="5"/>
      <c r="AP491" s="5"/>
      <c r="AQ491" s="5"/>
      <c r="AR491" s="5"/>
      <c r="AS491" s="5"/>
    </row>
    <row r="492" spans="1:45" s="10" customFormat="1" ht="12.75" customHeight="1" x14ac:dyDescent="0.2">
      <c r="A492" s="11"/>
      <c r="B492" s="11"/>
      <c r="C492" s="11"/>
      <c r="O492" s="116"/>
      <c r="P492" s="116"/>
      <c r="Q492" s="116"/>
      <c r="R492" s="116"/>
      <c r="AF492" s="5"/>
      <c r="AJ492" s="5"/>
      <c r="AK492" s="5"/>
      <c r="AP492" s="5"/>
      <c r="AQ492" s="5"/>
      <c r="AR492" s="5"/>
      <c r="AS492" s="5"/>
    </row>
    <row r="493" spans="1:45" s="10" customFormat="1" ht="12.75" customHeight="1" x14ac:dyDescent="0.2">
      <c r="A493" s="11"/>
      <c r="B493" s="11"/>
      <c r="C493" s="11"/>
      <c r="O493" s="116"/>
      <c r="P493" s="116"/>
      <c r="Q493" s="116"/>
      <c r="R493" s="116"/>
      <c r="AF493" s="5"/>
      <c r="AJ493" s="5"/>
      <c r="AK493" s="5"/>
      <c r="AP493" s="5"/>
      <c r="AQ493" s="5"/>
      <c r="AR493" s="5"/>
      <c r="AS493" s="5"/>
    </row>
    <row r="494" spans="1:45" s="10" customFormat="1" ht="12.75" customHeight="1" x14ac:dyDescent="0.2">
      <c r="A494" s="11"/>
      <c r="B494" s="11"/>
      <c r="C494" s="11"/>
      <c r="O494" s="116"/>
      <c r="P494" s="116"/>
      <c r="Q494" s="116"/>
      <c r="R494" s="116"/>
      <c r="AF494" s="5"/>
      <c r="AJ494" s="5"/>
      <c r="AK494" s="5"/>
      <c r="AP494" s="5"/>
      <c r="AQ494" s="5"/>
      <c r="AR494" s="5"/>
      <c r="AS494" s="5"/>
    </row>
    <row r="495" spans="1:45" s="10" customFormat="1" ht="12.75" customHeight="1" x14ac:dyDescent="0.2">
      <c r="A495" s="11"/>
      <c r="B495" s="11"/>
      <c r="C495" s="11"/>
      <c r="O495" s="116"/>
      <c r="P495" s="116"/>
      <c r="Q495" s="116"/>
      <c r="R495" s="116"/>
      <c r="AF495" s="5"/>
      <c r="AJ495" s="5"/>
      <c r="AK495" s="5"/>
      <c r="AP495" s="5"/>
      <c r="AQ495" s="5"/>
      <c r="AR495" s="5"/>
      <c r="AS495" s="5"/>
    </row>
    <row r="496" spans="1:45" s="10" customFormat="1" ht="12.75" customHeight="1" x14ac:dyDescent="0.2">
      <c r="A496" s="11"/>
      <c r="B496" s="11"/>
      <c r="C496" s="11"/>
      <c r="O496" s="116"/>
      <c r="P496" s="116"/>
      <c r="Q496" s="116"/>
      <c r="R496" s="116"/>
      <c r="AF496" s="5"/>
      <c r="AJ496" s="5"/>
      <c r="AK496" s="5"/>
      <c r="AP496" s="5"/>
      <c r="AQ496" s="5"/>
      <c r="AR496" s="5"/>
      <c r="AS496" s="5"/>
    </row>
    <row r="497" spans="1:45" s="10" customFormat="1" ht="12.75" customHeight="1" x14ac:dyDescent="0.2">
      <c r="A497" s="11"/>
      <c r="B497" s="11"/>
      <c r="C497" s="11"/>
      <c r="O497" s="116"/>
      <c r="P497" s="116"/>
      <c r="Q497" s="116"/>
      <c r="R497" s="116"/>
      <c r="AF497" s="5"/>
      <c r="AJ497" s="5"/>
      <c r="AK497" s="5"/>
      <c r="AP497" s="5"/>
      <c r="AQ497" s="5"/>
      <c r="AR497" s="5"/>
      <c r="AS497" s="5"/>
    </row>
    <row r="498" spans="1:45" s="10" customFormat="1" ht="12.75" customHeight="1" x14ac:dyDescent="0.2">
      <c r="A498" s="11"/>
      <c r="B498" s="11"/>
      <c r="C498" s="11"/>
      <c r="O498" s="116"/>
      <c r="P498" s="116"/>
      <c r="Q498" s="116"/>
      <c r="R498" s="116"/>
      <c r="AF498" s="5"/>
      <c r="AJ498" s="5"/>
      <c r="AK498" s="5"/>
      <c r="AP498" s="5"/>
      <c r="AQ498" s="5"/>
      <c r="AR498" s="5"/>
      <c r="AS498" s="5"/>
    </row>
    <row r="499" spans="1:45" s="10" customFormat="1" ht="12.75" customHeight="1" x14ac:dyDescent="0.2">
      <c r="A499" s="11"/>
      <c r="B499" s="11"/>
      <c r="C499" s="11"/>
      <c r="O499" s="116"/>
      <c r="P499" s="116"/>
      <c r="Q499" s="116"/>
      <c r="R499" s="116"/>
      <c r="AF499" s="5"/>
      <c r="AJ499" s="5"/>
      <c r="AK499" s="5"/>
      <c r="AP499" s="5"/>
      <c r="AQ499" s="5"/>
      <c r="AR499" s="5"/>
      <c r="AS499" s="5"/>
    </row>
    <row r="500" spans="1:45" s="10" customFormat="1" ht="12.75" customHeight="1" x14ac:dyDescent="0.2">
      <c r="A500" s="11"/>
      <c r="B500" s="11"/>
      <c r="C500" s="11"/>
      <c r="O500" s="116"/>
      <c r="P500" s="116"/>
      <c r="Q500" s="116"/>
      <c r="R500" s="116"/>
      <c r="AF500" s="5"/>
      <c r="AJ500" s="5"/>
      <c r="AK500" s="5"/>
      <c r="AP500" s="5"/>
      <c r="AQ500" s="5"/>
      <c r="AR500" s="5"/>
      <c r="AS500" s="5"/>
    </row>
    <row r="501" spans="1:45" s="10" customFormat="1" ht="12.75" customHeight="1" x14ac:dyDescent="0.2">
      <c r="A501" s="11"/>
      <c r="B501" s="11"/>
      <c r="C501" s="11"/>
      <c r="O501" s="116"/>
      <c r="P501" s="116"/>
      <c r="Q501" s="116"/>
      <c r="R501" s="116"/>
      <c r="AF501" s="5"/>
      <c r="AJ501" s="5"/>
      <c r="AK501" s="5"/>
      <c r="AP501" s="5"/>
      <c r="AQ501" s="5"/>
      <c r="AR501" s="5"/>
      <c r="AS501" s="5"/>
    </row>
    <row r="502" spans="1:45" s="10" customFormat="1" ht="12.75" customHeight="1" x14ac:dyDescent="0.2">
      <c r="A502" s="11"/>
      <c r="B502" s="11"/>
      <c r="C502" s="11"/>
      <c r="O502" s="116"/>
      <c r="P502" s="116"/>
      <c r="Q502" s="116"/>
      <c r="R502" s="116"/>
      <c r="AF502" s="5"/>
      <c r="AJ502" s="5"/>
      <c r="AK502" s="5"/>
      <c r="AP502" s="5"/>
      <c r="AQ502" s="5"/>
      <c r="AR502" s="5"/>
      <c r="AS502" s="5"/>
    </row>
    <row r="503" spans="1:45" s="10" customFormat="1" ht="12.75" customHeight="1" x14ac:dyDescent="0.2">
      <c r="A503" s="11"/>
      <c r="B503" s="11"/>
      <c r="C503" s="11"/>
      <c r="O503" s="116"/>
      <c r="P503" s="116"/>
      <c r="Q503" s="116"/>
      <c r="R503" s="116"/>
      <c r="AF503" s="5"/>
      <c r="AJ503" s="5"/>
      <c r="AK503" s="5"/>
      <c r="AP503" s="5"/>
      <c r="AQ503" s="5"/>
      <c r="AR503" s="5"/>
      <c r="AS503" s="5"/>
    </row>
    <row r="504" spans="1:45" s="10" customFormat="1" ht="12.75" customHeight="1" x14ac:dyDescent="0.2">
      <c r="A504" s="11"/>
      <c r="B504" s="11"/>
      <c r="C504" s="11"/>
      <c r="O504" s="116"/>
      <c r="P504" s="116"/>
      <c r="Q504" s="116"/>
      <c r="R504" s="116"/>
      <c r="AF504" s="5"/>
      <c r="AJ504" s="5"/>
      <c r="AK504" s="5"/>
      <c r="AP504" s="5"/>
      <c r="AQ504" s="5"/>
      <c r="AR504" s="5"/>
      <c r="AS504" s="5"/>
    </row>
    <row r="505" spans="1:45" s="10" customFormat="1" ht="12.75" customHeight="1" x14ac:dyDescent="0.2">
      <c r="A505" s="11"/>
      <c r="B505" s="11"/>
      <c r="C505" s="11"/>
      <c r="O505" s="116"/>
      <c r="P505" s="116"/>
      <c r="Q505" s="116"/>
      <c r="R505" s="116"/>
      <c r="AF505" s="5"/>
      <c r="AJ505" s="5"/>
      <c r="AK505" s="5"/>
      <c r="AP505" s="5"/>
      <c r="AQ505" s="5"/>
      <c r="AR505" s="5"/>
      <c r="AS505" s="5"/>
    </row>
    <row r="506" spans="1:45" s="10" customFormat="1" ht="12.75" customHeight="1" x14ac:dyDescent="0.2">
      <c r="A506" s="11"/>
      <c r="B506" s="11"/>
      <c r="C506" s="11"/>
      <c r="O506" s="116"/>
      <c r="P506" s="116"/>
      <c r="Q506" s="116"/>
      <c r="R506" s="116"/>
      <c r="AF506" s="5"/>
      <c r="AJ506" s="5"/>
      <c r="AK506" s="5"/>
      <c r="AP506" s="5"/>
      <c r="AQ506" s="5"/>
      <c r="AR506" s="5"/>
      <c r="AS506" s="5"/>
    </row>
    <row r="507" spans="1:45" s="10" customFormat="1" ht="12.75" customHeight="1" x14ac:dyDescent="0.2">
      <c r="A507" s="11"/>
      <c r="B507" s="11"/>
      <c r="C507" s="11"/>
      <c r="O507" s="116"/>
      <c r="P507" s="116"/>
      <c r="Q507" s="116"/>
      <c r="R507" s="116"/>
      <c r="AF507" s="5"/>
      <c r="AJ507" s="5"/>
      <c r="AK507" s="5"/>
      <c r="AP507" s="5"/>
      <c r="AQ507" s="5"/>
      <c r="AR507" s="5"/>
      <c r="AS507" s="5"/>
    </row>
    <row r="508" spans="1:45" s="10" customFormat="1" ht="12.75" customHeight="1" x14ac:dyDescent="0.2">
      <c r="A508" s="11"/>
      <c r="B508" s="11"/>
      <c r="C508" s="11"/>
      <c r="O508" s="116"/>
      <c r="P508" s="116"/>
      <c r="Q508" s="116"/>
      <c r="R508" s="116"/>
      <c r="AF508" s="5"/>
      <c r="AJ508" s="5"/>
      <c r="AK508" s="5"/>
      <c r="AP508" s="5"/>
      <c r="AQ508" s="5"/>
      <c r="AR508" s="5"/>
      <c r="AS508" s="5"/>
    </row>
    <row r="509" spans="1:45" s="10" customFormat="1" ht="12.75" customHeight="1" x14ac:dyDescent="0.2">
      <c r="A509" s="11"/>
      <c r="B509" s="11"/>
      <c r="C509" s="11"/>
      <c r="O509" s="116"/>
      <c r="P509" s="116"/>
      <c r="Q509" s="116"/>
      <c r="R509" s="116"/>
      <c r="AF509" s="5"/>
      <c r="AJ509" s="5"/>
      <c r="AK509" s="5"/>
      <c r="AP509" s="5"/>
      <c r="AQ509" s="5"/>
      <c r="AR509" s="5"/>
      <c r="AS509" s="5"/>
    </row>
    <row r="510" spans="1:45" s="10" customFormat="1" ht="12.75" customHeight="1" x14ac:dyDescent="0.2">
      <c r="A510" s="11"/>
      <c r="B510" s="11"/>
      <c r="C510" s="11"/>
      <c r="O510" s="116"/>
      <c r="P510" s="116"/>
      <c r="Q510" s="116"/>
      <c r="R510" s="116"/>
      <c r="AF510" s="5"/>
      <c r="AJ510" s="5"/>
      <c r="AK510" s="5"/>
      <c r="AP510" s="5"/>
      <c r="AQ510" s="5"/>
      <c r="AR510" s="5"/>
      <c r="AS510" s="5"/>
    </row>
    <row r="511" spans="1:45" s="10" customFormat="1" ht="12.75" customHeight="1" x14ac:dyDescent="0.2">
      <c r="A511" s="11"/>
      <c r="B511" s="11"/>
      <c r="C511" s="11"/>
      <c r="O511" s="116"/>
      <c r="P511" s="116"/>
      <c r="Q511" s="116"/>
      <c r="R511" s="116"/>
      <c r="AF511" s="5"/>
      <c r="AJ511" s="5"/>
      <c r="AK511" s="5"/>
      <c r="AP511" s="5"/>
      <c r="AQ511" s="5"/>
      <c r="AR511" s="5"/>
      <c r="AS511" s="5"/>
    </row>
    <row r="512" spans="1:45" s="10" customFormat="1" ht="12.75" customHeight="1" x14ac:dyDescent="0.2">
      <c r="A512" s="11"/>
      <c r="B512" s="11"/>
      <c r="C512" s="11"/>
      <c r="O512" s="116"/>
      <c r="P512" s="116"/>
      <c r="Q512" s="116"/>
      <c r="R512" s="116"/>
      <c r="AF512" s="5"/>
      <c r="AJ512" s="5"/>
      <c r="AK512" s="5"/>
      <c r="AP512" s="5"/>
      <c r="AQ512" s="5"/>
      <c r="AR512" s="5"/>
      <c r="AS512" s="5"/>
    </row>
    <row r="513" spans="1:45" s="10" customFormat="1" ht="12.75" customHeight="1" x14ac:dyDescent="0.2">
      <c r="A513" s="11"/>
      <c r="B513" s="11"/>
      <c r="C513" s="11"/>
      <c r="O513" s="116"/>
      <c r="P513" s="116"/>
      <c r="Q513" s="116"/>
      <c r="R513" s="116"/>
      <c r="AF513" s="5"/>
      <c r="AJ513" s="5"/>
      <c r="AK513" s="5"/>
      <c r="AP513" s="5"/>
      <c r="AQ513" s="5"/>
      <c r="AR513" s="5"/>
      <c r="AS513" s="5"/>
    </row>
    <row r="514" spans="1:45" s="10" customFormat="1" ht="12.75" customHeight="1" x14ac:dyDescent="0.2">
      <c r="A514" s="11"/>
      <c r="B514" s="11"/>
      <c r="C514" s="11"/>
      <c r="O514" s="116"/>
      <c r="P514" s="116"/>
      <c r="Q514" s="116"/>
      <c r="R514" s="116"/>
      <c r="AF514" s="5"/>
      <c r="AJ514" s="5"/>
      <c r="AK514" s="5"/>
      <c r="AP514" s="5"/>
      <c r="AQ514" s="5"/>
      <c r="AR514" s="5"/>
      <c r="AS514" s="5"/>
    </row>
    <row r="515" spans="1:45" s="10" customFormat="1" ht="12.75" customHeight="1" x14ac:dyDescent="0.2">
      <c r="A515" s="11"/>
      <c r="B515" s="11"/>
      <c r="C515" s="11"/>
      <c r="O515" s="116"/>
      <c r="P515" s="116"/>
      <c r="Q515" s="116"/>
      <c r="R515" s="116"/>
      <c r="AF515" s="5"/>
      <c r="AJ515" s="5"/>
      <c r="AK515" s="5"/>
      <c r="AP515" s="5"/>
      <c r="AQ515" s="5"/>
      <c r="AR515" s="5"/>
      <c r="AS515" s="5"/>
    </row>
    <row r="516" spans="1:45" s="10" customFormat="1" ht="12.75" customHeight="1" x14ac:dyDescent="0.2">
      <c r="A516" s="11"/>
      <c r="B516" s="11"/>
      <c r="C516" s="11"/>
      <c r="O516" s="116"/>
      <c r="P516" s="116"/>
      <c r="Q516" s="116"/>
      <c r="R516" s="116"/>
      <c r="AF516" s="5"/>
      <c r="AJ516" s="5"/>
      <c r="AK516" s="5"/>
      <c r="AP516" s="5"/>
      <c r="AQ516" s="5"/>
      <c r="AR516" s="5"/>
      <c r="AS516" s="5"/>
    </row>
    <row r="517" spans="1:45" s="10" customFormat="1" ht="12.75" customHeight="1" x14ac:dyDescent="0.2">
      <c r="A517" s="11"/>
      <c r="B517" s="11"/>
      <c r="C517" s="11"/>
      <c r="O517" s="116"/>
      <c r="P517" s="116"/>
      <c r="Q517" s="116"/>
      <c r="R517" s="116"/>
      <c r="AF517" s="5"/>
      <c r="AJ517" s="5"/>
      <c r="AK517" s="5"/>
      <c r="AP517" s="5"/>
      <c r="AQ517" s="5"/>
      <c r="AR517" s="5"/>
      <c r="AS517" s="5"/>
    </row>
    <row r="518" spans="1:45" s="10" customFormat="1" ht="12.75" customHeight="1" x14ac:dyDescent="0.2">
      <c r="A518" s="11"/>
      <c r="B518" s="11"/>
      <c r="C518" s="11"/>
      <c r="O518" s="116"/>
      <c r="P518" s="116"/>
      <c r="Q518" s="116"/>
      <c r="R518" s="116"/>
      <c r="AF518" s="5"/>
      <c r="AJ518" s="5"/>
      <c r="AK518" s="5"/>
      <c r="AP518" s="5"/>
      <c r="AQ518" s="5"/>
      <c r="AR518" s="5"/>
      <c r="AS518" s="5"/>
    </row>
    <row r="519" spans="1:45" s="10" customFormat="1" ht="12.75" customHeight="1" x14ac:dyDescent="0.2">
      <c r="A519" s="11"/>
      <c r="B519" s="11"/>
      <c r="C519" s="11"/>
      <c r="O519" s="116"/>
      <c r="P519" s="116"/>
      <c r="Q519" s="116"/>
      <c r="R519" s="116"/>
      <c r="AF519" s="5"/>
      <c r="AJ519" s="5"/>
      <c r="AK519" s="5"/>
      <c r="AP519" s="5"/>
      <c r="AQ519" s="5"/>
      <c r="AR519" s="5"/>
      <c r="AS519" s="5"/>
    </row>
    <row r="520" spans="1:45" s="10" customFormat="1" ht="12.75" customHeight="1" x14ac:dyDescent="0.2">
      <c r="A520" s="11"/>
      <c r="B520" s="11"/>
      <c r="C520" s="11"/>
      <c r="O520" s="116"/>
      <c r="P520" s="116"/>
      <c r="Q520" s="116"/>
      <c r="R520" s="116"/>
      <c r="AF520" s="5"/>
      <c r="AJ520" s="5"/>
      <c r="AK520" s="5"/>
      <c r="AP520" s="5"/>
      <c r="AQ520" s="5"/>
      <c r="AR520" s="5"/>
      <c r="AS520" s="5"/>
    </row>
    <row r="521" spans="1:45" s="10" customFormat="1" ht="12.75" customHeight="1" x14ac:dyDescent="0.2">
      <c r="A521" s="11"/>
      <c r="B521" s="11"/>
      <c r="C521" s="11"/>
      <c r="O521" s="116"/>
      <c r="P521" s="116"/>
      <c r="Q521" s="116"/>
      <c r="R521" s="116"/>
      <c r="AF521" s="5"/>
      <c r="AJ521" s="5"/>
      <c r="AK521" s="5"/>
      <c r="AP521" s="5"/>
      <c r="AQ521" s="5"/>
      <c r="AR521" s="5"/>
      <c r="AS521" s="5"/>
    </row>
    <row r="522" spans="1:45" s="10" customFormat="1" ht="12.75" customHeight="1" x14ac:dyDescent="0.2">
      <c r="A522" s="11"/>
      <c r="B522" s="11"/>
      <c r="C522" s="11"/>
      <c r="O522" s="116"/>
      <c r="P522" s="116"/>
      <c r="Q522" s="116"/>
      <c r="R522" s="116"/>
      <c r="AF522" s="5"/>
      <c r="AJ522" s="5"/>
      <c r="AK522" s="5"/>
      <c r="AP522" s="5"/>
      <c r="AQ522" s="5"/>
      <c r="AR522" s="5"/>
      <c r="AS522" s="5"/>
    </row>
    <row r="523" spans="1:45" s="10" customFormat="1" ht="12.75" customHeight="1" x14ac:dyDescent="0.2">
      <c r="A523" s="11"/>
      <c r="B523" s="11"/>
      <c r="C523" s="11"/>
      <c r="O523" s="116"/>
      <c r="P523" s="116"/>
      <c r="Q523" s="116"/>
      <c r="R523" s="116"/>
      <c r="AF523" s="5"/>
      <c r="AJ523" s="5"/>
      <c r="AK523" s="5"/>
      <c r="AP523" s="5"/>
      <c r="AQ523" s="5"/>
      <c r="AR523" s="5"/>
      <c r="AS523" s="5"/>
    </row>
    <row r="524" spans="1:45" s="10" customFormat="1" ht="12.75" customHeight="1" x14ac:dyDescent="0.2">
      <c r="A524" s="11"/>
      <c r="B524" s="11"/>
      <c r="C524" s="11"/>
      <c r="O524" s="116"/>
      <c r="P524" s="116"/>
      <c r="Q524" s="116"/>
      <c r="R524" s="116"/>
      <c r="AF524" s="5"/>
      <c r="AJ524" s="5"/>
      <c r="AK524" s="5"/>
      <c r="AP524" s="5"/>
      <c r="AQ524" s="5"/>
      <c r="AR524" s="5"/>
      <c r="AS524" s="5"/>
    </row>
    <row r="525" spans="1:45" s="10" customFormat="1" ht="12.75" customHeight="1" x14ac:dyDescent="0.2">
      <c r="A525" s="11"/>
      <c r="B525" s="11"/>
      <c r="C525" s="11"/>
      <c r="O525" s="116"/>
      <c r="P525" s="116"/>
      <c r="Q525" s="116"/>
      <c r="R525" s="116"/>
      <c r="AF525" s="5"/>
      <c r="AJ525" s="5"/>
      <c r="AK525" s="5"/>
      <c r="AP525" s="5"/>
      <c r="AQ525" s="5"/>
      <c r="AR525" s="5"/>
      <c r="AS525" s="5"/>
    </row>
    <row r="526" spans="1:45" s="10" customFormat="1" ht="12.75" customHeight="1" x14ac:dyDescent="0.2">
      <c r="A526" s="11"/>
      <c r="B526" s="11"/>
      <c r="C526" s="11"/>
      <c r="O526" s="116"/>
      <c r="P526" s="116"/>
      <c r="Q526" s="116"/>
      <c r="R526" s="116"/>
      <c r="AF526" s="5"/>
      <c r="AJ526" s="5"/>
      <c r="AK526" s="5"/>
      <c r="AP526" s="5"/>
      <c r="AQ526" s="5"/>
      <c r="AR526" s="5"/>
      <c r="AS526" s="5"/>
    </row>
    <row r="527" spans="1:45" s="10" customFormat="1" ht="12.75" customHeight="1" x14ac:dyDescent="0.2">
      <c r="A527" s="11"/>
      <c r="B527" s="11"/>
      <c r="C527" s="11"/>
      <c r="O527" s="116"/>
      <c r="P527" s="116"/>
      <c r="Q527" s="116"/>
      <c r="R527" s="116"/>
      <c r="AF527" s="5"/>
      <c r="AJ527" s="5"/>
      <c r="AK527" s="5"/>
      <c r="AP527" s="5"/>
      <c r="AQ527" s="5"/>
      <c r="AR527" s="5"/>
      <c r="AS527" s="5"/>
    </row>
    <row r="528" spans="1:45" s="10" customFormat="1" ht="12.75" customHeight="1" x14ac:dyDescent="0.2">
      <c r="A528" s="11"/>
      <c r="B528" s="11"/>
      <c r="C528" s="11"/>
      <c r="O528" s="116"/>
      <c r="P528" s="116"/>
      <c r="Q528" s="116"/>
      <c r="R528" s="116"/>
      <c r="AF528" s="5"/>
      <c r="AJ528" s="5"/>
      <c r="AK528" s="5"/>
      <c r="AP528" s="5"/>
      <c r="AQ528" s="5"/>
      <c r="AR528" s="5"/>
      <c r="AS528" s="5"/>
    </row>
    <row r="529" spans="1:45" s="10" customFormat="1" ht="12.75" customHeight="1" x14ac:dyDescent="0.2">
      <c r="A529" s="11"/>
      <c r="B529" s="11"/>
      <c r="C529" s="11"/>
      <c r="O529" s="116"/>
      <c r="P529" s="116"/>
      <c r="Q529" s="116"/>
      <c r="R529" s="116"/>
      <c r="AF529" s="5"/>
      <c r="AJ529" s="5"/>
      <c r="AK529" s="5"/>
      <c r="AP529" s="5"/>
      <c r="AQ529" s="5"/>
      <c r="AR529" s="5"/>
      <c r="AS529" s="5"/>
    </row>
    <row r="530" spans="1:45" s="10" customFormat="1" ht="12.75" customHeight="1" x14ac:dyDescent="0.2">
      <c r="A530" s="11"/>
      <c r="B530" s="11"/>
      <c r="C530" s="11"/>
      <c r="O530" s="116"/>
      <c r="P530" s="116"/>
      <c r="Q530" s="116"/>
      <c r="R530" s="116"/>
      <c r="AF530" s="5"/>
      <c r="AJ530" s="5"/>
      <c r="AK530" s="5"/>
      <c r="AP530" s="5"/>
      <c r="AQ530" s="5"/>
      <c r="AR530" s="5"/>
      <c r="AS530" s="5"/>
    </row>
    <row r="531" spans="1:45" s="10" customFormat="1" ht="12.75" customHeight="1" x14ac:dyDescent="0.2">
      <c r="A531" s="11"/>
      <c r="B531" s="11"/>
      <c r="C531" s="11"/>
      <c r="O531" s="116"/>
      <c r="P531" s="116"/>
      <c r="Q531" s="116"/>
      <c r="R531" s="116"/>
      <c r="AF531" s="5"/>
      <c r="AJ531" s="5"/>
      <c r="AK531" s="5"/>
      <c r="AP531" s="5"/>
      <c r="AQ531" s="5"/>
      <c r="AR531" s="5"/>
      <c r="AS531" s="5"/>
    </row>
    <row r="532" spans="1:45" s="10" customFormat="1" ht="12.75" customHeight="1" x14ac:dyDescent="0.2">
      <c r="A532" s="11"/>
      <c r="B532" s="11"/>
      <c r="C532" s="11"/>
      <c r="O532" s="116"/>
      <c r="P532" s="116"/>
      <c r="Q532" s="116"/>
      <c r="R532" s="116"/>
      <c r="AF532" s="5"/>
      <c r="AJ532" s="5"/>
      <c r="AK532" s="5"/>
      <c r="AP532" s="5"/>
      <c r="AQ532" s="5"/>
      <c r="AR532" s="5"/>
      <c r="AS532" s="5"/>
    </row>
    <row r="533" spans="1:45" s="10" customFormat="1" ht="12.75" customHeight="1" x14ac:dyDescent="0.2">
      <c r="A533" s="11"/>
      <c r="B533" s="11"/>
      <c r="C533" s="11"/>
      <c r="O533" s="116"/>
      <c r="P533" s="116"/>
      <c r="Q533" s="116"/>
      <c r="R533" s="116"/>
      <c r="AF533" s="5"/>
      <c r="AJ533" s="5"/>
      <c r="AK533" s="5"/>
      <c r="AP533" s="5"/>
      <c r="AQ533" s="5"/>
      <c r="AR533" s="5"/>
      <c r="AS533" s="5"/>
    </row>
    <row r="534" spans="1:45" s="10" customFormat="1" ht="12.75" customHeight="1" x14ac:dyDescent="0.2">
      <c r="A534" s="11"/>
      <c r="B534" s="11"/>
      <c r="C534" s="11"/>
      <c r="O534" s="116"/>
      <c r="P534" s="116"/>
      <c r="Q534" s="116"/>
      <c r="R534" s="116"/>
      <c r="AF534" s="5"/>
      <c r="AJ534" s="5"/>
      <c r="AK534" s="5"/>
      <c r="AP534" s="5"/>
      <c r="AQ534" s="5"/>
      <c r="AR534" s="5"/>
      <c r="AS534" s="5"/>
    </row>
    <row r="535" spans="1:45" s="10" customFormat="1" ht="12.75" customHeight="1" x14ac:dyDescent="0.2">
      <c r="A535" s="11"/>
      <c r="B535" s="11"/>
      <c r="C535" s="11"/>
      <c r="O535" s="116"/>
      <c r="P535" s="116"/>
      <c r="Q535" s="116"/>
      <c r="R535" s="116"/>
      <c r="AF535" s="5"/>
      <c r="AJ535" s="5"/>
      <c r="AK535" s="5"/>
      <c r="AP535" s="5"/>
      <c r="AQ535" s="5"/>
      <c r="AR535" s="5"/>
      <c r="AS535" s="5"/>
    </row>
    <row r="536" spans="1:45" s="10" customFormat="1" ht="12.75" customHeight="1" x14ac:dyDescent="0.2">
      <c r="A536" s="11"/>
      <c r="B536" s="11"/>
      <c r="C536" s="11"/>
      <c r="O536" s="116"/>
      <c r="P536" s="116"/>
      <c r="Q536" s="116"/>
      <c r="R536" s="116"/>
      <c r="AF536" s="5"/>
      <c r="AJ536" s="5"/>
      <c r="AK536" s="5"/>
      <c r="AP536" s="5"/>
      <c r="AQ536" s="5"/>
      <c r="AR536" s="5"/>
      <c r="AS536" s="5"/>
    </row>
    <row r="537" spans="1:45" s="10" customFormat="1" ht="12.75" customHeight="1" x14ac:dyDescent="0.2">
      <c r="A537" s="11"/>
      <c r="B537" s="11"/>
      <c r="C537" s="11"/>
      <c r="O537" s="116"/>
      <c r="P537" s="116"/>
      <c r="Q537" s="116"/>
      <c r="R537" s="116"/>
      <c r="AF537" s="5"/>
      <c r="AJ537" s="5"/>
      <c r="AK537" s="5"/>
      <c r="AP537" s="5"/>
      <c r="AQ537" s="5"/>
      <c r="AR537" s="5"/>
      <c r="AS537" s="5"/>
    </row>
    <row r="538" spans="1:45" s="10" customFormat="1" ht="12.75" customHeight="1" x14ac:dyDescent="0.2">
      <c r="A538" s="11"/>
      <c r="B538" s="11"/>
      <c r="C538" s="11"/>
      <c r="O538" s="116"/>
      <c r="P538" s="116"/>
      <c r="Q538" s="116"/>
      <c r="R538" s="116"/>
      <c r="AF538" s="5"/>
      <c r="AJ538" s="5"/>
      <c r="AK538" s="5"/>
      <c r="AP538" s="5"/>
      <c r="AQ538" s="5"/>
      <c r="AR538" s="5"/>
      <c r="AS538" s="5"/>
    </row>
    <row r="539" spans="1:45" s="10" customFormat="1" ht="12.75" customHeight="1" x14ac:dyDescent="0.2">
      <c r="A539" s="11"/>
      <c r="B539" s="11"/>
      <c r="C539" s="11"/>
      <c r="O539" s="116"/>
      <c r="P539" s="116"/>
      <c r="Q539" s="116"/>
      <c r="R539" s="116"/>
      <c r="AF539" s="5"/>
      <c r="AJ539" s="5"/>
      <c r="AK539" s="5"/>
      <c r="AP539" s="5"/>
      <c r="AQ539" s="5"/>
      <c r="AR539" s="5"/>
      <c r="AS539" s="5"/>
    </row>
    <row r="540" spans="1:45" s="10" customFormat="1" ht="12.75" customHeight="1" x14ac:dyDescent="0.2">
      <c r="A540" s="11"/>
      <c r="B540" s="11"/>
      <c r="C540" s="11"/>
      <c r="O540" s="116"/>
      <c r="P540" s="116"/>
      <c r="Q540" s="116"/>
      <c r="R540" s="116"/>
      <c r="AF540" s="5"/>
      <c r="AJ540" s="5"/>
      <c r="AK540" s="5"/>
      <c r="AP540" s="5"/>
      <c r="AQ540" s="5"/>
      <c r="AR540" s="5"/>
      <c r="AS540" s="5"/>
    </row>
    <row r="541" spans="1:45" s="10" customFormat="1" ht="12.75" customHeight="1" x14ac:dyDescent="0.2">
      <c r="A541" s="11"/>
      <c r="B541" s="11"/>
      <c r="C541" s="11"/>
      <c r="O541" s="116"/>
      <c r="P541" s="116"/>
      <c r="Q541" s="116"/>
      <c r="R541" s="116"/>
      <c r="AF541" s="5"/>
      <c r="AJ541" s="5"/>
      <c r="AK541" s="5"/>
      <c r="AP541" s="5"/>
      <c r="AQ541" s="5"/>
      <c r="AR541" s="5"/>
      <c r="AS541" s="5"/>
    </row>
    <row r="542" spans="1:45" s="10" customFormat="1" ht="12.75" customHeight="1" x14ac:dyDescent="0.2">
      <c r="A542" s="11"/>
      <c r="B542" s="11"/>
      <c r="C542" s="11"/>
      <c r="O542" s="116"/>
      <c r="P542" s="116"/>
      <c r="Q542" s="116"/>
      <c r="R542" s="116"/>
      <c r="AF542" s="5"/>
      <c r="AJ542" s="5"/>
      <c r="AK542" s="5"/>
      <c r="AP542" s="5"/>
      <c r="AQ542" s="5"/>
      <c r="AR542" s="5"/>
      <c r="AS542" s="5"/>
    </row>
    <row r="543" spans="1:45" s="10" customFormat="1" ht="12.75" customHeight="1" x14ac:dyDescent="0.2">
      <c r="A543" s="11"/>
      <c r="B543" s="11"/>
      <c r="C543" s="11"/>
      <c r="O543" s="116"/>
      <c r="P543" s="116"/>
      <c r="Q543" s="116"/>
      <c r="R543" s="116"/>
      <c r="AF543" s="5"/>
      <c r="AJ543" s="5"/>
      <c r="AK543" s="5"/>
      <c r="AP543" s="5"/>
      <c r="AQ543" s="5"/>
      <c r="AR543" s="5"/>
      <c r="AS543" s="5"/>
    </row>
    <row r="544" spans="1:45" s="10" customFormat="1" ht="12.75" customHeight="1" x14ac:dyDescent="0.2">
      <c r="A544" s="11"/>
      <c r="B544" s="11"/>
      <c r="C544" s="11"/>
      <c r="O544" s="116"/>
      <c r="P544" s="116"/>
      <c r="Q544" s="116"/>
      <c r="R544" s="116"/>
      <c r="AF544" s="5"/>
      <c r="AJ544" s="5"/>
      <c r="AK544" s="5"/>
      <c r="AP544" s="5"/>
      <c r="AQ544" s="5"/>
      <c r="AR544" s="5"/>
      <c r="AS544" s="5"/>
    </row>
    <row r="545" spans="1:45" s="10" customFormat="1" ht="12.75" customHeight="1" x14ac:dyDescent="0.2">
      <c r="A545" s="11"/>
      <c r="B545" s="11"/>
      <c r="C545" s="11"/>
      <c r="O545" s="116"/>
      <c r="P545" s="116"/>
      <c r="Q545" s="116"/>
      <c r="R545" s="116"/>
      <c r="AF545" s="5"/>
      <c r="AJ545" s="5"/>
      <c r="AK545" s="5"/>
      <c r="AP545" s="5"/>
      <c r="AQ545" s="5"/>
      <c r="AR545" s="5"/>
      <c r="AS545" s="5"/>
    </row>
    <row r="546" spans="1:45" s="10" customFormat="1" ht="12.75" customHeight="1" x14ac:dyDescent="0.2">
      <c r="A546" s="11"/>
      <c r="B546" s="11"/>
      <c r="C546" s="11"/>
      <c r="O546" s="116"/>
      <c r="P546" s="116"/>
      <c r="Q546" s="116"/>
      <c r="R546" s="116"/>
      <c r="AF546" s="5"/>
      <c r="AJ546" s="5"/>
      <c r="AK546" s="5"/>
      <c r="AP546" s="5"/>
      <c r="AQ546" s="5"/>
      <c r="AR546" s="5"/>
      <c r="AS546" s="5"/>
    </row>
    <row r="547" spans="1:45" s="10" customFormat="1" ht="12.75" customHeight="1" x14ac:dyDescent="0.2">
      <c r="A547" s="11"/>
      <c r="B547" s="11"/>
      <c r="C547" s="11"/>
      <c r="O547" s="116"/>
      <c r="P547" s="116"/>
      <c r="Q547" s="116"/>
      <c r="R547" s="116"/>
      <c r="AF547" s="5"/>
      <c r="AJ547" s="5"/>
      <c r="AK547" s="5"/>
      <c r="AP547" s="5"/>
      <c r="AQ547" s="5"/>
      <c r="AR547" s="5"/>
      <c r="AS547" s="5"/>
    </row>
  </sheetData>
  <mergeCells count="533">
    <mergeCell ref="AL422:AO422"/>
    <mergeCell ref="A421:A422"/>
    <mergeCell ref="B421:B422"/>
    <mergeCell ref="C421:C422"/>
    <mergeCell ref="D421:E422"/>
    <mergeCell ref="F421:I422"/>
    <mergeCell ref="K421:L421"/>
    <mergeCell ref="M421:N421"/>
    <mergeCell ref="K422:L422"/>
    <mergeCell ref="M422:N422"/>
    <mergeCell ref="AL418:AO418"/>
    <mergeCell ref="A419:A420"/>
    <mergeCell ref="B419:B420"/>
    <mergeCell ref="C419:C420"/>
    <mergeCell ref="D419:E420"/>
    <mergeCell ref="F419:I420"/>
    <mergeCell ref="K419:L419"/>
    <mergeCell ref="M419:N419"/>
    <mergeCell ref="K420:L420"/>
    <mergeCell ref="M420:N420"/>
    <mergeCell ref="AL420:AO420"/>
    <mergeCell ref="A417:A418"/>
    <mergeCell ref="B417:B418"/>
    <mergeCell ref="C417:C418"/>
    <mergeCell ref="D417:E418"/>
    <mergeCell ref="F417:I418"/>
    <mergeCell ref="K417:L417"/>
    <mergeCell ref="M417:N417"/>
    <mergeCell ref="K418:L418"/>
    <mergeCell ref="M418:N418"/>
    <mergeCell ref="AL416:AO416"/>
    <mergeCell ref="A415:A416"/>
    <mergeCell ref="B415:B416"/>
    <mergeCell ref="C415:C416"/>
    <mergeCell ref="D415:E416"/>
    <mergeCell ref="F415:I416"/>
    <mergeCell ref="K415:L415"/>
    <mergeCell ref="M415:N415"/>
    <mergeCell ref="K416:L416"/>
    <mergeCell ref="M416:N416"/>
    <mergeCell ref="AL412:AO412"/>
    <mergeCell ref="A413:A414"/>
    <mergeCell ref="B413:B414"/>
    <mergeCell ref="C413:C414"/>
    <mergeCell ref="D413:E414"/>
    <mergeCell ref="F413:I414"/>
    <mergeCell ref="K413:L413"/>
    <mergeCell ref="M413:N413"/>
    <mergeCell ref="K414:L414"/>
    <mergeCell ref="M414:N414"/>
    <mergeCell ref="AL414:AO414"/>
    <mergeCell ref="A411:A412"/>
    <mergeCell ref="B411:B412"/>
    <mergeCell ref="C411:C412"/>
    <mergeCell ref="D411:E412"/>
    <mergeCell ref="F411:I412"/>
    <mergeCell ref="K411:L411"/>
    <mergeCell ref="M411:N411"/>
    <mergeCell ref="K412:L412"/>
    <mergeCell ref="M412:N412"/>
    <mergeCell ref="A304:B304"/>
    <mergeCell ref="I304:J304"/>
    <mergeCell ref="L304:M304"/>
    <mergeCell ref="O304:P304"/>
    <mergeCell ref="U304:V304"/>
    <mergeCell ref="A305:B305"/>
    <mergeCell ref="U305:V305"/>
    <mergeCell ref="A310:B310"/>
    <mergeCell ref="A311:B311"/>
    <mergeCell ref="A313:B313"/>
    <mergeCell ref="A314:B314"/>
    <mergeCell ref="A315:B315"/>
    <mergeCell ref="A316:B316"/>
    <mergeCell ref="A306:B306"/>
    <mergeCell ref="U306:V306"/>
    <mergeCell ref="A307:B307"/>
    <mergeCell ref="U307:V307"/>
    <mergeCell ref="A308:B308"/>
    <mergeCell ref="A309:B309"/>
    <mergeCell ref="Z326:AD326"/>
    <mergeCell ref="J328:Q328"/>
    <mergeCell ref="R328:R331"/>
    <mergeCell ref="J329:Q329"/>
    <mergeCell ref="A330:F331"/>
    <mergeCell ref="J330:Q330"/>
    <mergeCell ref="J331:Q331"/>
    <mergeCell ref="A319:B319"/>
    <mergeCell ref="A320:B320"/>
    <mergeCell ref="A321:B321"/>
    <mergeCell ref="A322:B322"/>
    <mergeCell ref="A323:D323"/>
    <mergeCell ref="T326:X326"/>
    <mergeCell ref="D332:E332"/>
    <mergeCell ref="F332:I332"/>
    <mergeCell ref="J332:N332"/>
    <mergeCell ref="AG332:AI332"/>
    <mergeCell ref="AL332:AO332"/>
    <mergeCell ref="A333:E333"/>
    <mergeCell ref="F333:I333"/>
    <mergeCell ref="J333:L333"/>
    <mergeCell ref="M333:N333"/>
    <mergeCell ref="R335:R336"/>
    <mergeCell ref="AL335:AO336"/>
    <mergeCell ref="K336:L336"/>
    <mergeCell ref="M336:N336"/>
    <mergeCell ref="D334:E334"/>
    <mergeCell ref="F334:I334"/>
    <mergeCell ref="K334:L334"/>
    <mergeCell ref="M334:N334"/>
    <mergeCell ref="AL334:AO334"/>
    <mergeCell ref="D335:E336"/>
    <mergeCell ref="F335:I336"/>
    <mergeCell ref="A338:A339"/>
    <mergeCell ref="B338:B339"/>
    <mergeCell ref="C338:C339"/>
    <mergeCell ref="D338:E339"/>
    <mergeCell ref="F338:I339"/>
    <mergeCell ref="K335:L335"/>
    <mergeCell ref="M335:N335"/>
    <mergeCell ref="P335:P336"/>
    <mergeCell ref="Q335:Q336"/>
    <mergeCell ref="A335:A336"/>
    <mergeCell ref="B335:B336"/>
    <mergeCell ref="C335:C336"/>
    <mergeCell ref="K338:L338"/>
    <mergeCell ref="M338:N338"/>
    <mergeCell ref="P338:P339"/>
    <mergeCell ref="Q338:Q339"/>
    <mergeCell ref="R338:R339"/>
    <mergeCell ref="AL338:AO339"/>
    <mergeCell ref="K339:L339"/>
    <mergeCell ref="M339:N339"/>
    <mergeCell ref="D337:E337"/>
    <mergeCell ref="F337:I337"/>
    <mergeCell ref="K337:L337"/>
    <mergeCell ref="M337:N337"/>
    <mergeCell ref="AL337:AO337"/>
    <mergeCell ref="D340:E340"/>
    <mergeCell ref="F340:I340"/>
    <mergeCell ref="K340:L340"/>
    <mergeCell ref="M340:N340"/>
    <mergeCell ref="AL340:AO340"/>
    <mergeCell ref="D341:E341"/>
    <mergeCell ref="F341:I341"/>
    <mergeCell ref="K341:L341"/>
    <mergeCell ref="M341:N341"/>
    <mergeCell ref="AL341:AO341"/>
    <mergeCell ref="R342:R343"/>
    <mergeCell ref="AL342:AO343"/>
    <mergeCell ref="K343:L343"/>
    <mergeCell ref="M343:N343"/>
    <mergeCell ref="A342:A343"/>
    <mergeCell ref="B342:B343"/>
    <mergeCell ref="C342:C343"/>
    <mergeCell ref="D342:E343"/>
    <mergeCell ref="F342:I343"/>
    <mergeCell ref="K342:L342"/>
    <mergeCell ref="A344:A347"/>
    <mergeCell ref="B344:B347"/>
    <mergeCell ref="C344:C347"/>
    <mergeCell ref="D344:E347"/>
    <mergeCell ref="F344:I347"/>
    <mergeCell ref="K344:L344"/>
    <mergeCell ref="M342:N342"/>
    <mergeCell ref="P342:P343"/>
    <mergeCell ref="Q342:Q343"/>
    <mergeCell ref="M347:N347"/>
    <mergeCell ref="D348:E348"/>
    <mergeCell ref="F348:I348"/>
    <mergeCell ref="K348:L348"/>
    <mergeCell ref="M348:N348"/>
    <mergeCell ref="AL348:AO348"/>
    <mergeCell ref="M344:N344"/>
    <mergeCell ref="P344:P347"/>
    <mergeCell ref="Q344:Q347"/>
    <mergeCell ref="R344:R347"/>
    <mergeCell ref="AL344:AO347"/>
    <mergeCell ref="K345:L345"/>
    <mergeCell ref="M345:N345"/>
    <mergeCell ref="K346:L346"/>
    <mergeCell ref="M346:N346"/>
    <mergeCell ref="K347:L347"/>
    <mergeCell ref="M349:N349"/>
    <mergeCell ref="P349:P350"/>
    <mergeCell ref="Q349:Q350"/>
    <mergeCell ref="R349:R350"/>
    <mergeCell ref="AL349:AO350"/>
    <mergeCell ref="K350:L350"/>
    <mergeCell ref="M350:N350"/>
    <mergeCell ref="A349:A350"/>
    <mergeCell ref="B349:B350"/>
    <mergeCell ref="C349:C350"/>
    <mergeCell ref="D349:E350"/>
    <mergeCell ref="F349:I350"/>
    <mergeCell ref="K349:L349"/>
    <mergeCell ref="M351:N351"/>
    <mergeCell ref="P351:P352"/>
    <mergeCell ref="Q351:Q352"/>
    <mergeCell ref="R351:R352"/>
    <mergeCell ref="AL351:AO352"/>
    <mergeCell ref="K352:L352"/>
    <mergeCell ref="M352:N352"/>
    <mergeCell ref="A351:A352"/>
    <mergeCell ref="B351:B352"/>
    <mergeCell ref="C351:C352"/>
    <mergeCell ref="D351:E352"/>
    <mergeCell ref="F351:I352"/>
    <mergeCell ref="K351:L351"/>
    <mergeCell ref="AL353:AO354"/>
    <mergeCell ref="K354:L354"/>
    <mergeCell ref="M354:N354"/>
    <mergeCell ref="A353:A354"/>
    <mergeCell ref="B353:B354"/>
    <mergeCell ref="C353:C354"/>
    <mergeCell ref="D353:E354"/>
    <mergeCell ref="F353:I354"/>
    <mergeCell ref="K353:L353"/>
    <mergeCell ref="A356:A357"/>
    <mergeCell ref="B356:B357"/>
    <mergeCell ref="C356:C357"/>
    <mergeCell ref="D356:E357"/>
    <mergeCell ref="F356:I357"/>
    <mergeCell ref="M353:N353"/>
    <mergeCell ref="P353:P354"/>
    <mergeCell ref="Q353:Q354"/>
    <mergeCell ref="R353:R354"/>
    <mergeCell ref="K356:L356"/>
    <mergeCell ref="M356:N356"/>
    <mergeCell ref="P356:P357"/>
    <mergeCell ref="Q356:Q357"/>
    <mergeCell ref="R356:R357"/>
    <mergeCell ref="AL356:AO357"/>
    <mergeCell ref="K357:L357"/>
    <mergeCell ref="M357:N357"/>
    <mergeCell ref="D355:E355"/>
    <mergeCell ref="F355:I355"/>
    <mergeCell ref="K355:L355"/>
    <mergeCell ref="M355:N355"/>
    <mergeCell ref="AL355:AO355"/>
    <mergeCell ref="AL358:AO359"/>
    <mergeCell ref="K359:L359"/>
    <mergeCell ref="M359:N359"/>
    <mergeCell ref="M358:N358"/>
    <mergeCell ref="P358:P359"/>
    <mergeCell ref="Q358:Q359"/>
    <mergeCell ref="R358:R359"/>
    <mergeCell ref="A358:A359"/>
    <mergeCell ref="B358:B359"/>
    <mergeCell ref="C358:C359"/>
    <mergeCell ref="D358:E359"/>
    <mergeCell ref="F358:I359"/>
    <mergeCell ref="K358:L358"/>
    <mergeCell ref="A361:A362"/>
    <mergeCell ref="B361:B362"/>
    <mergeCell ref="C361:C362"/>
    <mergeCell ref="D361:E362"/>
    <mergeCell ref="F361:I362"/>
    <mergeCell ref="K361:L361"/>
    <mergeCell ref="M361:N361"/>
    <mergeCell ref="P361:P362"/>
    <mergeCell ref="Q361:Q362"/>
    <mergeCell ref="R361:R362"/>
    <mergeCell ref="AL361:AO362"/>
    <mergeCell ref="K362:L362"/>
    <mergeCell ref="M362:N362"/>
    <mergeCell ref="D360:E360"/>
    <mergeCell ref="F360:I360"/>
    <mergeCell ref="K360:L360"/>
    <mergeCell ref="M360:N360"/>
    <mergeCell ref="AL360:AO360"/>
    <mergeCell ref="M363:N363"/>
    <mergeCell ref="P363:P364"/>
    <mergeCell ref="Q363:Q364"/>
    <mergeCell ref="R363:R364"/>
    <mergeCell ref="AL363:AO364"/>
    <mergeCell ref="K364:L364"/>
    <mergeCell ref="M364:N364"/>
    <mergeCell ref="A363:A364"/>
    <mergeCell ref="B363:B364"/>
    <mergeCell ref="C363:C364"/>
    <mergeCell ref="D363:E364"/>
    <mergeCell ref="F363:I364"/>
    <mergeCell ref="K363:L363"/>
    <mergeCell ref="AL365:AO366"/>
    <mergeCell ref="K366:L366"/>
    <mergeCell ref="M366:N366"/>
    <mergeCell ref="A365:A366"/>
    <mergeCell ref="B365:B366"/>
    <mergeCell ref="C365:C366"/>
    <mergeCell ref="D365:E366"/>
    <mergeCell ref="F365:I366"/>
    <mergeCell ref="K365:L365"/>
    <mergeCell ref="A368:A369"/>
    <mergeCell ref="B368:B369"/>
    <mergeCell ref="C368:C369"/>
    <mergeCell ref="D368:E369"/>
    <mergeCell ref="F368:I369"/>
    <mergeCell ref="M365:N365"/>
    <mergeCell ref="P365:P366"/>
    <mergeCell ref="Q365:Q366"/>
    <mergeCell ref="R365:R366"/>
    <mergeCell ref="K368:L368"/>
    <mergeCell ref="M368:N368"/>
    <mergeCell ref="P368:P369"/>
    <mergeCell ref="Q368:Q369"/>
    <mergeCell ref="R368:R369"/>
    <mergeCell ref="AL368:AO369"/>
    <mergeCell ref="K369:L369"/>
    <mergeCell ref="M369:N369"/>
    <mergeCell ref="D367:E367"/>
    <mergeCell ref="F367:I367"/>
    <mergeCell ref="K367:L367"/>
    <mergeCell ref="M367:N367"/>
    <mergeCell ref="AL367:AO367"/>
    <mergeCell ref="D370:E370"/>
    <mergeCell ref="F370:I370"/>
    <mergeCell ref="K370:L370"/>
    <mergeCell ref="M370:N370"/>
    <mergeCell ref="AL370:AO370"/>
    <mergeCell ref="D371:E371"/>
    <mergeCell ref="F371:I371"/>
    <mergeCell ref="K371:L371"/>
    <mergeCell ref="M371:N371"/>
    <mergeCell ref="AL371:AO371"/>
    <mergeCell ref="D372:E372"/>
    <mergeCell ref="F372:I372"/>
    <mergeCell ref="K372:L372"/>
    <mergeCell ref="M372:N372"/>
    <mergeCell ref="AL372:AO372"/>
    <mergeCell ref="D373:E373"/>
    <mergeCell ref="F373:I373"/>
    <mergeCell ref="K373:L373"/>
    <mergeCell ref="M373:N373"/>
    <mergeCell ref="AL373:AO373"/>
    <mergeCell ref="M374:N374"/>
    <mergeCell ref="P374:P375"/>
    <mergeCell ref="Q374:Q375"/>
    <mergeCell ref="R374:R375"/>
    <mergeCell ref="AL374:AO375"/>
    <mergeCell ref="K375:L375"/>
    <mergeCell ref="M375:N375"/>
    <mergeCell ref="A374:A375"/>
    <mergeCell ref="B374:B375"/>
    <mergeCell ref="C374:C375"/>
    <mergeCell ref="D374:E375"/>
    <mergeCell ref="F374:I375"/>
    <mergeCell ref="K374:L374"/>
    <mergeCell ref="M376:N376"/>
    <mergeCell ref="P376:P377"/>
    <mergeCell ref="Q376:Q377"/>
    <mergeCell ref="R376:R377"/>
    <mergeCell ref="AL376:AO377"/>
    <mergeCell ref="K377:L377"/>
    <mergeCell ref="M377:N377"/>
    <mergeCell ref="A376:A377"/>
    <mergeCell ref="B376:B377"/>
    <mergeCell ref="C376:C377"/>
    <mergeCell ref="D376:E377"/>
    <mergeCell ref="F376:I377"/>
    <mergeCell ref="K376:L376"/>
    <mergeCell ref="D378:E378"/>
    <mergeCell ref="F378:I378"/>
    <mergeCell ref="K378:L378"/>
    <mergeCell ref="M378:N378"/>
    <mergeCell ref="AL378:AO378"/>
    <mergeCell ref="D379:E379"/>
    <mergeCell ref="F379:I379"/>
    <mergeCell ref="K379:L379"/>
    <mergeCell ref="M379:N379"/>
    <mergeCell ref="AL379:AO379"/>
    <mergeCell ref="D380:E380"/>
    <mergeCell ref="F380:I380"/>
    <mergeCell ref="K380:L380"/>
    <mergeCell ref="M380:N380"/>
    <mergeCell ref="AL380:AO380"/>
    <mergeCell ref="D381:E381"/>
    <mergeCell ref="F381:I381"/>
    <mergeCell ref="K381:L381"/>
    <mergeCell ref="M381:N381"/>
    <mergeCell ref="AL381:AO381"/>
    <mergeCell ref="M382:N382"/>
    <mergeCell ref="P382:P383"/>
    <mergeCell ref="Q382:Q383"/>
    <mergeCell ref="R382:R383"/>
    <mergeCell ref="AL382:AO383"/>
    <mergeCell ref="K383:L383"/>
    <mergeCell ref="M383:N383"/>
    <mergeCell ref="A382:A383"/>
    <mergeCell ref="B382:B383"/>
    <mergeCell ref="C382:C383"/>
    <mergeCell ref="D382:E383"/>
    <mergeCell ref="F382:I383"/>
    <mergeCell ref="K382:L382"/>
    <mergeCell ref="D384:E384"/>
    <mergeCell ref="F384:I384"/>
    <mergeCell ref="K384:L384"/>
    <mergeCell ref="M384:N384"/>
    <mergeCell ref="AL384:AO384"/>
    <mergeCell ref="D385:E385"/>
    <mergeCell ref="F385:I385"/>
    <mergeCell ref="K385:L385"/>
    <mergeCell ref="M385:N385"/>
    <mergeCell ref="AL385:AO385"/>
    <mergeCell ref="D386:E386"/>
    <mergeCell ref="F386:I386"/>
    <mergeCell ref="K386:L386"/>
    <mergeCell ref="M386:N386"/>
    <mergeCell ref="AL386:AO386"/>
    <mergeCell ref="D387:E387"/>
    <mergeCell ref="F387:I387"/>
    <mergeCell ref="K387:L387"/>
    <mergeCell ref="M387:N387"/>
    <mergeCell ref="AL387:AO387"/>
    <mergeCell ref="D388:E388"/>
    <mergeCell ref="F388:I388"/>
    <mergeCell ref="K388:L388"/>
    <mergeCell ref="M388:N388"/>
    <mergeCell ref="AL388:AO388"/>
    <mergeCell ref="D389:E389"/>
    <mergeCell ref="F389:I389"/>
    <mergeCell ref="K389:L389"/>
    <mergeCell ref="M389:N389"/>
    <mergeCell ref="AL389:AO389"/>
    <mergeCell ref="AL392:AO392"/>
    <mergeCell ref="D393:E393"/>
    <mergeCell ref="F393:I393"/>
    <mergeCell ref="K393:L393"/>
    <mergeCell ref="M393:N393"/>
    <mergeCell ref="AL393:AO393"/>
    <mergeCell ref="D390:E390"/>
    <mergeCell ref="F390:I390"/>
    <mergeCell ref="K390:L390"/>
    <mergeCell ref="M390:N390"/>
    <mergeCell ref="A391:E391"/>
    <mergeCell ref="F391:I391"/>
    <mergeCell ref="J391:L391"/>
    <mergeCell ref="M391:N391"/>
    <mergeCell ref="D394:E394"/>
    <mergeCell ref="F394:I394"/>
    <mergeCell ref="K394:L394"/>
    <mergeCell ref="M394:N394"/>
    <mergeCell ref="A395:E395"/>
    <mergeCell ref="F395:I395"/>
    <mergeCell ref="J395:L395"/>
    <mergeCell ref="M395:N395"/>
    <mergeCell ref="D392:E392"/>
    <mergeCell ref="F392:I392"/>
    <mergeCell ref="K392:L392"/>
    <mergeCell ref="M392:N392"/>
    <mergeCell ref="D396:E396"/>
    <mergeCell ref="F396:I396"/>
    <mergeCell ref="K396:L396"/>
    <mergeCell ref="M396:N396"/>
    <mergeCell ref="AL396:AO396"/>
    <mergeCell ref="D397:E397"/>
    <mergeCell ref="F397:I397"/>
    <mergeCell ref="K397:L397"/>
    <mergeCell ref="M397:N397"/>
    <mergeCell ref="AL397:AO397"/>
    <mergeCell ref="AL400:AO400"/>
    <mergeCell ref="D401:E401"/>
    <mergeCell ref="F401:I401"/>
    <mergeCell ref="K401:L401"/>
    <mergeCell ref="M401:N401"/>
    <mergeCell ref="AL401:AO401"/>
    <mergeCell ref="D398:E398"/>
    <mergeCell ref="F398:I398"/>
    <mergeCell ref="K398:L398"/>
    <mergeCell ref="M398:N398"/>
    <mergeCell ref="A399:E399"/>
    <mergeCell ref="F399:I399"/>
    <mergeCell ref="J399:L399"/>
    <mergeCell ref="M399:N399"/>
    <mergeCell ref="D402:E402"/>
    <mergeCell ref="F402:I402"/>
    <mergeCell ref="K402:L402"/>
    <mergeCell ref="M402:N402"/>
    <mergeCell ref="A403:E403"/>
    <mergeCell ref="F403:I403"/>
    <mergeCell ref="J403:L403"/>
    <mergeCell ref="M403:N403"/>
    <mergeCell ref="D400:E400"/>
    <mergeCell ref="F400:I400"/>
    <mergeCell ref="K400:L400"/>
    <mergeCell ref="M400:N400"/>
    <mergeCell ref="M409:N409"/>
    <mergeCell ref="D404:E404"/>
    <mergeCell ref="F404:I404"/>
    <mergeCell ref="K404:L404"/>
    <mergeCell ref="M404:N404"/>
    <mergeCell ref="AL404:AO404"/>
    <mergeCell ref="D405:E405"/>
    <mergeCell ref="F405:I405"/>
    <mergeCell ref="K405:L405"/>
    <mergeCell ref="M405:N405"/>
    <mergeCell ref="AL405:AO405"/>
    <mergeCell ref="D408:E408"/>
    <mergeCell ref="F408:I408"/>
    <mergeCell ref="K408:L408"/>
    <mergeCell ref="M408:N408"/>
    <mergeCell ref="AL408:AO408"/>
    <mergeCell ref="D406:E406"/>
    <mergeCell ref="F406:I406"/>
    <mergeCell ref="K406:L406"/>
    <mergeCell ref="M406:N406"/>
    <mergeCell ref="A407:E407"/>
    <mergeCell ref="F407:I407"/>
    <mergeCell ref="J407:L407"/>
    <mergeCell ref="M407:N407"/>
    <mergeCell ref="D425:E425"/>
    <mergeCell ref="F425:I425"/>
    <mergeCell ref="K425:L425"/>
    <mergeCell ref="M425:N425"/>
    <mergeCell ref="AL425:AO425"/>
    <mergeCell ref="A409:A410"/>
    <mergeCell ref="B409:B410"/>
    <mergeCell ref="AL410:AO410"/>
    <mergeCell ref="D423:E423"/>
    <mergeCell ref="F423:I423"/>
    <mergeCell ref="K423:L423"/>
    <mergeCell ref="M423:N423"/>
    <mergeCell ref="AL423:AO423"/>
    <mergeCell ref="D424:E424"/>
    <mergeCell ref="F424:I424"/>
    <mergeCell ref="K424:L424"/>
    <mergeCell ref="M424:N424"/>
    <mergeCell ref="AL424:AO424"/>
    <mergeCell ref="K410:L410"/>
    <mergeCell ref="M410:N410"/>
    <mergeCell ref="C409:C410"/>
    <mergeCell ref="D409:E410"/>
    <mergeCell ref="F409:I410"/>
    <mergeCell ref="K409:L409"/>
  </mergeCells>
  <conditionalFormatting sqref="E323 G311 G323 AL311:AM311 AL323:AM323">
    <cfRule type="cellIs" priority="124" stopIfTrue="1" operator="notEqual">
      <formula>0</formula>
    </cfRule>
  </conditionalFormatting>
  <conditionalFormatting sqref="F323">
    <cfRule type="cellIs" dxfId="42" priority="125" stopIfTrue="1" operator="notEqual">
      <formula>0</formula>
    </cfRule>
  </conditionalFormatting>
  <conditionalFormatting sqref="J332">
    <cfRule type="cellIs" priority="126" stopIfTrue="1" operator="equal">
      <formula>#REF!</formula>
    </cfRule>
  </conditionalFormatting>
  <conditionalFormatting sqref="J335 J338 J342 J344:J346 J349 J351 J353 J356 J358 J361 J363 J365 J368 J374 J376 J382">
    <cfRule type="cellIs" dxfId="41" priority="127" stopIfTrue="1" operator="notEqual">
      <formula>AG335</formula>
    </cfRule>
  </conditionalFormatting>
  <conditionalFormatting sqref="J334 J336:J337 J339:J341 J343 J347:J348 J350 J352 J354:J355 J357 J359:J360 J362 J364 J366:J367 J369:J373 J375 J377:J381 J383:J389">
    <cfRule type="cellIs" dxfId="40" priority="128" stopIfTrue="1" operator="notEqual">
      <formula>AG334</formula>
    </cfRule>
  </conditionalFormatting>
  <conditionalFormatting sqref="J392 J396 J400 J404">
    <cfRule type="cellIs" dxfId="39" priority="129" stopIfTrue="1" operator="notEqual">
      <formula>AG392</formula>
    </cfRule>
  </conditionalFormatting>
  <conditionalFormatting sqref="J393 J397 J401 J405">
    <cfRule type="cellIs" dxfId="38" priority="130" stopIfTrue="1" operator="notEqual">
      <formula>AG393</formula>
    </cfRule>
  </conditionalFormatting>
  <conditionalFormatting sqref="J408 L305:L308">
    <cfRule type="cellIs" priority="131" stopIfTrue="1" operator="notEqual">
      <formula>#REF!</formula>
    </cfRule>
  </conditionalFormatting>
  <conditionalFormatting sqref="M335 M338 M342 M344:M346 M349 M351 M353 M356 M358 M361 M363 M365 M368 M374 M376 M382">
    <cfRule type="cellIs" dxfId="37" priority="136" stopIfTrue="1" operator="notEqual">
      <formula>AI335</formula>
    </cfRule>
  </conditionalFormatting>
  <conditionalFormatting sqref="M334 M336:M337 M339:M341 M343 M347:M348 M350 M352 M354:M355 M357 M359:M360 M362 M364 M366:M367 M369:M373 M375 M377:M381 M383:M389">
    <cfRule type="cellIs" dxfId="36" priority="137" stopIfTrue="1" operator="notEqual">
      <formula>AI334</formula>
    </cfRule>
  </conditionalFormatting>
  <conditionalFormatting sqref="M392 M396 M400 M404">
    <cfRule type="cellIs" dxfId="35" priority="138" stopIfTrue="1" operator="notEqual">
      <formula>AI392</formula>
    </cfRule>
  </conditionalFormatting>
  <conditionalFormatting sqref="M393 M397 M401 M405">
    <cfRule type="cellIs" dxfId="34" priority="139" stopIfTrue="1" operator="notEqual">
      <formula>AI393</formula>
    </cfRule>
  </conditionalFormatting>
  <conditionalFormatting sqref="N404 N335 N338 N342 N344:N346 N349 N351 N353 N356 N358 N361 N363 N365 N368 N374 N376 N382 N392 N396 N400">
    <cfRule type="cellIs" priority="140" stopIfTrue="1" operator="notEqual">
      <formula>#REF!</formula>
    </cfRule>
  </conditionalFormatting>
  <conditionalFormatting sqref="Q335 Q338 Q342 Q344 Q349 Q351 Q353 Q356 Q358 Q361 Q363 Q365 Q368 Q374 Q376 Q382 Q410:Q422">
    <cfRule type="cellIs" dxfId="33" priority="141" stopIfTrue="1" operator="notEqual">
      <formula>P335</formula>
    </cfRule>
  </conditionalFormatting>
  <conditionalFormatting sqref="Q334 Q337 Q340:Q341 Q348 Q355 Q360 Q367 Q370:Q373 Q378:Q381 Q384:Q389">
    <cfRule type="cellIs" dxfId="32" priority="142" stopIfTrue="1" operator="notEqual">
      <formula>P334</formula>
    </cfRule>
  </conditionalFormatting>
  <conditionalFormatting sqref="Q392 Q396 Q400 Q404">
    <cfRule type="cellIs" dxfId="31" priority="143" stopIfTrue="1" operator="notEqual">
      <formula>P392</formula>
    </cfRule>
  </conditionalFormatting>
  <conditionalFormatting sqref="Q393 Q397 Q401 Q405">
    <cfRule type="cellIs" dxfId="30" priority="144" stopIfTrue="1" operator="notEqual">
      <formula>P393</formula>
    </cfRule>
  </conditionalFormatting>
  <conditionalFormatting sqref="Q408:R408">
    <cfRule type="cellIs" priority="145" stopIfTrue="1" operator="notEqual">
      <formula>#REF!</formula>
    </cfRule>
  </conditionalFormatting>
  <conditionalFormatting sqref="T329">
    <cfRule type="cellIs" dxfId="29" priority="146" stopIfTrue="1" operator="notEqual">
      <formula>Z329</formula>
    </cfRule>
  </conditionalFormatting>
  <conditionalFormatting sqref="T330">
    <cfRule type="cellIs" dxfId="28" priority="147" stopIfTrue="1" operator="notEqual">
      <formula>Z330</formula>
    </cfRule>
  </conditionalFormatting>
  <conditionalFormatting sqref="T331:W331 T394:X394 T398:X398 T402:X402 T406:X406">
    <cfRule type="cellIs" priority="148" stopIfTrue="1" operator="notEqual">
      <formula>#REF!</formula>
    </cfRule>
  </conditionalFormatting>
  <conditionalFormatting sqref="T333 AA334 AA336:AA337 AA339:AA341 AA343 AA347:AA348 AA350 AA352 AA354:AA355 AA357 AA359:AA360 AA362 AA364 AA366:AA367 AA369:AA373 AA375 AA377:AA381 AA383:AA389">
    <cfRule type="cellIs" priority="149" stopIfTrue="1" operator="equal">
      <formula>0</formula>
    </cfRule>
  </conditionalFormatting>
  <conditionalFormatting sqref="T335 T338 T356 T358 T374 T376 T382 T392 T396 T400 T404 T341:T342 T353 T344:T347 T349:T351 T360:T366 T368">
    <cfRule type="cellIs" dxfId="27" priority="150" stopIfTrue="1" operator="notEqual">
      <formula>Z335</formula>
    </cfRule>
  </conditionalFormatting>
  <conditionalFormatting sqref="T375 T377:T381 T383:T389 T393 T397 T401 T405 T334:T373">
    <cfRule type="cellIs" dxfId="26" priority="151" stopIfTrue="1" operator="notEqual">
      <formula>Z334</formula>
    </cfRule>
  </conditionalFormatting>
  <conditionalFormatting sqref="U329">
    <cfRule type="cellIs" dxfId="25" priority="152" stopIfTrue="1" operator="notEqual">
      <formula>AA329</formula>
    </cfRule>
  </conditionalFormatting>
  <conditionalFormatting sqref="U330">
    <cfRule type="cellIs" dxfId="24" priority="153" stopIfTrue="1" operator="notEqual">
      <formula>AA330</formula>
    </cfRule>
  </conditionalFormatting>
  <conditionalFormatting sqref="U335 U338 U374 U376 U382 U392 U396 U400 U404 U341:U342 U353 U344:U347 U349:U351 U356 U358:U369">
    <cfRule type="cellIs" dxfId="23" priority="154" stopIfTrue="1" operator="notEqual">
      <formula>AA335</formula>
    </cfRule>
  </conditionalFormatting>
  <conditionalFormatting sqref="U375 U377:U381 U383:U389 U393 U397 U401 U405 U334:U373">
    <cfRule type="cellIs" dxfId="22" priority="155" stopIfTrue="1" operator="notEqual">
      <formula>AA334</formula>
    </cfRule>
  </conditionalFormatting>
  <conditionalFormatting sqref="V329">
    <cfRule type="cellIs" dxfId="21" priority="156" stopIfTrue="1" operator="notEqual">
      <formula>AB329</formula>
    </cfRule>
  </conditionalFormatting>
  <conditionalFormatting sqref="V330">
    <cfRule type="cellIs" dxfId="20" priority="157" stopIfTrue="1" operator="notEqual">
      <formula>AB330</formula>
    </cfRule>
  </conditionalFormatting>
  <conditionalFormatting sqref="V335 V338 V374 V376 V382 V392 V396 V400 V404 V341:V342 V353 V344:V347 V349:V351 V356 V358:V369">
    <cfRule type="cellIs" dxfId="19" priority="158" stopIfTrue="1" operator="notEqual">
      <formula>AB335</formula>
    </cfRule>
  </conditionalFormatting>
  <conditionalFormatting sqref="V375 V377:V381 V383:V389 V393 V397 V401 V405 V334:V373">
    <cfRule type="cellIs" dxfId="18" priority="159" stopIfTrue="1" operator="notEqual">
      <formula>AB334</formula>
    </cfRule>
  </conditionalFormatting>
  <conditionalFormatting sqref="W329">
    <cfRule type="cellIs" dxfId="17" priority="160" stopIfTrue="1" operator="notEqual">
      <formula>AC329</formula>
    </cfRule>
  </conditionalFormatting>
  <conditionalFormatting sqref="W330">
    <cfRule type="cellIs" dxfId="16" priority="161" stopIfTrue="1" operator="notEqual">
      <formula>AC330</formula>
    </cfRule>
  </conditionalFormatting>
  <conditionalFormatting sqref="W335 W338 W374 W376 W382 W392 W396 W400 W404 W341:W342 W353 W344:W347 W349:W351 W356 W358:W369">
    <cfRule type="cellIs" dxfId="15" priority="162" stopIfTrue="1" operator="notEqual">
      <formula>AC335</formula>
    </cfRule>
  </conditionalFormatting>
  <conditionalFormatting sqref="W375 W377:W381 W383:W389 W393 W397 W401 W405 W334:W373">
    <cfRule type="cellIs" dxfId="14" priority="163" stopIfTrue="1" operator="notEqual">
      <formula>AC334</formula>
    </cfRule>
  </conditionalFormatting>
  <conditionalFormatting sqref="X329">
    <cfRule type="cellIs" dxfId="13" priority="165" stopIfTrue="1" operator="notEqual">
      <formula>AD329</formula>
    </cfRule>
  </conditionalFormatting>
  <conditionalFormatting sqref="X330">
    <cfRule type="cellIs" dxfId="12" priority="166" stopIfTrue="1" operator="notEqual">
      <formula>AD330</formula>
    </cfRule>
  </conditionalFormatting>
  <conditionalFormatting sqref="X331">
    <cfRule type="cellIs" priority="167" stopIfTrue="1" operator="notEqual">
      <formula>AD331</formula>
    </cfRule>
  </conditionalFormatting>
  <conditionalFormatting sqref="X335 X338 X374 X376 X382 X341:X342 X353 X344:X347 X349:X351 X356 X358:X369">
    <cfRule type="cellIs" dxfId="11" priority="168" stopIfTrue="1" operator="notEqual">
      <formula>AD335</formula>
    </cfRule>
  </conditionalFormatting>
  <conditionalFormatting sqref="X375 X377:X381 X383:X389 X334:X373">
    <cfRule type="cellIs" dxfId="10" priority="169" stopIfTrue="1" operator="notEqual">
      <formula>AD334</formula>
    </cfRule>
  </conditionalFormatting>
  <conditionalFormatting sqref="X392 X396 X400 X404">
    <cfRule type="cellIs" dxfId="9" priority="170" stopIfTrue="1" operator="notEqual">
      <formula>AD392</formula>
    </cfRule>
  </conditionalFormatting>
  <conditionalFormatting sqref="X393 X397 X401 X405">
    <cfRule type="cellIs" dxfId="8" priority="171" stopIfTrue="1" operator="notEqual">
      <formula>AD393</formula>
    </cfRule>
  </conditionalFormatting>
  <conditionalFormatting sqref="C311:F311">
    <cfRule type="cellIs" dxfId="7" priority="172" stopIfTrue="1" operator="notEqual">
      <formula>0</formula>
    </cfRule>
  </conditionalFormatting>
  <conditionalFormatting sqref="J425">
    <cfRule type="cellIs" priority="75" stopIfTrue="1" operator="notEqual">
      <formula>#REF!</formula>
    </cfRule>
  </conditionalFormatting>
  <conditionalFormatting sqref="Q409">
    <cfRule type="cellIs" dxfId="6" priority="104" stopIfTrue="1" operator="notEqual">
      <formula>P409</formula>
    </cfRule>
  </conditionalFormatting>
  <conditionalFormatting sqref="J423">
    <cfRule type="cellIs" priority="91" stopIfTrue="1" operator="notEqual">
      <formula>#REF!</formula>
    </cfRule>
  </conditionalFormatting>
  <conditionalFormatting sqref="Q423:R423">
    <cfRule type="cellIs" priority="93" stopIfTrue="1" operator="notEqual">
      <formula>#REF!</formula>
    </cfRule>
  </conditionalFormatting>
  <conditionalFormatting sqref="J424">
    <cfRule type="cellIs" priority="83" stopIfTrue="1" operator="notEqual">
      <formula>#REF!</formula>
    </cfRule>
  </conditionalFormatting>
  <conditionalFormatting sqref="Q424:R424">
    <cfRule type="cellIs" priority="85" stopIfTrue="1" operator="notEqual">
      <formula>#REF!</formula>
    </cfRule>
  </conditionalFormatting>
  <conditionalFormatting sqref="Q425:R425">
    <cfRule type="cellIs" priority="77" stopIfTrue="1" operator="notEqual">
      <formula>#REF!</formula>
    </cfRule>
  </conditionalFormatting>
  <conditionalFormatting sqref="Q411">
    <cfRule type="cellIs" dxfId="5" priority="71" stopIfTrue="1" operator="notEqual">
      <formula>P411</formula>
    </cfRule>
  </conditionalFormatting>
  <conditionalFormatting sqref="Q413">
    <cfRule type="cellIs" dxfId="4" priority="62" stopIfTrue="1" operator="notEqual">
      <formula>P413</formula>
    </cfRule>
  </conditionalFormatting>
  <conditionalFormatting sqref="Q415">
    <cfRule type="cellIs" dxfId="3" priority="53" stopIfTrue="1" operator="notEqual">
      <formula>P415</formula>
    </cfRule>
  </conditionalFormatting>
  <conditionalFormatting sqref="Q417">
    <cfRule type="cellIs" dxfId="2" priority="35" stopIfTrue="1" operator="notEqual">
      <formula>P417</formula>
    </cfRule>
  </conditionalFormatting>
  <conditionalFormatting sqref="Q419">
    <cfRule type="cellIs" dxfId="1" priority="26" stopIfTrue="1" operator="notEqual">
      <formula>P419</formula>
    </cfRule>
  </conditionalFormatting>
  <conditionalFormatting sqref="Q421">
    <cfRule type="cellIs" dxfId="0" priority="17" stopIfTrue="1" operator="notEqual">
      <formula>P421</formula>
    </cfRule>
  </conditionalFormatting>
  <conditionalFormatting sqref="J424">
    <cfRule type="cellIs" priority="6" stopIfTrue="1" operator="notEqual">
      <formula>#REF!</formula>
    </cfRule>
  </conditionalFormatting>
  <conditionalFormatting sqref="Q424:R424">
    <cfRule type="cellIs" priority="5" stopIfTrue="1" operator="notEqual">
      <formula>#REF!</formula>
    </cfRule>
  </conditionalFormatting>
  <conditionalFormatting sqref="J425">
    <cfRule type="cellIs" priority="4" stopIfTrue="1" operator="notEqual">
      <formula>#REF!</formula>
    </cfRule>
  </conditionalFormatting>
  <conditionalFormatting sqref="Q425:R425">
    <cfRule type="cellIs" priority="3" stopIfTrue="1" operator="notEqual">
      <formula>#REF!</formula>
    </cfRule>
  </conditionalFormatting>
  <conditionalFormatting sqref="J425">
    <cfRule type="cellIs" priority="2" stopIfTrue="1" operator="notEqual">
      <formula>#REF!</formula>
    </cfRule>
  </conditionalFormatting>
  <conditionalFormatting sqref="Q425:R425">
    <cfRule type="cellIs" priority="1" stopIfTrue="1" operator="notEqual">
      <formula>#REF!</formula>
    </cfRule>
  </conditionalFormatting>
  <printOptions horizontalCentered="1" headings="1"/>
  <pageMargins left="0.35" right="0.30972222222222201" top="0.5" bottom="0.6" header="0.51180555555555596" footer="0.5"/>
  <pageSetup scale="51" firstPageNumber="0" fitToHeight="10" orientation="landscape" horizontalDpi="300" verticalDpi="300" r:id="rId1"/>
  <headerFooter alignWithMargins="0">
    <oddFooter>&amp;C&amp;P</oddFooter>
  </headerFooter>
  <rowBreaks count="1" manualBreakCount="1">
    <brk id="37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"/>
  <sheetViews>
    <sheetView zoomScaleNormal="100" workbookViewId="0"/>
  </sheetViews>
  <sheetFormatPr defaultRowHeight="12.75" x14ac:dyDescent="0.2"/>
  <cols>
    <col min="1" max="1" width="4.7109375" customWidth="1"/>
    <col min="2" max="2" width="4.28515625" customWidth="1"/>
    <col min="3" max="3" width="3.5703125" customWidth="1"/>
  </cols>
  <sheetData>
    <row r="2" spans="1:13" ht="15.75" x14ac:dyDescent="0.2">
      <c r="A2" s="294" t="s">
        <v>384</v>
      </c>
      <c r="B2" s="295"/>
      <c r="C2" s="295"/>
      <c r="D2" s="296"/>
      <c r="E2" s="296"/>
      <c r="F2" s="296"/>
      <c r="G2" s="297"/>
      <c r="H2" s="297"/>
      <c r="I2" s="297"/>
      <c r="J2" s="297"/>
      <c r="K2" s="297"/>
      <c r="L2" s="297"/>
      <c r="M2" s="298"/>
    </row>
    <row r="3" spans="1:13" s="303" customFormat="1" x14ac:dyDescent="0.2">
      <c r="A3" s="299">
        <v>1</v>
      </c>
      <c r="B3" s="285" t="s">
        <v>385</v>
      </c>
      <c r="C3" s="285"/>
      <c r="D3" s="300"/>
      <c r="E3" s="300"/>
      <c r="F3" s="300"/>
      <c r="G3" s="301"/>
      <c r="H3" s="301"/>
      <c r="I3" s="301"/>
      <c r="J3" s="301"/>
      <c r="K3" s="301"/>
      <c r="L3" s="301"/>
      <c r="M3" s="302"/>
    </row>
    <row r="4" spans="1:13" s="303" customFormat="1" ht="5.25" customHeight="1" x14ac:dyDescent="0.2">
      <c r="A4" s="299"/>
      <c r="B4" s="285"/>
      <c r="C4" s="285"/>
      <c r="D4" s="300"/>
      <c r="E4" s="300"/>
      <c r="F4" s="300"/>
      <c r="G4" s="301"/>
      <c r="H4" s="301"/>
      <c r="I4" s="301"/>
      <c r="J4" s="301"/>
      <c r="K4" s="301"/>
      <c r="L4" s="301"/>
      <c r="M4" s="302"/>
    </row>
    <row r="5" spans="1:13" s="303" customFormat="1" x14ac:dyDescent="0.2">
      <c r="A5" s="299">
        <v>2</v>
      </c>
      <c r="B5" s="304" t="s">
        <v>386</v>
      </c>
      <c r="C5" s="285"/>
      <c r="D5" s="301"/>
      <c r="E5" s="301"/>
      <c r="F5" s="301"/>
      <c r="G5" s="115"/>
      <c r="H5" s="115"/>
      <c r="I5" s="115"/>
      <c r="J5" s="115"/>
      <c r="K5" s="115"/>
      <c r="L5" s="115"/>
      <c r="M5" s="305"/>
    </row>
    <row r="6" spans="1:13" s="303" customFormat="1" ht="5.25" customHeight="1" x14ac:dyDescent="0.2">
      <c r="A6" s="299"/>
      <c r="B6" s="285"/>
      <c r="C6" s="285"/>
      <c r="D6" s="300"/>
      <c r="E6" s="300"/>
      <c r="F6" s="300"/>
      <c r="G6" s="301"/>
      <c r="H6" s="301"/>
      <c r="I6" s="301"/>
      <c r="J6" s="301"/>
      <c r="K6" s="301"/>
      <c r="L6" s="301"/>
      <c r="M6" s="302"/>
    </row>
    <row r="7" spans="1:13" s="303" customFormat="1" x14ac:dyDescent="0.2">
      <c r="A7" s="299">
        <v>3</v>
      </c>
      <c r="B7" s="304" t="s">
        <v>387</v>
      </c>
      <c r="C7" s="285"/>
      <c r="D7" s="301"/>
      <c r="E7" s="301"/>
      <c r="F7" s="301"/>
      <c r="G7" s="306"/>
      <c r="H7" s="306"/>
      <c r="I7" s="306"/>
      <c r="J7" s="306"/>
      <c r="K7" s="306"/>
      <c r="L7" s="306"/>
      <c r="M7" s="307"/>
    </row>
    <row r="8" spans="1:13" s="303" customFormat="1" ht="5.25" customHeight="1" x14ac:dyDescent="0.2">
      <c r="A8" s="299"/>
      <c r="B8" s="285"/>
      <c r="C8" s="285"/>
      <c r="D8" s="300"/>
      <c r="E8" s="300"/>
      <c r="F8" s="300"/>
      <c r="G8" s="301"/>
      <c r="H8" s="301"/>
      <c r="I8" s="301"/>
      <c r="J8" s="301"/>
      <c r="K8" s="301"/>
      <c r="L8" s="301"/>
      <c r="M8" s="302"/>
    </row>
    <row r="9" spans="1:13" s="303" customFormat="1" x14ac:dyDescent="0.2">
      <c r="A9" s="299">
        <v>4</v>
      </c>
      <c r="B9" s="304" t="s">
        <v>388</v>
      </c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308"/>
    </row>
    <row r="10" spans="1:13" s="303" customFormat="1" ht="30" customHeight="1" x14ac:dyDescent="0.2">
      <c r="A10" s="299"/>
      <c r="B10" s="301" t="s">
        <v>389</v>
      </c>
      <c r="C10" s="419" t="s">
        <v>390</v>
      </c>
      <c r="D10" s="419"/>
      <c r="E10" s="419"/>
      <c r="F10" s="419"/>
      <c r="G10" s="419"/>
      <c r="H10" s="419"/>
      <c r="I10" s="419"/>
      <c r="J10" s="419"/>
      <c r="K10" s="419"/>
      <c r="L10" s="419"/>
      <c r="M10" s="419"/>
    </row>
    <row r="11" spans="1:13" s="303" customFormat="1" ht="29.25" customHeight="1" x14ac:dyDescent="0.2">
      <c r="A11" s="299"/>
      <c r="B11" s="301" t="s">
        <v>391</v>
      </c>
      <c r="C11" s="419" t="s">
        <v>392</v>
      </c>
      <c r="D11" s="419"/>
      <c r="E11" s="419"/>
      <c r="F11" s="419"/>
      <c r="G11" s="419"/>
      <c r="H11" s="419"/>
      <c r="I11" s="419"/>
      <c r="J11" s="419"/>
      <c r="K11" s="419"/>
      <c r="L11" s="419"/>
      <c r="M11" s="419"/>
    </row>
    <row r="12" spans="1:13" s="303" customFormat="1" ht="5.25" customHeight="1" x14ac:dyDescent="0.2">
      <c r="A12" s="299"/>
      <c r="B12" s="285"/>
      <c r="C12" s="285"/>
      <c r="D12" s="300"/>
      <c r="E12" s="300"/>
      <c r="F12" s="300"/>
      <c r="G12" s="301"/>
      <c r="H12" s="301"/>
      <c r="I12" s="301"/>
      <c r="J12" s="301"/>
      <c r="K12" s="301"/>
      <c r="L12" s="301"/>
      <c r="M12" s="302"/>
    </row>
    <row r="13" spans="1:13" s="303" customFormat="1" x14ac:dyDescent="0.2">
      <c r="A13" s="299">
        <v>5</v>
      </c>
      <c r="B13" s="304" t="s">
        <v>393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308"/>
    </row>
    <row r="14" spans="1:13" s="303" customFormat="1" ht="5.25" customHeight="1" x14ac:dyDescent="0.2">
      <c r="A14" s="299"/>
      <c r="B14" s="285"/>
      <c r="C14" s="285"/>
      <c r="D14" s="300"/>
      <c r="E14" s="300"/>
      <c r="F14" s="300"/>
      <c r="G14" s="301"/>
      <c r="H14" s="301"/>
      <c r="I14" s="301"/>
      <c r="J14" s="301"/>
      <c r="K14" s="301"/>
      <c r="L14" s="301"/>
      <c r="M14" s="302"/>
    </row>
    <row r="15" spans="1:13" s="303" customFormat="1" x14ac:dyDescent="0.2">
      <c r="A15" s="299">
        <v>6</v>
      </c>
      <c r="B15" s="304" t="s">
        <v>394</v>
      </c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308"/>
    </row>
    <row r="16" spans="1:13" s="303" customFormat="1" ht="26.25" customHeight="1" x14ac:dyDescent="0.2">
      <c r="A16" s="309"/>
      <c r="B16" s="285"/>
      <c r="C16" s="285"/>
      <c r="D16" s="419" t="s">
        <v>395</v>
      </c>
      <c r="E16" s="419"/>
      <c r="F16" s="419"/>
      <c r="G16" s="419"/>
      <c r="H16" s="419"/>
      <c r="I16" s="419"/>
      <c r="J16" s="419"/>
      <c r="K16" s="419"/>
      <c r="L16" s="419"/>
      <c r="M16" s="419"/>
    </row>
    <row r="17" spans="1:13" s="303" customFormat="1" x14ac:dyDescent="0.2">
      <c r="A17" s="310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2"/>
    </row>
    <row r="18" spans="1:13" s="303" customFormat="1" ht="18" x14ac:dyDescent="0.2">
      <c r="A18" s="313" t="s">
        <v>396</v>
      </c>
      <c r="B18" s="314"/>
      <c r="C18" s="314"/>
      <c r="D18" s="315"/>
      <c r="E18" s="315"/>
      <c r="F18" s="315"/>
      <c r="G18" s="315"/>
      <c r="H18" s="315"/>
      <c r="I18" s="315"/>
      <c r="J18" s="315"/>
      <c r="K18" s="315"/>
      <c r="L18" s="315"/>
      <c r="M18" s="316"/>
    </row>
  </sheetData>
  <sheetProtection selectLockedCells="1" selectUnlockedCells="1"/>
  <mergeCells count="3">
    <mergeCell ref="C10:M10"/>
    <mergeCell ref="C11:M11"/>
    <mergeCell ref="D16:M16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Transportation</vt:lpstr>
      <vt:lpstr>Instructions</vt:lpstr>
      <vt:lpstr>Transportation!Print_Area</vt:lpstr>
      <vt:lpstr>Transportation!Print_Titles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Shattuck</dc:creator>
  <cp:lastModifiedBy>Administrator</cp:lastModifiedBy>
  <cp:lastPrinted>2014-02-24T20:00:02Z</cp:lastPrinted>
  <dcterms:created xsi:type="dcterms:W3CDTF">2014-02-01T00:38:43Z</dcterms:created>
  <dcterms:modified xsi:type="dcterms:W3CDTF">2014-02-25T00:40:11Z</dcterms:modified>
</cp:coreProperties>
</file>